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uben\Downloads\"/>
    </mc:Choice>
  </mc:AlternateContent>
  <bookViews>
    <workbookView xWindow="0" yWindow="0" windowWidth="0" windowHeight="0"/>
  </bookViews>
  <sheets>
    <sheet name="Rekapitulace stavby" sheetId="1" r:id="rId1"/>
    <sheet name="1 - Úpravy podkroví" sheetId="2" r:id="rId2"/>
    <sheet name="2 - Vzduchotechnika, 1. -..." sheetId="3" r:id="rId3"/>
    <sheet name="3 - Zateplení" sheetId="4" r:id="rId4"/>
    <sheet name="4 - Venkovní úpravy" sheetId="5" r:id="rId5"/>
    <sheet name="5 - Vytápění" sheetId="6" r:id="rId6"/>
    <sheet name="6.1 - Zařízení silnoproud..." sheetId="7" r:id="rId7"/>
    <sheet name="6.2 - Podkroví" sheetId="8" r:id="rId8"/>
    <sheet name="VRN - Vedlejší rozpočtové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'1 - Úpravy podkroví'!$C$142:$K$630</definedName>
    <definedName name="_xlnm.Print_Area" localSheetId="1">'1 - Úpravy podkroví'!$C$4:$J$76,'1 - Úpravy podkroví'!$C$82:$J$124,'1 - Úpravy podkroví'!$C$130:$J$630</definedName>
    <definedName name="_xlnm.Print_Titles" localSheetId="1">'1 - Úpravy podkroví'!$142:$142</definedName>
    <definedName name="_xlnm._FilterDatabase" localSheetId="2" hidden="1">'2 - Vzduchotechnika, 1. -...'!$C$133:$K$363</definedName>
    <definedName name="_xlnm.Print_Area" localSheetId="2">'2 - Vzduchotechnika, 1. -...'!$C$4:$J$76,'2 - Vzduchotechnika, 1. -...'!$C$82:$J$115,'2 - Vzduchotechnika, 1. -...'!$C$121:$J$363</definedName>
    <definedName name="_xlnm.Print_Titles" localSheetId="2">'2 - Vzduchotechnika, 1. -...'!$133:$133</definedName>
    <definedName name="_xlnm._FilterDatabase" localSheetId="3" hidden="1">'3 - Zateplení'!$C$141:$K$947</definedName>
    <definedName name="_xlnm.Print_Area" localSheetId="3">'3 - Zateplení'!$C$4:$J$76,'3 - Zateplení'!$C$82:$J$123,'3 - Zateplení'!$C$129:$J$947</definedName>
    <definedName name="_xlnm.Print_Titles" localSheetId="3">'3 - Zateplení'!$141:$141</definedName>
    <definedName name="_xlnm._FilterDatabase" localSheetId="4" hidden="1">'4 - Venkovní úpravy'!$C$129:$K$226</definedName>
    <definedName name="_xlnm.Print_Area" localSheetId="4">'4 - Venkovní úpravy'!$C$4:$J$76,'4 - Venkovní úpravy'!$C$82:$J$111,'4 - Venkovní úpravy'!$C$117:$J$226</definedName>
    <definedName name="_xlnm.Print_Titles" localSheetId="4">'4 - Venkovní úpravy'!$129:$129</definedName>
    <definedName name="_xlnm._FilterDatabase" localSheetId="5" hidden="1">'5 - Vytápění'!$C$142:$K$333</definedName>
    <definedName name="_xlnm.Print_Area" localSheetId="5">'5 - Vytápění'!$C$4:$J$76,'5 - Vytápění'!$C$82:$J$124,'5 - Vytápění'!$C$130:$J$333</definedName>
    <definedName name="_xlnm.Print_Titles" localSheetId="5">'5 - Vytápění'!$142:$142</definedName>
    <definedName name="_xlnm._FilterDatabase" localSheetId="6" hidden="1">'6.1 - Zařízení silnoproud...'!$C$132:$K$353</definedName>
    <definedName name="_xlnm.Print_Area" localSheetId="6">'6.1 - Zařízení silnoproud...'!$C$4:$J$76,'6.1 - Zařízení silnoproud...'!$C$82:$J$112,'6.1 - Zařízení silnoproud...'!$C$118:$J$353</definedName>
    <definedName name="_xlnm.Print_Titles" localSheetId="6">'6.1 - Zařízení silnoproud...'!$132:$132</definedName>
    <definedName name="_xlnm._FilterDatabase" localSheetId="7" hidden="1">'6.2 - Podkroví'!$C$129:$K$239</definedName>
    <definedName name="_xlnm.Print_Area" localSheetId="7">'6.2 - Podkroví'!$C$4:$J$76,'6.2 - Podkroví'!$C$82:$J$109,'6.2 - Podkroví'!$C$115:$J$239</definedName>
    <definedName name="_xlnm.Print_Titles" localSheetId="7">'6.2 - Podkroví'!$129:$129</definedName>
    <definedName name="_xlnm._FilterDatabase" localSheetId="8" hidden="1">'VRN - Vedlejší rozpočtové...'!$C$120:$K$135</definedName>
    <definedName name="_xlnm.Print_Area" localSheetId="8">'VRN - Vedlejší rozpočtové...'!$C$4:$J$76,'VRN - Vedlejší rozpočtové...'!$C$82:$J$102,'VRN - Vedlejší rozpočtové...'!$C$108:$J$135</definedName>
    <definedName name="_xlnm.Print_Titles" localSheetId="8">'VRN - Vedlejší rozpočtové...'!$120:$120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89"/>
  <c r="E7"/>
  <c r="E111"/>
  <c i="8" r="J132"/>
  <c r="J39"/>
  <c r="J38"/>
  <c i="1" r="AY102"/>
  <c i="8" r="J37"/>
  <c i="1" r="AX102"/>
  <c i="8"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00"/>
  <c r="J126"/>
  <c r="F126"/>
  <c r="F124"/>
  <c r="E122"/>
  <c r="J93"/>
  <c r="F93"/>
  <c r="F91"/>
  <c r="E89"/>
  <c r="J26"/>
  <c r="E26"/>
  <c r="J127"/>
  <c r="J25"/>
  <c r="J20"/>
  <c r="E20"/>
  <c r="F127"/>
  <c r="J19"/>
  <c r="J14"/>
  <c r="J124"/>
  <c r="E7"/>
  <c r="E118"/>
  <c i="7" r="J135"/>
  <c r="J39"/>
  <c r="J38"/>
  <c i="1" r="AY101"/>
  <c i="7" r="J37"/>
  <c i="1" r="AX101"/>
  <c i="7" r="BI353"/>
  <c r="BH353"/>
  <c r="BG353"/>
  <c r="BF353"/>
  <c r="T353"/>
  <c r="T352"/>
  <c r="R353"/>
  <c r="R352"/>
  <c r="P353"/>
  <c r="P352"/>
  <c r="BI351"/>
  <c r="BH351"/>
  <c r="BG351"/>
  <c r="BF351"/>
  <c r="T351"/>
  <c r="T350"/>
  <c r="R351"/>
  <c r="R350"/>
  <c r="P351"/>
  <c r="P350"/>
  <c r="BI349"/>
  <c r="BH349"/>
  <c r="BG349"/>
  <c r="BF349"/>
  <c r="T349"/>
  <c r="R349"/>
  <c r="P349"/>
  <c r="BI348"/>
  <c r="BH348"/>
  <c r="BG348"/>
  <c r="BF348"/>
  <c r="T348"/>
  <c r="R348"/>
  <c r="P348"/>
  <c r="BI345"/>
  <c r="BH345"/>
  <c r="BG345"/>
  <c r="BF345"/>
  <c r="T345"/>
  <c r="R345"/>
  <c r="P345"/>
  <c r="BI344"/>
  <c r="BH344"/>
  <c r="BG344"/>
  <c r="BF344"/>
  <c r="T344"/>
  <c r="R344"/>
  <c r="P344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7"/>
  <c r="BH337"/>
  <c r="BG337"/>
  <c r="BF337"/>
  <c r="T337"/>
  <c r="R337"/>
  <c r="P337"/>
  <c r="BI336"/>
  <c r="BH336"/>
  <c r="BG336"/>
  <c r="BF336"/>
  <c r="T336"/>
  <c r="R336"/>
  <c r="P336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J100"/>
  <c r="J129"/>
  <c r="F129"/>
  <c r="F127"/>
  <c r="E125"/>
  <c r="J93"/>
  <c r="F93"/>
  <c r="F91"/>
  <c r="E89"/>
  <c r="J26"/>
  <c r="E26"/>
  <c r="J94"/>
  <c r="J25"/>
  <c r="J20"/>
  <c r="E20"/>
  <c r="F130"/>
  <c r="J19"/>
  <c r="J14"/>
  <c r="J127"/>
  <c r="E7"/>
  <c r="E85"/>
  <c i="6" r="J37"/>
  <c r="J36"/>
  <c i="1" r="AY99"/>
  <c i="6" r="J35"/>
  <c i="1" r="AX99"/>
  <c i="6" r="BI333"/>
  <c r="BH333"/>
  <c r="BG333"/>
  <c r="BF333"/>
  <c r="T333"/>
  <c r="T332"/>
  <c r="R333"/>
  <c r="R332"/>
  <c r="P333"/>
  <c r="P332"/>
  <c r="BI331"/>
  <c r="BH331"/>
  <c r="BG331"/>
  <c r="BF331"/>
  <c r="T331"/>
  <c r="T330"/>
  <c r="R331"/>
  <c r="R330"/>
  <c r="P331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T325"/>
  <c r="R326"/>
  <c r="R325"/>
  <c r="P326"/>
  <c r="P325"/>
  <c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T197"/>
  <c r="R198"/>
  <c r="R197"/>
  <c r="P198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J139"/>
  <c r="F139"/>
  <c r="F137"/>
  <c r="E135"/>
  <c r="J91"/>
  <c r="F91"/>
  <c r="F89"/>
  <c r="E87"/>
  <c r="J24"/>
  <c r="E24"/>
  <c r="J140"/>
  <c r="J23"/>
  <c r="J18"/>
  <c r="E18"/>
  <c r="F140"/>
  <c r="J17"/>
  <c r="J12"/>
  <c r="J137"/>
  <c r="E7"/>
  <c r="E85"/>
  <c i="5" r="J37"/>
  <c r="J36"/>
  <c i="1" r="AY98"/>
  <c i="5" r="J35"/>
  <c i="1" r="AX98"/>
  <c i="5"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T220"/>
  <c r="R221"/>
  <c r="R220"/>
  <c r="P221"/>
  <c r="P220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T202"/>
  <c r="R203"/>
  <c r="R202"/>
  <c r="P203"/>
  <c r="P202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J126"/>
  <c r="F126"/>
  <c r="F124"/>
  <c r="E122"/>
  <c r="J91"/>
  <c r="F91"/>
  <c r="F89"/>
  <c r="E87"/>
  <c r="J24"/>
  <c r="E24"/>
  <c r="J127"/>
  <c r="J23"/>
  <c r="J18"/>
  <c r="E18"/>
  <c r="F127"/>
  <c r="J17"/>
  <c r="J12"/>
  <c r="J124"/>
  <c r="E7"/>
  <c r="E120"/>
  <c i="4" r="T200"/>
  <c r="R200"/>
  <c r="P200"/>
  <c r="BK200"/>
  <c r="J200"/>
  <c r="J102"/>
  <c r="J37"/>
  <c r="J36"/>
  <c i="1" r="AY97"/>
  <c i="4" r="J35"/>
  <c i="1" r="AX97"/>
  <c i="4" r="BI947"/>
  <c r="BH947"/>
  <c r="BG947"/>
  <c r="BF947"/>
  <c r="T947"/>
  <c r="R947"/>
  <c r="P947"/>
  <c r="BI946"/>
  <c r="BH946"/>
  <c r="BG946"/>
  <c r="BF946"/>
  <c r="T946"/>
  <c r="R946"/>
  <c r="P946"/>
  <c r="BI945"/>
  <c r="BH945"/>
  <c r="BG945"/>
  <c r="BF945"/>
  <c r="T945"/>
  <c r="R945"/>
  <c r="P945"/>
  <c r="BI944"/>
  <c r="BH944"/>
  <c r="BG944"/>
  <c r="BF944"/>
  <c r="T944"/>
  <c r="R944"/>
  <c r="P944"/>
  <c r="BI941"/>
  <c r="BH941"/>
  <c r="BG941"/>
  <c r="BF941"/>
  <c r="T941"/>
  <c r="R941"/>
  <c r="P941"/>
  <c r="BI937"/>
  <c r="BH937"/>
  <c r="BG937"/>
  <c r="BF937"/>
  <c r="T937"/>
  <c r="R937"/>
  <c r="P937"/>
  <c r="BI934"/>
  <c r="BH934"/>
  <c r="BG934"/>
  <c r="BF934"/>
  <c r="T934"/>
  <c r="R934"/>
  <c r="P934"/>
  <c r="BI928"/>
  <c r="BH928"/>
  <c r="BG928"/>
  <c r="BF928"/>
  <c r="T928"/>
  <c r="R928"/>
  <c r="P928"/>
  <c r="BI927"/>
  <c r="BH927"/>
  <c r="BG927"/>
  <c r="BF927"/>
  <c r="T927"/>
  <c r="R927"/>
  <c r="P927"/>
  <c r="BI926"/>
  <c r="BH926"/>
  <c r="BG926"/>
  <c r="BF926"/>
  <c r="T926"/>
  <c r="R926"/>
  <c r="P926"/>
  <c r="BI923"/>
  <c r="BH923"/>
  <c r="BG923"/>
  <c r="BF923"/>
  <c r="T923"/>
  <c r="R923"/>
  <c r="P923"/>
  <c r="BI922"/>
  <c r="BH922"/>
  <c r="BG922"/>
  <c r="BF922"/>
  <c r="T922"/>
  <c r="R922"/>
  <c r="P922"/>
  <c r="BI921"/>
  <c r="BH921"/>
  <c r="BG921"/>
  <c r="BF921"/>
  <c r="T921"/>
  <c r="R921"/>
  <c r="P921"/>
  <c r="BI920"/>
  <c r="BH920"/>
  <c r="BG920"/>
  <c r="BF920"/>
  <c r="T920"/>
  <c r="R920"/>
  <c r="P920"/>
  <c r="BI919"/>
  <c r="BH919"/>
  <c r="BG919"/>
  <c r="BF919"/>
  <c r="T919"/>
  <c r="R919"/>
  <c r="P919"/>
  <c r="BI914"/>
  <c r="BH914"/>
  <c r="BG914"/>
  <c r="BF914"/>
  <c r="T914"/>
  <c r="R914"/>
  <c r="P914"/>
  <c r="BI912"/>
  <c r="BH912"/>
  <c r="BG912"/>
  <c r="BF912"/>
  <c r="T912"/>
  <c r="R912"/>
  <c r="P912"/>
  <c r="BI911"/>
  <c r="BH911"/>
  <c r="BG911"/>
  <c r="BF911"/>
  <c r="T911"/>
  <c r="R911"/>
  <c r="P911"/>
  <c r="BI910"/>
  <c r="BH910"/>
  <c r="BG910"/>
  <c r="BF910"/>
  <c r="T910"/>
  <c r="R910"/>
  <c r="P910"/>
  <c r="BI909"/>
  <c r="BH909"/>
  <c r="BG909"/>
  <c r="BF909"/>
  <c r="T909"/>
  <c r="R909"/>
  <c r="P909"/>
  <c r="BI908"/>
  <c r="BH908"/>
  <c r="BG908"/>
  <c r="BF908"/>
  <c r="T908"/>
  <c r="R908"/>
  <c r="P908"/>
  <c r="BI906"/>
  <c r="BH906"/>
  <c r="BG906"/>
  <c r="BF906"/>
  <c r="T906"/>
  <c r="R906"/>
  <c r="P906"/>
  <c r="BI870"/>
  <c r="BH870"/>
  <c r="BG870"/>
  <c r="BF870"/>
  <c r="T870"/>
  <c r="R870"/>
  <c r="P870"/>
  <c r="BI869"/>
  <c r="BH869"/>
  <c r="BG869"/>
  <c r="BF869"/>
  <c r="T869"/>
  <c r="R869"/>
  <c r="P869"/>
  <c r="BI833"/>
  <c r="BH833"/>
  <c r="BG833"/>
  <c r="BF833"/>
  <c r="T833"/>
  <c r="R833"/>
  <c r="P833"/>
  <c r="BI826"/>
  <c r="BH826"/>
  <c r="BG826"/>
  <c r="BF826"/>
  <c r="T826"/>
  <c r="R826"/>
  <c r="P826"/>
  <c r="BI820"/>
  <c r="BH820"/>
  <c r="BG820"/>
  <c r="BF820"/>
  <c r="T820"/>
  <c r="R820"/>
  <c r="P820"/>
  <c r="BI815"/>
  <c r="BH815"/>
  <c r="BG815"/>
  <c r="BF815"/>
  <c r="T815"/>
  <c r="R815"/>
  <c r="P815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7"/>
  <c r="BH807"/>
  <c r="BG807"/>
  <c r="BF807"/>
  <c r="T807"/>
  <c r="R807"/>
  <c r="P807"/>
  <c r="BI804"/>
  <c r="BH804"/>
  <c r="BG804"/>
  <c r="BF804"/>
  <c r="T804"/>
  <c r="R804"/>
  <c r="P804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90"/>
  <c r="BH790"/>
  <c r="BG790"/>
  <c r="BF790"/>
  <c r="T790"/>
  <c r="R790"/>
  <c r="P790"/>
  <c r="BI778"/>
  <c r="BH778"/>
  <c r="BG778"/>
  <c r="BF778"/>
  <c r="T778"/>
  <c r="R778"/>
  <c r="P778"/>
  <c r="BI766"/>
  <c r="BH766"/>
  <c r="BG766"/>
  <c r="BF766"/>
  <c r="T766"/>
  <c r="R766"/>
  <c r="P766"/>
  <c r="BI765"/>
  <c r="BH765"/>
  <c r="BG765"/>
  <c r="BF765"/>
  <c r="T765"/>
  <c r="R765"/>
  <c r="P765"/>
  <c r="BI760"/>
  <c r="BH760"/>
  <c r="BG760"/>
  <c r="BF760"/>
  <c r="T760"/>
  <c r="R760"/>
  <c r="P760"/>
  <c r="BI759"/>
  <c r="BH759"/>
  <c r="BG759"/>
  <c r="BF759"/>
  <c r="T759"/>
  <c r="R759"/>
  <c r="P759"/>
  <c r="BI745"/>
  <c r="BH745"/>
  <c r="BG745"/>
  <c r="BF745"/>
  <c r="T745"/>
  <c r="R745"/>
  <c r="P745"/>
  <c r="BI744"/>
  <c r="BH744"/>
  <c r="BG744"/>
  <c r="BF744"/>
  <c r="T744"/>
  <c r="R744"/>
  <c r="P744"/>
  <c r="BI735"/>
  <c r="BH735"/>
  <c r="BG735"/>
  <c r="BF735"/>
  <c r="T735"/>
  <c r="R735"/>
  <c r="P735"/>
  <c r="BI733"/>
  <c r="BH733"/>
  <c r="BG733"/>
  <c r="BF733"/>
  <c r="T733"/>
  <c r="R733"/>
  <c r="P733"/>
  <c r="BI732"/>
  <c r="BH732"/>
  <c r="BG732"/>
  <c r="BF732"/>
  <c r="T732"/>
  <c r="R732"/>
  <c r="P732"/>
  <c r="BI728"/>
  <c r="BH728"/>
  <c r="BG728"/>
  <c r="BF728"/>
  <c r="T728"/>
  <c r="R728"/>
  <c r="P728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19"/>
  <c r="BH719"/>
  <c r="BG719"/>
  <c r="BF719"/>
  <c r="T719"/>
  <c r="R719"/>
  <c r="P719"/>
  <c r="BI716"/>
  <c r="BH716"/>
  <c r="BG716"/>
  <c r="BF716"/>
  <c r="T716"/>
  <c r="R716"/>
  <c r="P716"/>
  <c r="BI701"/>
  <c r="BH701"/>
  <c r="BG701"/>
  <c r="BF701"/>
  <c r="T701"/>
  <c r="R701"/>
  <c r="P701"/>
  <c r="BI698"/>
  <c r="BH698"/>
  <c r="BG698"/>
  <c r="BF698"/>
  <c r="T698"/>
  <c r="R698"/>
  <c r="P698"/>
  <c r="BI695"/>
  <c r="BH695"/>
  <c r="BG695"/>
  <c r="BF695"/>
  <c r="T695"/>
  <c r="R695"/>
  <c r="P695"/>
  <c r="BI694"/>
  <c r="BH694"/>
  <c r="BG694"/>
  <c r="BF694"/>
  <c r="T694"/>
  <c r="R694"/>
  <c r="P694"/>
  <c r="BI693"/>
  <c r="BH693"/>
  <c r="BG693"/>
  <c r="BF693"/>
  <c r="T693"/>
  <c r="R693"/>
  <c r="P693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6"/>
  <c r="BH656"/>
  <c r="BG656"/>
  <c r="BF656"/>
  <c r="T656"/>
  <c r="R656"/>
  <c r="P656"/>
  <c r="BI654"/>
  <c r="BH654"/>
  <c r="BG654"/>
  <c r="BF654"/>
  <c r="T654"/>
  <c r="R654"/>
  <c r="P654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1"/>
  <c r="BH641"/>
  <c r="BG641"/>
  <c r="BF641"/>
  <c r="T641"/>
  <c r="R641"/>
  <c r="P641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0"/>
  <c r="BH630"/>
  <c r="BG630"/>
  <c r="BF630"/>
  <c r="T630"/>
  <c r="R630"/>
  <c r="P630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7"/>
  <c r="BH597"/>
  <c r="BG597"/>
  <c r="BF597"/>
  <c r="T597"/>
  <c r="R597"/>
  <c r="P597"/>
  <c r="BI596"/>
  <c r="BH596"/>
  <c r="BG596"/>
  <c r="BF596"/>
  <c r="T596"/>
  <c r="R596"/>
  <c r="P596"/>
  <c r="BI588"/>
  <c r="BH588"/>
  <c r="BG588"/>
  <c r="BF588"/>
  <c r="T588"/>
  <c r="R588"/>
  <c r="P588"/>
  <c r="BI585"/>
  <c r="BH585"/>
  <c r="BG585"/>
  <c r="BF585"/>
  <c r="T585"/>
  <c r="T584"/>
  <c r="R585"/>
  <c r="R584"/>
  <c r="P585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6"/>
  <c r="BH576"/>
  <c r="BG576"/>
  <c r="BF576"/>
  <c r="T576"/>
  <c r="R576"/>
  <c r="P576"/>
  <c r="BI575"/>
  <c r="BH575"/>
  <c r="BG575"/>
  <c r="BF575"/>
  <c r="T575"/>
  <c r="R575"/>
  <c r="P575"/>
  <c r="BI573"/>
  <c r="BH573"/>
  <c r="BG573"/>
  <c r="BF573"/>
  <c r="T573"/>
  <c r="R573"/>
  <c r="P573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8"/>
  <c r="BH568"/>
  <c r="BG568"/>
  <c r="BF568"/>
  <c r="T568"/>
  <c r="R568"/>
  <c r="P568"/>
  <c r="BI566"/>
  <c r="BH566"/>
  <c r="BG566"/>
  <c r="BF566"/>
  <c r="T566"/>
  <c r="R566"/>
  <c r="P566"/>
  <c r="BI563"/>
  <c r="BH563"/>
  <c r="BG563"/>
  <c r="BF563"/>
  <c r="T563"/>
  <c r="R563"/>
  <c r="P563"/>
  <c r="BI558"/>
  <c r="BH558"/>
  <c r="BG558"/>
  <c r="BF558"/>
  <c r="T558"/>
  <c r="R558"/>
  <c r="P558"/>
  <c r="BI552"/>
  <c r="BH552"/>
  <c r="BG552"/>
  <c r="BF552"/>
  <c r="T552"/>
  <c r="R552"/>
  <c r="P552"/>
  <c r="BI548"/>
  <c r="BH548"/>
  <c r="BG548"/>
  <c r="BF548"/>
  <c r="T548"/>
  <c r="R548"/>
  <c r="P548"/>
  <c r="BI545"/>
  <c r="BH545"/>
  <c r="BG545"/>
  <c r="BF545"/>
  <c r="T545"/>
  <c r="R545"/>
  <c r="P545"/>
  <c r="BI531"/>
  <c r="BH531"/>
  <c r="BG531"/>
  <c r="BF531"/>
  <c r="T531"/>
  <c r="R531"/>
  <c r="P531"/>
  <c r="BI518"/>
  <c r="BH518"/>
  <c r="BG518"/>
  <c r="BF518"/>
  <c r="T518"/>
  <c r="R518"/>
  <c r="P518"/>
  <c r="BI506"/>
  <c r="BH506"/>
  <c r="BG506"/>
  <c r="BF506"/>
  <c r="T506"/>
  <c r="R506"/>
  <c r="P506"/>
  <c r="BI502"/>
  <c r="BH502"/>
  <c r="BG502"/>
  <c r="BF502"/>
  <c r="T502"/>
  <c r="R502"/>
  <c r="P502"/>
  <c r="BI501"/>
  <c r="BH501"/>
  <c r="BG501"/>
  <c r="BF501"/>
  <c r="T501"/>
  <c r="R501"/>
  <c r="P501"/>
  <c r="BI498"/>
  <c r="BH498"/>
  <c r="BG498"/>
  <c r="BF498"/>
  <c r="T498"/>
  <c r="R498"/>
  <c r="P498"/>
  <c r="BI449"/>
  <c r="BH449"/>
  <c r="BG449"/>
  <c r="BF449"/>
  <c r="T449"/>
  <c r="R449"/>
  <c r="P449"/>
  <c r="BI443"/>
  <c r="BH443"/>
  <c r="BG443"/>
  <c r="BF443"/>
  <c r="T443"/>
  <c r="R443"/>
  <c r="P443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8"/>
  <c r="BH348"/>
  <c r="BG348"/>
  <c r="BF348"/>
  <c r="T348"/>
  <c r="R348"/>
  <c r="P348"/>
  <c r="BI347"/>
  <c r="BH347"/>
  <c r="BG347"/>
  <c r="BF347"/>
  <c r="T347"/>
  <c r="R347"/>
  <c r="P347"/>
  <c r="BI298"/>
  <c r="BH298"/>
  <c r="BG298"/>
  <c r="BF298"/>
  <c r="T298"/>
  <c r="R298"/>
  <c r="P298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7"/>
  <c r="BH287"/>
  <c r="BG287"/>
  <c r="BF287"/>
  <c r="T287"/>
  <c r="R287"/>
  <c r="P287"/>
  <c r="BI277"/>
  <c r="BH277"/>
  <c r="BG277"/>
  <c r="BF277"/>
  <c r="T277"/>
  <c r="R277"/>
  <c r="P277"/>
  <c r="BI269"/>
  <c r="BH269"/>
  <c r="BG269"/>
  <c r="BF269"/>
  <c r="T269"/>
  <c r="R269"/>
  <c r="P269"/>
  <c r="BI261"/>
  <c r="BH261"/>
  <c r="BG261"/>
  <c r="BF261"/>
  <c r="T261"/>
  <c r="R261"/>
  <c r="P261"/>
  <c r="BI260"/>
  <c r="BH260"/>
  <c r="BG260"/>
  <c r="BF260"/>
  <c r="T260"/>
  <c r="R260"/>
  <c r="P260"/>
  <c r="BI249"/>
  <c r="BH249"/>
  <c r="BG249"/>
  <c r="BF249"/>
  <c r="T249"/>
  <c r="R249"/>
  <c r="P249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T189"/>
  <c r="R190"/>
  <c r="P190"/>
  <c r="P189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J138"/>
  <c r="F138"/>
  <c r="F136"/>
  <c r="E134"/>
  <c r="J91"/>
  <c r="F91"/>
  <c r="F89"/>
  <c r="E87"/>
  <c r="J24"/>
  <c r="E24"/>
  <c r="J92"/>
  <c r="J23"/>
  <c r="J18"/>
  <c r="E18"/>
  <c r="F139"/>
  <c r="J17"/>
  <c r="J12"/>
  <c r="J136"/>
  <c r="E7"/>
  <c r="E85"/>
  <c i="3" r="J37"/>
  <c r="J36"/>
  <c i="1" r="AY96"/>
  <c i="3" r="J35"/>
  <c i="1" r="AX96"/>
  <c i="3" r="BI363"/>
  <c r="BH363"/>
  <c r="BG363"/>
  <c r="BF363"/>
  <c r="T363"/>
  <c r="R363"/>
  <c r="P363"/>
  <c r="BI362"/>
  <c r="BH362"/>
  <c r="BG362"/>
  <c r="BF362"/>
  <c r="T362"/>
  <c r="R362"/>
  <c r="P362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300"/>
  <c r="BH300"/>
  <c r="BG300"/>
  <c r="BF300"/>
  <c r="T300"/>
  <c r="R300"/>
  <c r="P300"/>
  <c r="BI297"/>
  <c r="BH297"/>
  <c r="BG297"/>
  <c r="BF297"/>
  <c r="T297"/>
  <c r="R297"/>
  <c r="P297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30"/>
  <c r="BH230"/>
  <c r="BG230"/>
  <c r="BF230"/>
  <c r="T230"/>
  <c r="R230"/>
  <c r="P230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131"/>
  <c r="J23"/>
  <c r="J18"/>
  <c r="E18"/>
  <c r="F131"/>
  <c r="J17"/>
  <c r="J12"/>
  <c r="J128"/>
  <c r="E7"/>
  <c r="E124"/>
  <c i="2" r="J37"/>
  <c r="J36"/>
  <c i="1" r="AY95"/>
  <c i="2" r="J35"/>
  <c i="1" r="AX95"/>
  <c i="2"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0"/>
  <c r="BH620"/>
  <c r="BG620"/>
  <c r="BF620"/>
  <c r="T620"/>
  <c r="R620"/>
  <c r="P620"/>
  <c r="BI608"/>
  <c r="BH608"/>
  <c r="BG608"/>
  <c r="BF608"/>
  <c r="T608"/>
  <c r="R608"/>
  <c r="P608"/>
  <c r="BI606"/>
  <c r="BH606"/>
  <c r="BG606"/>
  <c r="BF606"/>
  <c r="T606"/>
  <c r="R606"/>
  <c r="P606"/>
  <c r="BI605"/>
  <c r="BH605"/>
  <c r="BG605"/>
  <c r="BF605"/>
  <c r="T605"/>
  <c r="R605"/>
  <c r="P605"/>
  <c r="BI602"/>
  <c r="BH602"/>
  <c r="BG602"/>
  <c r="BF602"/>
  <c r="T602"/>
  <c r="R602"/>
  <c r="P602"/>
  <c r="BI600"/>
  <c r="BH600"/>
  <c r="BG600"/>
  <c r="BF600"/>
  <c r="T600"/>
  <c r="R600"/>
  <c r="P600"/>
  <c r="BI599"/>
  <c r="BH599"/>
  <c r="BG599"/>
  <c r="BF599"/>
  <c r="T599"/>
  <c r="R599"/>
  <c r="P599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6"/>
  <c r="BH586"/>
  <c r="BG586"/>
  <c r="BF586"/>
  <c r="T586"/>
  <c r="R586"/>
  <c r="P586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6"/>
  <c r="BH576"/>
  <c r="BG576"/>
  <c r="BF576"/>
  <c r="T576"/>
  <c r="R576"/>
  <c r="P576"/>
  <c r="BI573"/>
  <c r="BH573"/>
  <c r="BG573"/>
  <c r="BF573"/>
  <c r="T573"/>
  <c r="R573"/>
  <c r="P573"/>
  <c r="BI561"/>
  <c r="BH561"/>
  <c r="BG561"/>
  <c r="BF561"/>
  <c r="T561"/>
  <c r="R561"/>
  <c r="P561"/>
  <c r="BI555"/>
  <c r="BH555"/>
  <c r="BG555"/>
  <c r="BF555"/>
  <c r="T555"/>
  <c r="R555"/>
  <c r="P555"/>
  <c r="BI554"/>
  <c r="BH554"/>
  <c r="BG554"/>
  <c r="BF554"/>
  <c r="T554"/>
  <c r="R554"/>
  <c r="P554"/>
  <c r="BI553"/>
  <c r="BH553"/>
  <c r="BG553"/>
  <c r="BF553"/>
  <c r="T553"/>
  <c r="R553"/>
  <c r="P553"/>
  <c r="BI552"/>
  <c r="BH552"/>
  <c r="BG552"/>
  <c r="BF552"/>
  <c r="T552"/>
  <c r="R552"/>
  <c r="P552"/>
  <c r="BI551"/>
  <c r="BH551"/>
  <c r="BG551"/>
  <c r="BF551"/>
  <c r="T551"/>
  <c r="R551"/>
  <c r="P551"/>
  <c r="BI550"/>
  <c r="BH550"/>
  <c r="BG550"/>
  <c r="BF550"/>
  <c r="T550"/>
  <c r="R550"/>
  <c r="P550"/>
  <c r="BI549"/>
  <c r="BH549"/>
  <c r="BG549"/>
  <c r="BF549"/>
  <c r="T549"/>
  <c r="R549"/>
  <c r="P549"/>
  <c r="BI548"/>
  <c r="BH548"/>
  <c r="BG548"/>
  <c r="BF548"/>
  <c r="T548"/>
  <c r="R548"/>
  <c r="P548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3"/>
  <c r="BH523"/>
  <c r="BG523"/>
  <c r="BF523"/>
  <c r="T523"/>
  <c r="R523"/>
  <c r="P523"/>
  <c r="BI522"/>
  <c r="BH522"/>
  <c r="BG522"/>
  <c r="BF522"/>
  <c r="T522"/>
  <c r="R522"/>
  <c r="P522"/>
  <c r="BI521"/>
  <c r="BH521"/>
  <c r="BG521"/>
  <c r="BF521"/>
  <c r="T521"/>
  <c r="R521"/>
  <c r="P521"/>
  <c r="BI520"/>
  <c r="BH520"/>
  <c r="BG520"/>
  <c r="BF520"/>
  <c r="T520"/>
  <c r="R520"/>
  <c r="P520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4"/>
  <c r="BH514"/>
  <c r="BG514"/>
  <c r="BF514"/>
  <c r="T514"/>
  <c r="R514"/>
  <c r="P514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2"/>
  <c r="BH502"/>
  <c r="BG502"/>
  <c r="BF502"/>
  <c r="T502"/>
  <c r="R502"/>
  <c r="P502"/>
  <c r="BI501"/>
  <c r="BH501"/>
  <c r="BG501"/>
  <c r="BF501"/>
  <c r="T501"/>
  <c r="R501"/>
  <c r="P501"/>
  <c r="BI500"/>
  <c r="BH500"/>
  <c r="BG500"/>
  <c r="BF500"/>
  <c r="T500"/>
  <c r="R500"/>
  <c r="P500"/>
  <c r="BI499"/>
  <c r="BH499"/>
  <c r="BG499"/>
  <c r="BF499"/>
  <c r="T499"/>
  <c r="R499"/>
  <c r="P499"/>
  <c r="BI498"/>
  <c r="BH498"/>
  <c r="BG498"/>
  <c r="BF498"/>
  <c r="T498"/>
  <c r="R498"/>
  <c r="P498"/>
  <c r="BI497"/>
  <c r="BH497"/>
  <c r="BG497"/>
  <c r="BF497"/>
  <c r="T497"/>
  <c r="R497"/>
  <c r="P497"/>
  <c r="BI496"/>
  <c r="BH496"/>
  <c r="BG496"/>
  <c r="BF496"/>
  <c r="T496"/>
  <c r="R496"/>
  <c r="P496"/>
  <c r="BI495"/>
  <c r="BH495"/>
  <c r="BG495"/>
  <c r="BF495"/>
  <c r="T495"/>
  <c r="R495"/>
  <c r="P495"/>
  <c r="BI494"/>
  <c r="BH494"/>
  <c r="BG494"/>
  <c r="BF494"/>
  <c r="T494"/>
  <c r="R494"/>
  <c r="P494"/>
  <c r="BI493"/>
  <c r="BH493"/>
  <c r="BG493"/>
  <c r="BF493"/>
  <c r="T493"/>
  <c r="R493"/>
  <c r="P493"/>
  <c r="BI492"/>
  <c r="BH492"/>
  <c r="BG492"/>
  <c r="BF492"/>
  <c r="T492"/>
  <c r="R492"/>
  <c r="P492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4"/>
  <c r="BH484"/>
  <c r="BG484"/>
  <c r="BF484"/>
  <c r="T484"/>
  <c r="R484"/>
  <c r="P484"/>
  <c r="BI481"/>
  <c r="BH481"/>
  <c r="BG481"/>
  <c r="BF481"/>
  <c r="T481"/>
  <c r="R481"/>
  <c r="P481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2"/>
  <c r="BH472"/>
  <c r="BG472"/>
  <c r="BF472"/>
  <c r="T472"/>
  <c r="R472"/>
  <c r="P472"/>
  <c r="BI468"/>
  <c r="BH468"/>
  <c r="BG468"/>
  <c r="BF468"/>
  <c r="T468"/>
  <c r="R468"/>
  <c r="P468"/>
  <c r="BI465"/>
  <c r="BH465"/>
  <c r="BG465"/>
  <c r="BF465"/>
  <c r="T465"/>
  <c r="R465"/>
  <c r="P465"/>
  <c r="BI464"/>
  <c r="BH464"/>
  <c r="BG464"/>
  <c r="BF464"/>
  <c r="T464"/>
  <c r="R464"/>
  <c r="P464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9"/>
  <c r="BH439"/>
  <c r="BG439"/>
  <c r="BF439"/>
  <c r="T439"/>
  <c r="R439"/>
  <c r="P439"/>
  <c r="BI438"/>
  <c r="BH438"/>
  <c r="BG438"/>
  <c r="BF438"/>
  <c r="T438"/>
  <c r="R438"/>
  <c r="P438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30"/>
  <c r="BH430"/>
  <c r="BG430"/>
  <c r="BF430"/>
  <c r="T430"/>
  <c r="R430"/>
  <c r="P430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5"/>
  <c r="BH345"/>
  <c r="BG345"/>
  <c r="BF345"/>
  <c r="T345"/>
  <c r="R345"/>
  <c r="P345"/>
  <c r="BI342"/>
  <c r="BH342"/>
  <c r="BG342"/>
  <c r="BF342"/>
  <c r="T342"/>
  <c r="R342"/>
  <c r="P342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T323"/>
  <c r="R324"/>
  <c r="R323"/>
  <c r="P324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J139"/>
  <c r="F139"/>
  <c r="F137"/>
  <c r="E135"/>
  <c r="J91"/>
  <c r="F91"/>
  <c r="F89"/>
  <c r="E87"/>
  <c r="J24"/>
  <c r="E24"/>
  <c r="J92"/>
  <c r="J23"/>
  <c r="J18"/>
  <c r="E18"/>
  <c r="F92"/>
  <c r="J17"/>
  <c r="J12"/>
  <c r="J137"/>
  <c r="E7"/>
  <c r="E85"/>
  <c i="1" r="L90"/>
  <c r="AM90"/>
  <c r="AM89"/>
  <c r="L89"/>
  <c r="AM87"/>
  <c r="L87"/>
  <c r="L85"/>
  <c r="L84"/>
  <c i="2" r="BK623"/>
  <c r="BK595"/>
  <c r="J580"/>
  <c r="J549"/>
  <c r="BK544"/>
  <c r="BK523"/>
  <c r="J514"/>
  <c r="J503"/>
  <c r="J495"/>
  <c r="BK478"/>
  <c r="BK464"/>
  <c r="BK448"/>
  <c r="J440"/>
  <c r="J427"/>
  <c r="J414"/>
  <c r="BK408"/>
  <c r="J626"/>
  <c r="J625"/>
  <c r="J600"/>
  <c r="J576"/>
  <c r="J555"/>
  <c r="BK549"/>
  <c r="BK530"/>
  <c r="BK525"/>
  <c r="J520"/>
  <c r="BK510"/>
  <c r="BK501"/>
  <c r="BK493"/>
  <c r="BK488"/>
  <c r="BK480"/>
  <c r="J458"/>
  <c r="BK439"/>
  <c r="J422"/>
  <c r="BK405"/>
  <c r="J397"/>
  <c r="BK391"/>
  <c r="BK386"/>
  <c r="BK380"/>
  <c r="BK371"/>
  <c r="BK361"/>
  <c r="BK345"/>
  <c r="BK320"/>
  <c r="J310"/>
  <c r="BK267"/>
  <c r="J249"/>
  <c r="J237"/>
  <c r="BK222"/>
  <c r="BK183"/>
  <c r="J162"/>
  <c r="J150"/>
  <c r="J620"/>
  <c r="BK600"/>
  <c r="J593"/>
  <c r="BK582"/>
  <c r="BK547"/>
  <c r="BK540"/>
  <c r="BK520"/>
  <c r="J511"/>
  <c r="BK500"/>
  <c r="J480"/>
  <c r="BK458"/>
  <c r="J430"/>
  <c r="BK423"/>
  <c r="BK413"/>
  <c r="J404"/>
  <c r="BK390"/>
  <c r="J380"/>
  <c r="BK372"/>
  <c r="BK349"/>
  <c r="BK338"/>
  <c r="J321"/>
  <c r="J302"/>
  <c r="J282"/>
  <c r="J270"/>
  <c r="BK249"/>
  <c r="BK238"/>
  <c r="BK217"/>
  <c r="J203"/>
  <c r="J195"/>
  <c r="J177"/>
  <c i="3" r="BK348"/>
  <c r="BK340"/>
  <c r="J327"/>
  <c r="BK323"/>
  <c r="BK314"/>
  <c r="BK296"/>
  <c r="BK290"/>
  <c r="BK274"/>
  <c r="BK252"/>
  <c r="J231"/>
  <c r="J223"/>
  <c r="J206"/>
  <c r="BK192"/>
  <c r="J176"/>
  <c r="BK164"/>
  <c r="BK140"/>
  <c r="BK343"/>
  <c r="J332"/>
  <c r="J324"/>
  <c r="J320"/>
  <c r="BK307"/>
  <c r="BK291"/>
  <c r="BK257"/>
  <c r="J244"/>
  <c r="BK231"/>
  <c r="J207"/>
  <c r="BK179"/>
  <c r="BK155"/>
  <c r="J140"/>
  <c r="BK356"/>
  <c r="BK354"/>
  <c r="BK353"/>
  <c r="BK350"/>
  <c r="J348"/>
  <c r="J346"/>
  <c r="BK325"/>
  <c r="BK317"/>
  <c r="BK308"/>
  <c r="BK289"/>
  <c r="BK267"/>
  <c r="J252"/>
  <c r="J219"/>
  <c r="BK196"/>
  <c r="J189"/>
  <c r="J170"/>
  <c r="J153"/>
  <c r="J144"/>
  <c r="J344"/>
  <c r="BK332"/>
  <c r="BK318"/>
  <c r="BK312"/>
  <c r="J297"/>
  <c r="J279"/>
  <c r="J241"/>
  <c r="BK223"/>
  <c r="BK206"/>
  <c r="BK189"/>
  <c r="BK170"/>
  <c r="BK153"/>
  <c i="4" r="BK937"/>
  <c r="J920"/>
  <c r="J911"/>
  <c r="J869"/>
  <c r="J820"/>
  <c r="BK807"/>
  <c r="J794"/>
  <c r="J745"/>
  <c r="J726"/>
  <c r="J694"/>
  <c r="J672"/>
  <c r="BK654"/>
  <c r="BK640"/>
  <c r="BK625"/>
  <c r="BK610"/>
  <c r="BK585"/>
  <c r="BK575"/>
  <c r="J566"/>
  <c r="BK531"/>
  <c r="J437"/>
  <c r="J392"/>
  <c r="BK384"/>
  <c r="BK373"/>
  <c r="BK353"/>
  <c r="BK288"/>
  <c r="BK193"/>
  <c r="BK173"/>
  <c r="J934"/>
  <c r="J921"/>
  <c r="BK820"/>
  <c r="J804"/>
  <c r="J778"/>
  <c r="J760"/>
  <c r="J732"/>
  <c r="J693"/>
  <c r="BK648"/>
  <c r="J616"/>
  <c r="J602"/>
  <c r="J580"/>
  <c r="BK569"/>
  <c r="J545"/>
  <c r="BK443"/>
  <c r="J396"/>
  <c r="J387"/>
  <c r="J370"/>
  <c r="BK360"/>
  <c r="J288"/>
  <c r="J201"/>
  <c r="BK180"/>
  <c r="BK169"/>
  <c r="BK941"/>
  <c r="BK919"/>
  <c r="BK909"/>
  <c r="BK759"/>
  <c r="BK724"/>
  <c r="BK698"/>
  <c r="J663"/>
  <c r="J653"/>
  <c r="J625"/>
  <c r="J596"/>
  <c r="BK579"/>
  <c r="J571"/>
  <c r="J548"/>
  <c r="BK436"/>
  <c r="J384"/>
  <c r="J360"/>
  <c r="J292"/>
  <c r="J195"/>
  <c r="BK176"/>
  <c r="BK149"/>
  <c r="BK946"/>
  <c r="J944"/>
  <c r="BK927"/>
  <c r="J909"/>
  <c r="J814"/>
  <c r="BK794"/>
  <c r="BK766"/>
  <c r="BK728"/>
  <c r="J695"/>
  <c r="BK675"/>
  <c r="J654"/>
  <c r="BK616"/>
  <c r="J583"/>
  <c r="BK552"/>
  <c r="J518"/>
  <c r="J498"/>
  <c r="J400"/>
  <c r="BK390"/>
  <c r="J373"/>
  <c r="BK287"/>
  <c r="J249"/>
  <c r="BK195"/>
  <c r="J180"/>
  <c r="BK153"/>
  <c i="5" r="J216"/>
  <c r="BK197"/>
  <c r="J181"/>
  <c r="J173"/>
  <c r="J151"/>
  <c r="J226"/>
  <c r="J210"/>
  <c r="J180"/>
  <c r="J154"/>
  <c r="BK140"/>
  <c r="BK224"/>
  <c r="BK205"/>
  <c r="BK192"/>
  <c r="J179"/>
  <c r="BK157"/>
  <c r="BK219"/>
  <c r="J203"/>
  <c r="J191"/>
  <c r="BK173"/>
  <c r="J141"/>
  <c i="6" r="J319"/>
  <c r="J300"/>
  <c r="J284"/>
  <c r="J274"/>
  <c r="J266"/>
  <c r="J256"/>
  <c r="J244"/>
  <c r="BK238"/>
  <c r="BK230"/>
  <c r="BK217"/>
  <c r="J211"/>
  <c r="BK205"/>
  <c r="BK190"/>
  <c r="BK156"/>
  <c r="J288"/>
  <c r="J281"/>
  <c r="BK276"/>
  <c r="J273"/>
  <c r="BK271"/>
  <c r="BK268"/>
  <c r="J261"/>
  <c r="BK255"/>
  <c r="BK244"/>
  <c r="J241"/>
  <c r="J234"/>
  <c r="J230"/>
  <c r="BK223"/>
  <c r="J220"/>
  <c r="J207"/>
  <c r="J200"/>
  <c r="J189"/>
  <c r="J167"/>
  <c r="BK150"/>
  <c r="BK328"/>
  <c r="BK296"/>
  <c r="BK287"/>
  <c r="BK279"/>
  <c r="BK263"/>
  <c r="BK258"/>
  <c r="BK242"/>
  <c r="BK228"/>
  <c r="J219"/>
  <c r="J212"/>
  <c r="BK198"/>
  <c r="BK183"/>
  <c r="J174"/>
  <c r="J163"/>
  <c r="BK320"/>
  <c r="BK281"/>
  <c r="J275"/>
  <c r="J269"/>
  <c r="BK256"/>
  <c r="BK241"/>
  <c r="BK237"/>
  <c r="J225"/>
  <c r="J218"/>
  <c r="J209"/>
  <c r="J183"/>
  <c r="J170"/>
  <c r="BK163"/>
  <c r="J150"/>
  <c i="7" r="BK349"/>
  <c r="J336"/>
  <c r="BK323"/>
  <c r="BK315"/>
  <c r="J308"/>
  <c r="BK304"/>
  <c r="BK295"/>
  <c r="BK291"/>
  <c r="J286"/>
  <c r="J281"/>
  <c r="J279"/>
  <c r="BK277"/>
  <c r="BK275"/>
  <c r="J272"/>
  <c r="J269"/>
  <c r="J267"/>
  <c r="J265"/>
  <c r="BK263"/>
  <c r="J261"/>
  <c r="J259"/>
  <c r="BK256"/>
  <c r="BK254"/>
  <c r="J253"/>
  <c r="J251"/>
  <c r="J248"/>
  <c r="BK243"/>
  <c r="J239"/>
  <c r="J235"/>
  <c r="J231"/>
  <c r="J228"/>
  <c r="BK212"/>
  <c r="J181"/>
  <c r="J176"/>
  <c r="J165"/>
  <c r="BK157"/>
  <c r="J143"/>
  <c r="BK351"/>
  <c r="BK333"/>
  <c r="J326"/>
  <c r="J314"/>
  <c r="J302"/>
  <c r="BK286"/>
  <c r="BK282"/>
  <c r="J222"/>
  <c r="J215"/>
  <c r="J210"/>
  <c r="BK199"/>
  <c r="J185"/>
  <c r="J175"/>
  <c r="BK164"/>
  <c r="J158"/>
  <c r="J152"/>
  <c r="BK147"/>
  <c r="J348"/>
  <c r="BK337"/>
  <c r="J325"/>
  <c r="J320"/>
  <c r="BK314"/>
  <c r="J300"/>
  <c r="J289"/>
  <c r="J247"/>
  <c r="J243"/>
  <c r="BK239"/>
  <c r="BK235"/>
  <c r="BK231"/>
  <c r="J227"/>
  <c r="BK216"/>
  <c r="BK202"/>
  <c r="BK195"/>
  <c r="BK166"/>
  <c r="J156"/>
  <c r="BK142"/>
  <c r="J331"/>
  <c r="BK326"/>
  <c r="J316"/>
  <c r="J312"/>
  <c r="BK306"/>
  <c r="BK300"/>
  <c r="J295"/>
  <c r="BK227"/>
  <c r="BK205"/>
  <c r="J184"/>
  <c r="J166"/>
  <c r="J147"/>
  <c r="BK138"/>
  <c i="8" r="J226"/>
  <c r="J217"/>
  <c r="BK204"/>
  <c r="BK199"/>
  <c r="J188"/>
  <c r="J183"/>
  <c r="J177"/>
  <c r="J173"/>
  <c r="J167"/>
  <c r="BK154"/>
  <c r="J147"/>
  <c r="J136"/>
  <c r="BK230"/>
  <c r="BK221"/>
  <c r="J215"/>
  <c r="BK211"/>
  <c r="BK196"/>
  <c r="BK182"/>
  <c r="BK172"/>
  <c r="BK165"/>
  <c r="BK147"/>
  <c r="BK136"/>
  <c r="J228"/>
  <c r="J204"/>
  <c r="BK195"/>
  <c r="BK171"/>
  <c r="BK164"/>
  <c r="BK144"/>
  <c i="9" r="BK129"/>
  <c r="BK131"/>
  <c r="J135"/>
  <c r="J132"/>
  <c i="2" r="BK605"/>
  <c r="J590"/>
  <c r="BK576"/>
  <c r="J548"/>
  <c r="BK545"/>
  <c r="BK533"/>
  <c r="BK516"/>
  <c r="BK506"/>
  <c r="BK502"/>
  <c r="BK492"/>
  <c r="BK468"/>
  <c r="J448"/>
  <c r="J434"/>
  <c r="J423"/>
  <c r="J368"/>
  <c r="BK363"/>
  <c r="BK359"/>
  <c r="BK352"/>
  <c r="J345"/>
  <c r="BK332"/>
  <c r="BK331"/>
  <c r="BK310"/>
  <c r="BK306"/>
  <c r="BK302"/>
  <c r="J284"/>
  <c r="BK282"/>
  <c r="BK277"/>
  <c r="BK258"/>
  <c r="J241"/>
  <c r="J236"/>
  <c r="BK233"/>
  <c r="BK225"/>
  <c r="BK221"/>
  <c r="BK215"/>
  <c r="BK204"/>
  <c r="J196"/>
  <c r="BK190"/>
  <c r="J164"/>
  <c r="J158"/>
  <c r="J146"/>
  <c r="J623"/>
  <c r="J606"/>
  <c r="J595"/>
  <c r="BK590"/>
  <c r="BK580"/>
  <c r="BK554"/>
  <c r="J551"/>
  <c r="BK548"/>
  <c r="BK543"/>
  <c r="J528"/>
  <c r="J525"/>
  <c r="J522"/>
  <c r="BK518"/>
  <c r="J516"/>
  <c r="J512"/>
  <c r="J505"/>
  <c r="J498"/>
  <c r="BK495"/>
  <c r="J493"/>
  <c r="J488"/>
  <c r="BK479"/>
  <c r="J464"/>
  <c r="J452"/>
  <c r="BK440"/>
  <c r="BK431"/>
  <c r="BK426"/>
  <c r="BK422"/>
  <c r="J420"/>
  <c r="J415"/>
  <c r="J409"/>
  <c r="BK407"/>
  <c r="BK404"/>
  <c r="BK399"/>
  <c r="BK397"/>
  <c r="J390"/>
  <c r="J388"/>
  <c r="BK381"/>
  <c r="BK378"/>
  <c r="BK369"/>
  <c r="J361"/>
  <c r="BK358"/>
  <c r="J346"/>
  <c r="BK335"/>
  <c r="J324"/>
  <c r="BK319"/>
  <c r="J314"/>
  <c r="BK299"/>
  <c r="BK290"/>
  <c r="BK285"/>
  <c r="J283"/>
  <c r="BK273"/>
  <c r="J267"/>
  <c r="J258"/>
  <c r="J252"/>
  <c r="J243"/>
  <c r="BK240"/>
  <c r="J234"/>
  <c r="J223"/>
  <c r="J217"/>
  <c r="BK195"/>
  <c r="J191"/>
  <c r="BK177"/>
  <c r="J628"/>
  <c r="J627"/>
  <c r="BK625"/>
  <c r="BK606"/>
  <c r="BK573"/>
  <c r="J552"/>
  <c r="J546"/>
  <c r="BK529"/>
  <c r="BK521"/>
  <c r="BK514"/>
  <c r="J506"/>
  <c r="BK497"/>
  <c r="J491"/>
  <c r="BK481"/>
  <c r="J468"/>
  <c r="J443"/>
  <c r="BK430"/>
  <c r="BK419"/>
  <c r="J401"/>
  <c r="J393"/>
  <c r="BK385"/>
  <c r="BK379"/>
  <c r="BK367"/>
  <c r="J363"/>
  <c r="J352"/>
  <c r="BK327"/>
  <c r="J316"/>
  <c r="J299"/>
  <c r="J264"/>
  <c r="J244"/>
  <c r="J233"/>
  <c r="J204"/>
  <c r="BK164"/>
  <c r="BK154"/>
  <c r="J605"/>
  <c r="BK599"/>
  <c r="J594"/>
  <c r="J586"/>
  <c r="J553"/>
  <c r="J545"/>
  <c r="J536"/>
  <c r="BK512"/>
  <c r="J502"/>
  <c r="BK494"/>
  <c r="J439"/>
  <c r="BK427"/>
  <c r="BK420"/>
  <c r="J407"/>
  <c r="J394"/>
  <c r="BK383"/>
  <c r="BK375"/>
  <c r="J365"/>
  <c r="J341"/>
  <c r="BK321"/>
  <c r="J306"/>
  <c r="J290"/>
  <c r="J273"/>
  <c r="BK252"/>
  <c r="J240"/>
  <c r="J232"/>
  <c r="J215"/>
  <c r="BK196"/>
  <c r="J183"/>
  <c r="J154"/>
  <c i="3" r="BK346"/>
  <c r="BK329"/>
  <c r="BK324"/>
  <c r="BK315"/>
  <c r="J301"/>
  <c r="BK292"/>
  <c r="BK288"/>
  <c r="BK264"/>
  <c r="BK247"/>
  <c r="J226"/>
  <c r="BK207"/>
  <c r="J193"/>
  <c r="J183"/>
  <c r="BK173"/>
  <c r="J160"/>
  <c r="J356"/>
  <c r="BK344"/>
  <c r="J335"/>
  <c r="J326"/>
  <c r="J322"/>
  <c r="BK309"/>
  <c r="BK297"/>
  <c r="BK263"/>
  <c r="J247"/>
  <c r="BK234"/>
  <c r="BK210"/>
  <c r="J196"/>
  <c r="J164"/>
  <c r="J137"/>
  <c r="BK362"/>
  <c r="BK339"/>
  <c r="BK320"/>
  <c r="J310"/>
  <c r="J290"/>
  <c r="BK279"/>
  <c r="BK256"/>
  <c r="J230"/>
  <c r="J213"/>
  <c r="BK193"/>
  <c r="BK188"/>
  <c r="J163"/>
  <c r="BK148"/>
  <c r="J350"/>
  <c r="BK335"/>
  <c r="BK319"/>
  <c r="J314"/>
  <c r="J300"/>
  <c r="BK287"/>
  <c r="J267"/>
  <c r="BK238"/>
  <c r="BK222"/>
  <c r="BK203"/>
  <c r="BK183"/>
  <c r="BK163"/>
  <c r="BK152"/>
  <c i="4" r="BK923"/>
  <c r="J919"/>
  <c r="J908"/>
  <c r="BK797"/>
  <c r="J790"/>
  <c r="J735"/>
  <c r="J724"/>
  <c r="BK692"/>
  <c r="J681"/>
  <c r="BK656"/>
  <c r="J651"/>
  <c r="BK628"/>
  <c r="J613"/>
  <c r="BK600"/>
  <c r="BK580"/>
  <c r="BK572"/>
  <c r="BK558"/>
  <c r="J501"/>
  <c r="BK395"/>
  <c r="BK386"/>
  <c r="BK380"/>
  <c r="BK371"/>
  <c r="BK347"/>
  <c r="J185"/>
  <c r="J941"/>
  <c r="BK922"/>
  <c r="BK869"/>
  <c r="J807"/>
  <c r="J797"/>
  <c r="J765"/>
  <c r="BK735"/>
  <c r="J698"/>
  <c r="BK687"/>
  <c r="J677"/>
  <c r="BK663"/>
  <c r="J634"/>
  <c r="BK603"/>
  <c r="BK588"/>
  <c r="J581"/>
  <c r="BK570"/>
  <c r="J558"/>
  <c r="J502"/>
  <c r="BK400"/>
  <c r="J393"/>
  <c r="J380"/>
  <c r="J369"/>
  <c r="BK292"/>
  <c r="J269"/>
  <c r="J199"/>
  <c r="J176"/>
  <c r="J166"/>
  <c r="BK926"/>
  <c r="BK911"/>
  <c r="BK814"/>
  <c r="BK800"/>
  <c r="BK726"/>
  <c r="BK722"/>
  <c r="BK677"/>
  <c r="J648"/>
  <c r="J610"/>
  <c r="J603"/>
  <c r="BK583"/>
  <c r="J568"/>
  <c r="J443"/>
  <c r="BK437"/>
  <c r="J389"/>
  <c r="J371"/>
  <c r="J353"/>
  <c r="J287"/>
  <c r="BK190"/>
  <c r="BK166"/>
  <c r="J145"/>
  <c r="J946"/>
  <c r="J937"/>
  <c r="J926"/>
  <c r="BK908"/>
  <c r="BK811"/>
  <c r="J791"/>
  <c r="BK745"/>
  <c r="J722"/>
  <c r="BK694"/>
  <c r="BK672"/>
  <c r="J641"/>
  <c r="J628"/>
  <c r="J585"/>
  <c r="J570"/>
  <c r="BK545"/>
  <c r="BK501"/>
  <c r="J438"/>
  <c r="BK393"/>
  <c r="BK387"/>
  <c r="J368"/>
  <c r="BK269"/>
  <c r="BK199"/>
  <c r="BK192"/>
  <c r="J170"/>
  <c r="J149"/>
  <c i="5" r="J215"/>
  <c r="J206"/>
  <c r="J182"/>
  <c r="J165"/>
  <c r="BK160"/>
  <c r="J133"/>
  <c r="BK216"/>
  <c r="J192"/>
  <c r="BK182"/>
  <c r="BK165"/>
  <c r="BK141"/>
  <c r="BK133"/>
  <c r="BK215"/>
  <c r="J207"/>
  <c r="J201"/>
  <c r="BK188"/>
  <c r="BK167"/>
  <c r="J137"/>
  <c r="J205"/>
  <c r="BK193"/>
  <c r="J185"/>
  <c r="J162"/>
  <c r="J144"/>
  <c i="6" r="BK308"/>
  <c r="BK290"/>
  <c r="BK282"/>
  <c r="J278"/>
  <c r="BK267"/>
  <c r="BK261"/>
  <c r="J254"/>
  <c r="BK239"/>
  <c r="BK224"/>
  <c r="BK216"/>
  <c r="BK210"/>
  <c r="J204"/>
  <c r="J198"/>
  <c r="J159"/>
  <c r="BK274"/>
  <c r="BK266"/>
  <c r="J262"/>
  <c r="BK257"/>
  <c r="J252"/>
  <c r="J245"/>
  <c r="BK243"/>
  <c r="BK236"/>
  <c r="J228"/>
  <c r="J222"/>
  <c r="BK218"/>
  <c r="J214"/>
  <c r="BK206"/>
  <c r="BK195"/>
  <c r="BK155"/>
  <c r="BK148"/>
  <c r="J320"/>
  <c r="BK288"/>
  <c r="J282"/>
  <c r="J272"/>
  <c r="BK262"/>
  <c r="J249"/>
  <c r="BK234"/>
  <c r="BK225"/>
  <c r="J216"/>
  <c r="J205"/>
  <c r="BK200"/>
  <c r="BK177"/>
  <c r="J166"/>
  <c r="J323"/>
  <c r="BK293"/>
  <c r="J276"/>
  <c r="BK270"/>
  <c r="J259"/>
  <c r="BK249"/>
  <c r="J238"/>
  <c r="J229"/>
  <c r="J221"/>
  <c r="J210"/>
  <c r="J190"/>
  <c r="BK174"/>
  <c r="BK160"/>
  <c r="BK152"/>
  <c i="7" r="J344"/>
  <c r="J337"/>
  <c r="BK321"/>
  <c r="J313"/>
  <c r="BK310"/>
  <c r="J303"/>
  <c r="J294"/>
  <c r="BK289"/>
  <c r="BK284"/>
  <c r="J280"/>
  <c r="J278"/>
  <c r="J276"/>
  <c r="J274"/>
  <c r="BK272"/>
  <c r="J271"/>
  <c r="J268"/>
  <c r="J266"/>
  <c r="J264"/>
  <c r="J262"/>
  <c r="J260"/>
  <c r="J258"/>
  <c r="J256"/>
  <c r="J254"/>
  <c r="J252"/>
  <c r="J250"/>
  <c r="BK248"/>
  <c r="BK245"/>
  <c r="BK241"/>
  <c r="BK237"/>
  <c r="J233"/>
  <c r="J229"/>
  <c r="BK222"/>
  <c r="J207"/>
  <c r="BK177"/>
  <c r="BK155"/>
  <c r="BK139"/>
  <c r="J349"/>
  <c r="BK341"/>
  <c r="J328"/>
  <c r="BK317"/>
  <c r="J307"/>
  <c r="BK290"/>
  <c r="BK283"/>
  <c r="BK225"/>
  <c r="J216"/>
  <c r="BK207"/>
  <c r="BK192"/>
  <c r="BK176"/>
  <c r="J173"/>
  <c r="BK162"/>
  <c r="BK156"/>
  <c r="J150"/>
  <c r="BK353"/>
  <c r="J342"/>
  <c r="J333"/>
  <c r="J324"/>
  <c r="BK319"/>
  <c r="BK311"/>
  <c r="BK297"/>
  <c r="J288"/>
  <c r="J246"/>
  <c r="J242"/>
  <c r="J238"/>
  <c r="BK234"/>
  <c r="J230"/>
  <c r="J225"/>
  <c r="J205"/>
  <c r="J188"/>
  <c r="BK165"/>
  <c r="BK158"/>
  <c r="BK348"/>
  <c r="BK336"/>
  <c r="BK328"/>
  <c r="J317"/>
  <c r="J310"/>
  <c r="J305"/>
  <c r="J297"/>
  <c r="BK285"/>
  <c r="BK211"/>
  <c r="BK185"/>
  <c r="BK175"/>
  <c r="J162"/>
  <c r="J151"/>
  <c r="J142"/>
  <c i="8" r="J230"/>
  <c r="BK218"/>
  <c r="J207"/>
  <c r="J201"/>
  <c r="BK191"/>
  <c r="BK185"/>
  <c r="J180"/>
  <c r="J174"/>
  <c r="J164"/>
  <c r="J150"/>
  <c r="BK142"/>
  <c r="J137"/>
  <c r="BK228"/>
  <c r="J220"/>
  <c r="BK214"/>
  <c r="J205"/>
  <c r="J195"/>
  <c r="J187"/>
  <c r="J181"/>
  <c r="BK174"/>
  <c r="J168"/>
  <c r="BK148"/>
  <c r="J139"/>
  <c r="J135"/>
  <c r="J224"/>
  <c r="J213"/>
  <c r="J206"/>
  <c r="J197"/>
  <c r="J185"/>
  <c r="BK166"/>
  <c r="J157"/>
  <c r="BK140"/>
  <c i="9" r="J134"/>
  <c r="J131"/>
  <c r="J124"/>
  <c r="J128"/>
  <c i="2" r="J608"/>
  <c r="BK602"/>
  <c r="BK577"/>
  <c r="BK553"/>
  <c r="BK546"/>
  <c r="J534"/>
  <c r="J518"/>
  <c r="J509"/>
  <c r="J501"/>
  <c r="BK489"/>
  <c r="BK465"/>
  <c r="BK452"/>
  <c r="BK443"/>
  <c r="J431"/>
  <c r="J416"/>
  <c r="BK409"/>
  <c r="J405"/>
  <c r="J403"/>
  <c r="BK402"/>
  <c r="BK401"/>
  <c r="J399"/>
  <c r="J398"/>
  <c r="BK396"/>
  <c r="BK394"/>
  <c r="J386"/>
  <c r="J385"/>
  <c r="BK382"/>
  <c r="J379"/>
  <c r="J378"/>
  <c r="BK376"/>
  <c r="J375"/>
  <c r="J371"/>
  <c r="J370"/>
  <c r="J367"/>
  <c r="BK366"/>
  <c r="BK365"/>
  <c r="BK362"/>
  <c r="J358"/>
  <c r="J349"/>
  <c r="J338"/>
  <c r="BK324"/>
  <c r="J320"/>
  <c r="BK307"/>
  <c r="J305"/>
  <c r="BK296"/>
  <c r="BK283"/>
  <c r="J281"/>
  <c r="BK264"/>
  <c r="J254"/>
  <c r="BK239"/>
  <c r="BK234"/>
  <c r="BK229"/>
  <c r="J222"/>
  <c r="J216"/>
  <c r="J212"/>
  <c r="J202"/>
  <c r="BK192"/>
  <c r="J172"/>
  <c r="BK168"/>
  <c r="J159"/>
  <c r="BK150"/>
  <c r="J624"/>
  <c r="BK620"/>
  <c r="J599"/>
  <c r="BK594"/>
  <c r="BK587"/>
  <c r="J573"/>
  <c r="BK555"/>
  <c r="BK552"/>
  <c r="J550"/>
  <c r="BK534"/>
  <c r="J529"/>
  <c r="J523"/>
  <c r="J519"/>
  <c r="J517"/>
  <c r="BK513"/>
  <c r="BK511"/>
  <c r="BK499"/>
  <c r="J497"/>
  <c r="J494"/>
  <c r="BK491"/>
  <c r="J484"/>
  <c r="J472"/>
  <c r="BK455"/>
  <c r="J445"/>
  <c r="J435"/>
  <c r="BK424"/>
  <c r="BK421"/>
  <c r="BK416"/>
  <c r="J413"/>
  <c r="J408"/>
  <c r="BK406"/>
  <c r="J400"/>
  <c r="BK398"/>
  <c r="J391"/>
  <c r="BK389"/>
  <c r="BK387"/>
  <c r="J376"/>
  <c r="J374"/>
  <c r="BK364"/>
  <c r="J355"/>
  <c r="J342"/>
  <c r="BK341"/>
  <c r="J327"/>
  <c r="BK322"/>
  <c r="J315"/>
  <c r="J307"/>
  <c r="BK293"/>
  <c r="BK286"/>
  <c r="BK284"/>
  <c r="J277"/>
  <c r="BK270"/>
  <c r="J261"/>
  <c r="J255"/>
  <c r="J253"/>
  <c r="BK244"/>
  <c r="BK241"/>
  <c r="J238"/>
  <c r="J229"/>
  <c r="J221"/>
  <c r="BK203"/>
  <c r="J192"/>
  <c r="BK189"/>
  <c r="BK162"/>
  <c r="BK627"/>
  <c r="BK626"/>
  <c r="BK624"/>
  <c r="BK593"/>
  <c r="J561"/>
  <c r="BK551"/>
  <c r="J540"/>
  <c r="BK528"/>
  <c r="BK519"/>
  <c r="BK509"/>
  <c r="J500"/>
  <c r="J492"/>
  <c r="BK484"/>
  <c r="J479"/>
  <c r="J455"/>
  <c r="BK435"/>
  <c r="J421"/>
  <c r="J402"/>
  <c r="J396"/>
  <c r="J387"/>
  <c r="J383"/>
  <c r="J377"/>
  <c r="J369"/>
  <c r="J366"/>
  <c r="J359"/>
  <c r="J335"/>
  <c r="J319"/>
  <c r="BK305"/>
  <c r="BK261"/>
  <c r="BK242"/>
  <c r="BK232"/>
  <c r="BK191"/>
  <c r="BK172"/>
  <c r="BK158"/>
  <c i="1" r="AS100"/>
  <c i="2" r="J543"/>
  <c r="J513"/>
  <c r="BK505"/>
  <c r="BK498"/>
  <c r="J478"/>
  <c r="BK438"/>
  <c r="J426"/>
  <c r="BK414"/>
  <c r="BK403"/>
  <c r="J389"/>
  <c r="BK377"/>
  <c r="BK370"/>
  <c r="BK346"/>
  <c r="J331"/>
  <c r="BK316"/>
  <c r="J296"/>
  <c r="J286"/>
  <c r="BK254"/>
  <c r="J242"/>
  <c r="BK236"/>
  <c r="BK216"/>
  <c r="BK202"/>
  <c r="J190"/>
  <c r="J168"/>
  <c i="3" r="BK347"/>
  <c r="J328"/>
  <c r="J325"/>
  <c r="BK316"/>
  <c r="J313"/>
  <c r="BK300"/>
  <c r="J291"/>
  <c r="J284"/>
  <c r="J263"/>
  <c r="BK244"/>
  <c r="BK227"/>
  <c r="J216"/>
  <c r="J200"/>
  <c r="J179"/>
  <c r="BK169"/>
  <c r="BK144"/>
  <c r="J354"/>
  <c r="J341"/>
  <c r="J330"/>
  <c r="J323"/>
  <c r="J308"/>
  <c r="J296"/>
  <c r="BK260"/>
  <c r="J238"/>
  <c r="J227"/>
  <c r="BK197"/>
  <c r="BK176"/>
  <c r="J152"/>
  <c r="BK363"/>
  <c r="J362"/>
  <c r="J343"/>
  <c r="BK322"/>
  <c r="BK313"/>
  <c r="J309"/>
  <c r="J293"/>
  <c r="BK270"/>
  <c r="J257"/>
  <c r="BK241"/>
  <c r="BK216"/>
  <c r="J192"/>
  <c r="J186"/>
  <c r="BK168"/>
  <c r="J145"/>
  <c r="BK341"/>
  <c r="BK330"/>
  <c r="J315"/>
  <c r="J304"/>
  <c r="J288"/>
  <c r="J264"/>
  <c r="J234"/>
  <c r="BK213"/>
  <c r="BK190"/>
  <c r="J173"/>
  <c r="J157"/>
  <c i="4" r="J945"/>
  <c r="BK921"/>
  <c r="J914"/>
  <c r="BK833"/>
  <c r="J815"/>
  <c r="J803"/>
  <c r="BK760"/>
  <c r="J733"/>
  <c r="J701"/>
  <c r="BK684"/>
  <c r="J660"/>
  <c r="BK637"/>
  <c r="J619"/>
  <c r="BK602"/>
  <c r="J582"/>
  <c r="J573"/>
  <c r="BK563"/>
  <c r="J506"/>
  <c r="BK396"/>
  <c r="BK388"/>
  <c r="J379"/>
  <c r="BK367"/>
  <c r="J298"/>
  <c r="J192"/>
  <c r="BK145"/>
  <c r="J927"/>
  <c r="J870"/>
  <c r="J759"/>
  <c r="BK716"/>
  <c r="J692"/>
  <c r="BK681"/>
  <c r="BK666"/>
  <c r="J637"/>
  <c r="BK613"/>
  <c r="BK596"/>
  <c r="BK573"/>
  <c r="BK568"/>
  <c r="BK506"/>
  <c r="BK449"/>
  <c r="J394"/>
  <c r="J388"/>
  <c r="BK379"/>
  <c r="J367"/>
  <c r="BK291"/>
  <c r="BK261"/>
  <c r="J196"/>
  <c r="J173"/>
  <c r="BK157"/>
  <c r="BK920"/>
  <c r="J910"/>
  <c r="BK826"/>
  <c r="J808"/>
  <c r="J725"/>
  <c r="BK701"/>
  <c r="J675"/>
  <c r="BK641"/>
  <c r="BK619"/>
  <c r="J588"/>
  <c r="BK581"/>
  <c r="J572"/>
  <c r="J449"/>
  <c r="J390"/>
  <c r="J381"/>
  <c r="BK356"/>
  <c r="BK298"/>
  <c r="BK249"/>
  <c r="J193"/>
  <c r="J157"/>
  <c r="J947"/>
  <c r="BK945"/>
  <c r="J928"/>
  <c r="BK910"/>
  <c r="J906"/>
  <c r="BK803"/>
  <c r="BK778"/>
  <c r="BK733"/>
  <c r="J723"/>
  <c r="J716"/>
  <c r="J684"/>
  <c r="BK660"/>
  <c r="BK634"/>
  <c r="BK597"/>
  <c r="BK571"/>
  <c r="BK548"/>
  <c r="BK502"/>
  <c r="J436"/>
  <c r="J395"/>
  <c r="J376"/>
  <c r="J347"/>
  <c r="J261"/>
  <c r="BK196"/>
  <c r="BK181"/>
  <c r="BK165"/>
  <c i="5" r="BK226"/>
  <c r="J211"/>
  <c r="BK185"/>
  <c r="BK180"/>
  <c r="BK162"/>
  <c r="J140"/>
  <c r="BK221"/>
  <c r="J194"/>
  <c r="J190"/>
  <c r="J167"/>
  <c r="J148"/>
  <c r="BK225"/>
  <c r="J219"/>
  <c r="BK208"/>
  <c r="J197"/>
  <c r="BK181"/>
  <c r="BK144"/>
  <c r="J208"/>
  <c r="BK194"/>
  <c r="J176"/>
  <c r="J160"/>
  <c i="6" r="BK329"/>
  <c r="J311"/>
  <c r="J296"/>
  <c r="J285"/>
  <c r="J279"/>
  <c r="J268"/>
  <c r="J258"/>
  <c r="J255"/>
  <c r="J240"/>
  <c r="BK233"/>
  <c r="BK222"/>
  <c r="BK214"/>
  <c r="BK207"/>
  <c r="J202"/>
  <c r="J177"/>
  <c r="J155"/>
  <c r="J215"/>
  <c r="J196"/>
  <c r="BK186"/>
  <c r="BK154"/>
  <c r="BK146"/>
  <c r="J326"/>
  <c r="J293"/>
  <c r="J286"/>
  <c r="J270"/>
  <c r="BK260"/>
  <c r="J243"/>
  <c r="BK229"/>
  <c r="BK220"/>
  <c r="BK213"/>
  <c r="BK203"/>
  <c r="J195"/>
  <c r="J180"/>
  <c r="J173"/>
  <c r="J160"/>
  <c r="BK311"/>
  <c r="J291"/>
  <c r="J277"/>
  <c r="BK273"/>
  <c r="BK264"/>
  <c r="BK252"/>
  <c r="BK240"/>
  <c r="J235"/>
  <c r="BK212"/>
  <c r="J206"/>
  <c r="BK180"/>
  <c r="BK166"/>
  <c r="J156"/>
  <c i="7" r="J353"/>
  <c r="BK332"/>
  <c r="BK322"/>
  <c r="BK312"/>
  <c r="J306"/>
  <c r="J301"/>
  <c r="J293"/>
  <c r="BK288"/>
  <c r="BK281"/>
  <c r="BK279"/>
  <c r="BK276"/>
  <c r="BK274"/>
  <c r="J273"/>
  <c r="BK269"/>
  <c r="BK267"/>
  <c r="BK265"/>
  <c r="J263"/>
  <c r="BK261"/>
  <c r="BK259"/>
  <c r="BK257"/>
  <c r="BK255"/>
  <c r="BK253"/>
  <c r="BK251"/>
  <c r="BK249"/>
  <c r="BK247"/>
  <c r="BK244"/>
  <c r="BK240"/>
  <c r="J236"/>
  <c r="J232"/>
  <c r="BK224"/>
  <c r="BK219"/>
  <c r="J195"/>
  <c r="BK173"/>
  <c r="BK152"/>
  <c r="BK342"/>
  <c r="BK329"/>
  <c r="BK325"/>
  <c r="J309"/>
  <c r="J292"/>
  <c r="J285"/>
  <c r="BK226"/>
  <c r="J211"/>
  <c r="J202"/>
  <c r="BK191"/>
  <c r="J177"/>
  <c r="J169"/>
  <c r="BK161"/>
  <c r="BK153"/>
  <c r="J139"/>
  <c r="BK345"/>
  <c r="BK340"/>
  <c r="BK331"/>
  <c r="BK316"/>
  <c r="BK303"/>
  <c r="J296"/>
  <c r="J282"/>
  <c r="J244"/>
  <c r="J240"/>
  <c r="BK236"/>
  <c r="BK232"/>
  <c r="BK228"/>
  <c r="J224"/>
  <c r="BK206"/>
  <c r="J198"/>
  <c r="BK184"/>
  <c r="J164"/>
  <c r="J153"/>
  <c r="J345"/>
  <c r="J330"/>
  <c r="J321"/>
  <c r="J315"/>
  <c r="BK309"/>
  <c r="J304"/>
  <c r="BK298"/>
  <c r="BK294"/>
  <c r="J283"/>
  <c r="BK188"/>
  <c r="J170"/>
  <c r="J155"/>
  <c r="J146"/>
  <c i="8" r="BK237"/>
  <c r="BK219"/>
  <c r="J211"/>
  <c r="J202"/>
  <c r="BK190"/>
  <c r="J186"/>
  <c r="BK181"/>
  <c r="J175"/>
  <c r="BK168"/>
  <c r="BK157"/>
  <c r="J148"/>
  <c r="BK141"/>
  <c r="J237"/>
  <c r="BK231"/>
  <c r="J222"/>
  <c r="BK216"/>
  <c r="BK209"/>
  <c r="BK197"/>
  <c r="J191"/>
  <c r="BK183"/>
  <c r="BK178"/>
  <c r="J171"/>
  <c r="BK160"/>
  <c r="J144"/>
  <c r="J138"/>
  <c r="BK234"/>
  <c r="J227"/>
  <c r="J219"/>
  <c r="BK207"/>
  <c r="J196"/>
  <c r="J189"/>
  <c r="J169"/>
  <c r="J161"/>
  <c r="BK135"/>
  <c i="9" r="BK126"/>
  <c r="BK128"/>
  <c r="BK134"/>
  <c r="BK135"/>
  <c r="BK124"/>
  <c i="2" r="BK628"/>
  <c r="J596"/>
  <c r="BK586"/>
  <c r="BK561"/>
  <c r="J547"/>
  <c r="BK536"/>
  <c r="J521"/>
  <c r="J510"/>
  <c r="J504"/>
  <c r="J499"/>
  <c r="J481"/>
  <c r="BK608"/>
  <c r="J582"/>
  <c r="J554"/>
  <c r="BK550"/>
  <c r="J533"/>
  <c r="BK522"/>
  <c r="BK517"/>
  <c r="BK503"/>
  <c r="J496"/>
  <c r="J489"/>
  <c r="BK472"/>
  <c r="BK445"/>
  <c r="J438"/>
  <c r="BK415"/>
  <c r="BK400"/>
  <c r="BK388"/>
  <c r="J382"/>
  <c r="J372"/>
  <c r="BK368"/>
  <c r="J364"/>
  <c r="BK355"/>
  <c r="J332"/>
  <c r="BK315"/>
  <c r="J285"/>
  <c r="BK253"/>
  <c r="J239"/>
  <c r="J225"/>
  <c r="BK176"/>
  <c r="BK159"/>
  <c r="BK146"/>
  <c r="J602"/>
  <c r="BK596"/>
  <c r="J587"/>
  <c r="J577"/>
  <c r="J544"/>
  <c r="J530"/>
  <c r="BK504"/>
  <c r="BK496"/>
  <c r="J465"/>
  <c r="BK434"/>
  <c r="J424"/>
  <c r="J419"/>
  <c r="J406"/>
  <c r="BK393"/>
  <c r="J381"/>
  <c r="BK374"/>
  <c r="J362"/>
  <c r="BK342"/>
  <c r="J322"/>
  <c r="BK314"/>
  <c r="J293"/>
  <c r="BK281"/>
  <c r="BK255"/>
  <c r="BK243"/>
  <c r="BK237"/>
  <c r="BK223"/>
  <c r="BK212"/>
  <c r="J189"/>
  <c r="J176"/>
  <c i="3" r="J353"/>
  <c r="BK345"/>
  <c r="BK326"/>
  <c r="J318"/>
  <c r="BK310"/>
  <c r="BK293"/>
  <c r="J289"/>
  <c r="J270"/>
  <c r="J248"/>
  <c r="BK230"/>
  <c r="J222"/>
  <c r="J203"/>
  <c r="J188"/>
  <c r="J174"/>
  <c r="J168"/>
  <c r="BK157"/>
  <c r="J345"/>
  <c r="J339"/>
  <c r="BK327"/>
  <c r="J316"/>
  <c r="BK304"/>
  <c r="J287"/>
  <c r="J256"/>
  <c r="J235"/>
  <c r="BK200"/>
  <c r="BK186"/>
  <c r="J169"/>
  <c r="J148"/>
  <c r="J363"/>
  <c r="J347"/>
  <c r="BK328"/>
  <c r="J319"/>
  <c r="J312"/>
  <c r="BK301"/>
  <c r="BK284"/>
  <c r="J260"/>
  <c r="BK248"/>
  <c r="BK226"/>
  <c r="J210"/>
  <c r="J190"/>
  <c r="BK160"/>
  <c r="BK137"/>
  <c r="J340"/>
  <c r="J329"/>
  <c r="J317"/>
  <c r="J307"/>
  <c r="J292"/>
  <c r="J274"/>
  <c r="BK235"/>
  <c r="BK219"/>
  <c r="J197"/>
  <c r="BK174"/>
  <c r="J155"/>
  <c r="BK145"/>
  <c i="4" r="J922"/>
  <c r="J912"/>
  <c r="BK906"/>
  <c r="J826"/>
  <c r="BK804"/>
  <c r="BK791"/>
  <c r="J744"/>
  <c r="BK719"/>
  <c r="BK690"/>
  <c r="J669"/>
  <c r="BK653"/>
  <c r="BK630"/>
  <c r="BK622"/>
  <c r="J605"/>
  <c r="J597"/>
  <c r="BK576"/>
  <c r="J569"/>
  <c r="J552"/>
  <c r="BK438"/>
  <c r="BK394"/>
  <c r="BK381"/>
  <c r="BK368"/>
  <c r="J348"/>
  <c r="BK260"/>
  <c r="J190"/>
  <c r="BK944"/>
  <c r="BK928"/>
  <c r="BK914"/>
  <c r="BK815"/>
  <c r="J800"/>
  <c r="J766"/>
  <c r="BK744"/>
  <c r="BK725"/>
  <c r="BK695"/>
  <c r="J690"/>
  <c r="BK669"/>
  <c r="BK651"/>
  <c r="J630"/>
  <c r="BK605"/>
  <c r="J601"/>
  <c r="J576"/>
  <c r="BK566"/>
  <c r="BK518"/>
  <c r="BK498"/>
  <c r="J397"/>
  <c r="BK392"/>
  <c r="BK376"/>
  <c r="J356"/>
  <c r="BK277"/>
  <c r="J260"/>
  <c r="J181"/>
  <c r="BK170"/>
  <c r="J153"/>
  <c r="BK912"/>
  <c r="BK870"/>
  <c r="J811"/>
  <c r="J728"/>
  <c r="BK723"/>
  <c r="BK693"/>
  <c r="J656"/>
  <c r="J622"/>
  <c r="BK601"/>
  <c r="BK582"/>
  <c r="J575"/>
  <c r="J563"/>
  <c r="BK439"/>
  <c r="J386"/>
  <c r="BK370"/>
  <c r="BK348"/>
  <c r="J291"/>
  <c r="J194"/>
  <c r="BK185"/>
  <c r="J165"/>
  <c r="BK947"/>
  <c r="BK934"/>
  <c r="J923"/>
  <c r="J833"/>
  <c r="BK808"/>
  <c r="BK790"/>
  <c r="BK765"/>
  <c r="BK732"/>
  <c r="J719"/>
  <c r="J687"/>
  <c r="J666"/>
  <c r="J640"/>
  <c r="J600"/>
  <c r="J579"/>
  <c r="J531"/>
  <c r="J439"/>
  <c r="BK397"/>
  <c r="BK389"/>
  <c r="BK369"/>
  <c r="J277"/>
  <c r="BK201"/>
  <c r="BK194"/>
  <c r="J169"/>
  <c i="5" r="J225"/>
  <c r="BK207"/>
  <c r="J193"/>
  <c r="BK179"/>
  <c r="BK148"/>
  <c r="J224"/>
  <c r="BK206"/>
  <c r="BK191"/>
  <c r="BK170"/>
  <c r="BK151"/>
  <c r="BK137"/>
  <c r="J221"/>
  <c r="BK210"/>
  <c r="BK203"/>
  <c r="BK190"/>
  <c r="BK176"/>
  <c r="BK154"/>
  <c r="BK211"/>
  <c r="BK201"/>
  <c r="J188"/>
  <c r="J170"/>
  <c r="J157"/>
  <c i="6" r="BK321"/>
  <c r="J303"/>
  <c r="BK286"/>
  <c r="J280"/>
  <c r="BK272"/>
  <c r="BK265"/>
  <c r="J257"/>
  <c r="BK246"/>
  <c r="J236"/>
  <c r="BK227"/>
  <c r="BK219"/>
  <c r="BK209"/>
  <c r="J203"/>
  <c r="J193"/>
  <c r="J154"/>
  <c r="BK151"/>
  <c r="J146"/>
  <c r="BK333"/>
  <c r="J333"/>
  <c r="J331"/>
  <c r="J329"/>
  <c r="J328"/>
  <c r="BK326"/>
  <c r="BK323"/>
  <c r="J321"/>
  <c r="BK319"/>
  <c r="BK318"/>
  <c r="BK314"/>
  <c r="J314"/>
  <c r="J308"/>
  <c r="BK300"/>
  <c r="BK291"/>
  <c r="J290"/>
  <c r="J287"/>
  <c r="BK284"/>
  <c r="BK277"/>
  <c r="BK275"/>
  <c r="BK269"/>
  <c r="J267"/>
  <c r="J264"/>
  <c r="J260"/>
  <c r="BK254"/>
  <c r="J246"/>
  <c r="J242"/>
  <c r="BK235"/>
  <c r="J233"/>
  <c r="J227"/>
  <c r="BK221"/>
  <c r="J217"/>
  <c r="J213"/>
  <c r="BK202"/>
  <c r="BK193"/>
  <c r="BK173"/>
  <c r="J152"/>
  <c r="BK331"/>
  <c r="J318"/>
  <c r="BK280"/>
  <c r="J265"/>
  <c r="BK259"/>
  <c r="J237"/>
  <c r="J224"/>
  <c r="BK215"/>
  <c r="BK204"/>
  <c r="BK196"/>
  <c r="BK189"/>
  <c r="BK170"/>
  <c r="J151"/>
  <c r="BK303"/>
  <c r="BK285"/>
  <c r="BK278"/>
  <c r="J271"/>
  <c r="J263"/>
  <c r="BK245"/>
  <c r="J239"/>
  <c r="J223"/>
  <c r="BK211"/>
  <c r="J186"/>
  <c r="BK167"/>
  <c r="BK159"/>
  <c r="J148"/>
  <c i="7" r="J340"/>
  <c r="BK324"/>
  <c r="BK320"/>
  <c r="J311"/>
  <c r="BK305"/>
  <c r="J298"/>
  <c r="BK292"/>
  <c r="BK287"/>
  <c r="BK280"/>
  <c r="BK278"/>
  <c r="J277"/>
  <c r="J275"/>
  <c r="BK273"/>
  <c r="BK271"/>
  <c r="BK268"/>
  <c r="BK266"/>
  <c r="BK264"/>
  <c r="BK262"/>
  <c r="BK260"/>
  <c r="BK258"/>
  <c r="J257"/>
  <c r="J255"/>
  <c r="BK252"/>
  <c r="BK250"/>
  <c r="J249"/>
  <c r="BK246"/>
  <c r="BK242"/>
  <c r="BK238"/>
  <c r="J234"/>
  <c r="BK230"/>
  <c r="J223"/>
  <c r="BK210"/>
  <c r="BK180"/>
  <c r="J174"/>
  <c r="BK163"/>
  <c r="BK154"/>
  <c r="J138"/>
  <c r="BK330"/>
  <c r="J322"/>
  <c r="BK308"/>
  <c r="J291"/>
  <c r="J284"/>
  <c r="BK223"/>
  <c r="J212"/>
  <c r="J206"/>
  <c r="BK198"/>
  <c r="J180"/>
  <c r="BK174"/>
  <c r="J163"/>
  <c r="J157"/>
  <c r="BK151"/>
  <c r="BK146"/>
  <c r="J351"/>
  <c r="BK344"/>
  <c r="J332"/>
  <c r="J323"/>
  <c r="BK301"/>
  <c r="BK293"/>
  <c r="J287"/>
  <c r="J245"/>
  <c r="J241"/>
  <c r="J237"/>
  <c r="BK233"/>
  <c r="BK229"/>
  <c r="J226"/>
  <c r="BK215"/>
  <c r="J199"/>
  <c r="J192"/>
  <c r="BK170"/>
  <c r="J161"/>
  <c r="BK150"/>
  <c r="J341"/>
  <c r="J329"/>
  <c r="J319"/>
  <c r="BK313"/>
  <c r="BK307"/>
  <c r="BK302"/>
  <c r="BK296"/>
  <c r="J290"/>
  <c r="J219"/>
  <c r="J191"/>
  <c r="BK181"/>
  <c r="BK169"/>
  <c r="J154"/>
  <c r="BK143"/>
  <c i="8" r="J235"/>
  <c r="BK223"/>
  <c r="BK215"/>
  <c r="BK203"/>
  <c r="BK200"/>
  <c r="BK189"/>
  <c r="J184"/>
  <c r="J179"/>
  <c r="J170"/>
  <c r="J160"/>
  <c r="BK149"/>
  <c r="BK143"/>
  <c r="J140"/>
  <c r="BK235"/>
  <c r="J225"/>
  <c r="BK217"/>
  <c r="J210"/>
  <c r="BK198"/>
  <c r="BK175"/>
  <c r="BK170"/>
  <c r="BK150"/>
  <c r="BK224"/>
  <c r="J223"/>
  <c r="J221"/>
  <c r="BK220"/>
  <c r="J218"/>
  <c r="J216"/>
  <c r="J214"/>
  <c r="BK213"/>
  <c r="BK210"/>
  <c r="J209"/>
  <c r="J208"/>
  <c r="BK206"/>
  <c r="BK205"/>
  <c r="J203"/>
  <c r="BK202"/>
  <c r="BK201"/>
  <c r="J200"/>
  <c r="J198"/>
  <c r="BK188"/>
  <c r="BK187"/>
  <c r="BK186"/>
  <c r="BK184"/>
  <c r="J182"/>
  <c r="BK180"/>
  <c r="BK179"/>
  <c r="J178"/>
  <c r="BK177"/>
  <c r="BK176"/>
  <c r="BK173"/>
  <c r="J172"/>
  <c r="BK169"/>
  <c r="BK167"/>
  <c r="J166"/>
  <c r="BK161"/>
  <c r="J154"/>
  <c r="J149"/>
  <c r="J142"/>
  <c r="J141"/>
  <c r="BK139"/>
  <c r="BK137"/>
  <c r="BK239"/>
  <c r="J239"/>
  <c r="J234"/>
  <c r="J231"/>
  <c r="BK227"/>
  <c r="BK226"/>
  <c r="BK225"/>
  <c r="BK222"/>
  <c r="BK208"/>
  <c r="J199"/>
  <c r="J190"/>
  <c r="J176"/>
  <c r="J165"/>
  <c r="J143"/>
  <c r="BK138"/>
  <c i="9" r="BK132"/>
  <c r="BK125"/>
  <c r="J126"/>
  <c r="J129"/>
  <c r="J125"/>
  <c i="2" l="1" r="T145"/>
  <c r="R157"/>
  <c r="R163"/>
  <c r="R211"/>
  <c r="P220"/>
  <c r="P228"/>
  <c r="BK235"/>
  <c r="J235"/>
  <c r="J105"/>
  <c r="BK313"/>
  <c r="J313"/>
  <c r="J106"/>
  <c r="R326"/>
  <c r="P360"/>
  <c r="R373"/>
  <c r="P384"/>
  <c r="BK392"/>
  <c r="J392"/>
  <c r="J113"/>
  <c r="R395"/>
  <c r="T425"/>
  <c r="P444"/>
  <c r="R490"/>
  <c r="R515"/>
  <c r="R524"/>
  <c r="T535"/>
  <c r="T581"/>
  <c r="R601"/>
  <c r="BK607"/>
  <c r="J607"/>
  <c r="J123"/>
  <c i="3" r="P136"/>
  <c r="P143"/>
  <c r="P151"/>
  <c r="R156"/>
  <c r="R167"/>
  <c r="T178"/>
  <c r="R187"/>
  <c r="P191"/>
  <c r="R311"/>
  <c r="R321"/>
  <c r="P331"/>
  <c r="P342"/>
  <c r="R349"/>
  <c r="P355"/>
  <c i="4" r="P144"/>
  <c r="T179"/>
  <c r="R191"/>
  <c r="R248"/>
  <c r="R366"/>
  <c r="R372"/>
  <c r="BK385"/>
  <c r="J385"/>
  <c r="J106"/>
  <c r="T391"/>
  <c r="P567"/>
  <c r="T574"/>
  <c r="P587"/>
  <c r="T604"/>
  <c r="R629"/>
  <c r="BK655"/>
  <c r="J655"/>
  <c r="J116"/>
  <c r="BK676"/>
  <c r="J676"/>
  <c r="J117"/>
  <c r="BK691"/>
  <c r="J691"/>
  <c r="J118"/>
  <c r="R734"/>
  <c r="BK907"/>
  <c r="J907"/>
  <c r="J121"/>
  <c r="R907"/>
  <c r="R913"/>
  <c i="5" r="T132"/>
  <c r="T147"/>
  <c r="P161"/>
  <c r="P166"/>
  <c r="BK189"/>
  <c r="J189"/>
  <c r="J102"/>
  <c r="P204"/>
  <c r="R209"/>
  <c r="P214"/>
  <c r="R223"/>
  <c r="R222"/>
  <c i="6" r="BK153"/>
  <c r="J153"/>
  <c r="J101"/>
  <c r="T158"/>
  <c r="T194"/>
  <c r="P201"/>
  <c r="BK208"/>
  <c r="J208"/>
  <c r="J108"/>
  <c r="T226"/>
  <c r="P253"/>
  <c r="R283"/>
  <c r="R289"/>
  <c r="P292"/>
  <c r="BK299"/>
  <c r="J299"/>
  <c r="J114"/>
  <c r="R307"/>
  <c r="R306"/>
  <c r="R317"/>
  <c r="P327"/>
  <c r="P324"/>
  <c i="7" r="BK137"/>
  <c r="J137"/>
  <c r="J102"/>
  <c r="T270"/>
  <c r="T299"/>
  <c r="T318"/>
  <c r="T327"/>
  <c r="R343"/>
  <c r="T347"/>
  <c r="T346"/>
  <c i="8" r="P134"/>
  <c i="2" r="R145"/>
  <c r="BK163"/>
  <c r="J163"/>
  <c r="J100"/>
  <c r="BK211"/>
  <c r="J211"/>
  <c r="J101"/>
  <c r="BK220"/>
  <c r="J220"/>
  <c r="J102"/>
  <c r="R228"/>
  <c r="R235"/>
  <c r="R313"/>
  <c r="P326"/>
  <c r="T360"/>
  <c r="BK373"/>
  <c r="J373"/>
  <c r="J111"/>
  <c r="BK384"/>
  <c r="J384"/>
  <c r="J112"/>
  <c r="R392"/>
  <c r="BK395"/>
  <c r="J395"/>
  <c r="J114"/>
  <c r="R425"/>
  <c r="R444"/>
  <c r="BK490"/>
  <c r="J490"/>
  <c r="J117"/>
  <c r="BK515"/>
  <c r="J515"/>
  <c r="J118"/>
  <c r="BK524"/>
  <c r="J524"/>
  <c r="J119"/>
  <c r="P535"/>
  <c r="BK581"/>
  <c r="J581"/>
  <c r="J121"/>
  <c r="P601"/>
  <c r="T607"/>
  <c i="3" r="BK136"/>
  <c r="J136"/>
  <c r="J98"/>
  <c r="BK143"/>
  <c r="J143"/>
  <c r="J99"/>
  <c r="BK151"/>
  <c r="J151"/>
  <c r="J100"/>
  <c r="T156"/>
  <c r="T167"/>
  <c r="BK178"/>
  <c r="J178"/>
  <c r="J106"/>
  <c r="BK187"/>
  <c r="J187"/>
  <c r="J107"/>
  <c r="BK191"/>
  <c r="J191"/>
  <c r="J108"/>
  <c r="BK311"/>
  <c r="J311"/>
  <c r="J109"/>
  <c r="P321"/>
  <c r="BK331"/>
  <c r="J331"/>
  <c r="J111"/>
  <c r="BK342"/>
  <c r="J342"/>
  <c r="J112"/>
  <c r="BK349"/>
  <c r="J349"/>
  <c r="J113"/>
  <c r="T355"/>
  <c i="4" r="BK144"/>
  <c r="J144"/>
  <c r="J98"/>
  <c r="BK179"/>
  <c r="J179"/>
  <c r="J99"/>
  <c r="BK191"/>
  <c r="J191"/>
  <c r="J101"/>
  <c r="T191"/>
  <c r="P248"/>
  <c r="P366"/>
  <c r="P372"/>
  <c r="T385"/>
  <c r="P391"/>
  <c r="BK567"/>
  <c r="J567"/>
  <c r="J108"/>
  <c r="P574"/>
  <c r="T587"/>
  <c r="P604"/>
  <c r="T629"/>
  <c r="P652"/>
  <c r="P655"/>
  <c r="T676"/>
  <c r="P691"/>
  <c r="R727"/>
  <c r="T727"/>
  <c r="BK734"/>
  <c r="J734"/>
  <c r="J120"/>
  <c r="P913"/>
  <c i="5" r="R132"/>
  <c r="BK147"/>
  <c r="J147"/>
  <c r="J99"/>
  <c r="R161"/>
  <c r="T166"/>
  <c r="R189"/>
  <c r="BK204"/>
  <c r="J204"/>
  <c r="J105"/>
  <c r="BK209"/>
  <c r="J209"/>
  <c r="J106"/>
  <c r="BK214"/>
  <c r="J214"/>
  <c r="J107"/>
  <c r="BK223"/>
  <c r="J223"/>
  <c r="J110"/>
  <c i="6" r="BK149"/>
  <c r="J149"/>
  <c r="J100"/>
  <c r="T149"/>
  <c r="T144"/>
  <c r="T153"/>
  <c r="BK158"/>
  <c r="J158"/>
  <c r="J103"/>
  <c r="BK194"/>
  <c r="J194"/>
  <c r="J104"/>
  <c r="BK201"/>
  <c r="J201"/>
  <c r="J107"/>
  <c r="R208"/>
  <c r="R226"/>
  <c r="R253"/>
  <c r="T283"/>
  <c r="T289"/>
  <c r="T292"/>
  <c r="T299"/>
  <c r="BK307"/>
  <c r="BK306"/>
  <c r="J306"/>
  <c r="J115"/>
  <c r="BK317"/>
  <c r="J317"/>
  <c r="J117"/>
  <c r="BK327"/>
  <c r="J327"/>
  <c r="J121"/>
  <c i="7" r="P137"/>
  <c r="BK270"/>
  <c r="J270"/>
  <c r="J103"/>
  <c r="BK299"/>
  <c r="J299"/>
  <c r="J104"/>
  <c r="BK318"/>
  <c r="J318"/>
  <c r="J105"/>
  <c r="BK327"/>
  <c r="J327"/>
  <c r="J106"/>
  <c r="P343"/>
  <c r="BK347"/>
  <c r="J347"/>
  <c r="J109"/>
  <c i="8" r="T134"/>
  <c r="R212"/>
  <c r="P229"/>
  <c r="T229"/>
  <c r="BK233"/>
  <c r="J233"/>
  <c r="J106"/>
  <c r="R233"/>
  <c r="R232"/>
  <c r="T233"/>
  <c r="T232"/>
  <c i="9" r="P123"/>
  <c i="2" r="BK145"/>
  <c r="J145"/>
  <c r="J98"/>
  <c r="P157"/>
  <c r="T163"/>
  <c r="T211"/>
  <c r="T220"/>
  <c r="BK228"/>
  <c r="J228"/>
  <c r="J104"/>
  <c r="T228"/>
  <c r="T235"/>
  <c r="T313"/>
  <c r="BK326"/>
  <c r="J326"/>
  <c r="J109"/>
  <c r="R360"/>
  <c r="P373"/>
  <c r="R384"/>
  <c r="P392"/>
  <c r="T395"/>
  <c r="P425"/>
  <c r="BK444"/>
  <c r="J444"/>
  <c r="J116"/>
  <c r="P490"/>
  <c r="P515"/>
  <c r="P524"/>
  <c r="R535"/>
  <c r="P581"/>
  <c r="BK601"/>
  <c r="J601"/>
  <c r="J122"/>
  <c r="P607"/>
  <c i="3" r="T136"/>
  <c r="T143"/>
  <c r="T151"/>
  <c r="P156"/>
  <c r="BK167"/>
  <c r="J167"/>
  <c r="J103"/>
  <c r="R178"/>
  <c r="T187"/>
  <c r="R191"/>
  <c r="T311"/>
  <c r="BK321"/>
  <c r="J321"/>
  <c r="J110"/>
  <c r="R331"/>
  <c r="R342"/>
  <c r="P349"/>
  <c r="R355"/>
  <c i="4" r="T144"/>
  <c r="R179"/>
  <c r="P191"/>
  <c r="T248"/>
  <c r="T366"/>
  <c r="T372"/>
  <c r="P385"/>
  <c r="R391"/>
  <c r="T567"/>
  <c r="R574"/>
  <c r="BK587"/>
  <c r="J587"/>
  <c r="J112"/>
  <c r="BK604"/>
  <c r="J604"/>
  <c r="J113"/>
  <c r="BK629"/>
  <c r="J629"/>
  <c r="J114"/>
  <c r="BK652"/>
  <c r="J652"/>
  <c r="J115"/>
  <c r="T652"/>
  <c r="R655"/>
  <c r="P676"/>
  <c r="R691"/>
  <c r="BK727"/>
  <c r="J727"/>
  <c r="J119"/>
  <c r="P734"/>
  <c r="BK913"/>
  <c r="J913"/>
  <c r="J122"/>
  <c i="5" r="P132"/>
  <c r="P147"/>
  <c r="T161"/>
  <c r="R166"/>
  <c r="P189"/>
  <c r="T204"/>
  <c r="T209"/>
  <c r="T214"/>
  <c r="T223"/>
  <c r="T222"/>
  <c i="6" r="R149"/>
  <c r="R144"/>
  <c r="R153"/>
  <c r="P158"/>
  <c r="R194"/>
  <c r="R201"/>
  <c r="T208"/>
  <c r="P226"/>
  <c r="BK253"/>
  <c r="J253"/>
  <c r="J110"/>
  <c r="BK283"/>
  <c r="J283"/>
  <c r="J111"/>
  <c r="BK289"/>
  <c r="J289"/>
  <c r="J112"/>
  <c r="BK292"/>
  <c r="J292"/>
  <c r="J113"/>
  <c r="P299"/>
  <c r="T307"/>
  <c r="P317"/>
  <c r="R327"/>
  <c r="R324"/>
  <c i="7" r="T137"/>
  <c r="P270"/>
  <c r="R299"/>
  <c r="P318"/>
  <c r="R327"/>
  <c r="BK343"/>
  <c r="J343"/>
  <c r="J107"/>
  <c r="R347"/>
  <c r="R346"/>
  <c i="8" r="R134"/>
  <c r="R133"/>
  <c r="R131"/>
  <c r="R130"/>
  <c r="P212"/>
  <c r="BK229"/>
  <c r="J229"/>
  <c r="J104"/>
  <c r="R229"/>
  <c r="P233"/>
  <c r="P232"/>
  <c i="9" r="BK123"/>
  <c r="BK127"/>
  <c r="J127"/>
  <c r="J99"/>
  <c r="P127"/>
  <c r="T127"/>
  <c r="P130"/>
  <c r="T130"/>
  <c r="P133"/>
  <c i="2" r="P145"/>
  <c r="BK157"/>
  <c r="J157"/>
  <c r="J99"/>
  <c r="T157"/>
  <c r="P163"/>
  <c r="P211"/>
  <c r="R220"/>
  <c r="P235"/>
  <c r="P313"/>
  <c r="T326"/>
  <c r="BK360"/>
  <c r="J360"/>
  <c r="J110"/>
  <c r="T373"/>
  <c r="T384"/>
  <c r="T392"/>
  <c r="P395"/>
  <c r="BK425"/>
  <c r="J425"/>
  <c r="J115"/>
  <c r="T444"/>
  <c r="T490"/>
  <c r="T515"/>
  <c r="T524"/>
  <c r="BK535"/>
  <c r="J535"/>
  <c r="J120"/>
  <c r="R581"/>
  <c r="T601"/>
  <c r="R607"/>
  <c i="3" r="R136"/>
  <c r="R143"/>
  <c r="R151"/>
  <c r="BK156"/>
  <c r="J156"/>
  <c r="J102"/>
  <c r="P167"/>
  <c r="P178"/>
  <c r="P187"/>
  <c r="T191"/>
  <c r="P311"/>
  <c r="T321"/>
  <c r="T331"/>
  <c r="T342"/>
  <c r="T349"/>
  <c r="BK355"/>
  <c r="J355"/>
  <c r="J114"/>
  <c i="4" r="R144"/>
  <c r="P179"/>
  <c r="R189"/>
  <c r="BK248"/>
  <c r="J248"/>
  <c r="J103"/>
  <c r="BK366"/>
  <c r="J366"/>
  <c r="J104"/>
  <c r="BK372"/>
  <c r="J372"/>
  <c r="J105"/>
  <c r="R385"/>
  <c r="BK391"/>
  <c r="J391"/>
  <c r="J107"/>
  <c r="R567"/>
  <c r="BK574"/>
  <c r="J574"/>
  <c r="J109"/>
  <c r="R587"/>
  <c r="R604"/>
  <c r="P629"/>
  <c r="R652"/>
  <c r="T655"/>
  <c r="R676"/>
  <c r="T691"/>
  <c r="P727"/>
  <c r="T734"/>
  <c r="P907"/>
  <c r="T907"/>
  <c r="T913"/>
  <c i="5" r="BK132"/>
  <c r="J132"/>
  <c r="J98"/>
  <c r="R147"/>
  <c r="BK161"/>
  <c r="J161"/>
  <c r="J100"/>
  <c r="BK166"/>
  <c r="J166"/>
  <c r="J101"/>
  <c r="T189"/>
  <c r="R204"/>
  <c r="P209"/>
  <c r="R214"/>
  <c r="P223"/>
  <c r="P222"/>
  <c i="6" r="P149"/>
  <c r="P144"/>
  <c r="P153"/>
  <c r="R158"/>
  <c r="P194"/>
  <c r="T201"/>
  <c r="P208"/>
  <c r="BK226"/>
  <c r="J226"/>
  <c r="J109"/>
  <c r="T253"/>
  <c r="P283"/>
  <c r="P289"/>
  <c r="R292"/>
  <c r="R299"/>
  <c r="P307"/>
  <c r="P306"/>
  <c r="T317"/>
  <c r="T327"/>
  <c r="T324"/>
  <c i="7" r="R137"/>
  <c r="R136"/>
  <c r="R134"/>
  <c r="R133"/>
  <c r="R270"/>
  <c r="P299"/>
  <c r="R318"/>
  <c r="P327"/>
  <c r="T343"/>
  <c r="P347"/>
  <c r="P346"/>
  <c i="8" r="BK134"/>
  <c r="J134"/>
  <c r="J102"/>
  <c r="BK212"/>
  <c r="J212"/>
  <c r="J103"/>
  <c r="T212"/>
  <c i="9" r="R123"/>
  <c r="T123"/>
  <c r="R127"/>
  <c r="BK130"/>
  <c r="J130"/>
  <c r="J100"/>
  <c r="R130"/>
  <c r="BK133"/>
  <c r="J133"/>
  <c r="J101"/>
  <c r="R133"/>
  <c r="T133"/>
  <c i="3" r="BK154"/>
  <c r="J154"/>
  <c r="J101"/>
  <c r="BK175"/>
  <c r="J175"/>
  <c r="J104"/>
  <c i="5" r="BK200"/>
  <c r="J200"/>
  <c r="J103"/>
  <c r="BK220"/>
  <c r="J220"/>
  <c r="J108"/>
  <c i="6" r="BK330"/>
  <c r="J330"/>
  <c r="J122"/>
  <c i="7" r="BK352"/>
  <c r="J352"/>
  <c r="J111"/>
  <c i="2" r="BK224"/>
  <c r="J224"/>
  <c r="J103"/>
  <c i="4" r="BK584"/>
  <c r="J584"/>
  <c r="J110"/>
  <c i="7" r="BK350"/>
  <c r="J350"/>
  <c r="J110"/>
  <c i="8" r="BK236"/>
  <c r="J236"/>
  <c r="J107"/>
  <c r="BK238"/>
  <c r="J238"/>
  <c r="J108"/>
  <c i="5" r="BK202"/>
  <c r="J202"/>
  <c r="J104"/>
  <c i="6" r="BK147"/>
  <c r="J147"/>
  <c r="J99"/>
  <c r="BK199"/>
  <c r="J199"/>
  <c r="J106"/>
  <c r="BK322"/>
  <c r="J322"/>
  <c r="J118"/>
  <c i="2" r="BK323"/>
  <c r="J323"/>
  <c r="J107"/>
  <c i="4" r="BK189"/>
  <c r="J189"/>
  <c r="J100"/>
  <c i="6" r="BK145"/>
  <c r="J145"/>
  <c r="J98"/>
  <c r="BK197"/>
  <c r="J197"/>
  <c r="J105"/>
  <c r="BK325"/>
  <c r="J325"/>
  <c r="J120"/>
  <c r="BK332"/>
  <c r="J332"/>
  <c r="J123"/>
  <c i="9" r="E85"/>
  <c r="J92"/>
  <c r="J115"/>
  <c r="BE126"/>
  <c r="BE128"/>
  <c r="BE129"/>
  <c r="BE131"/>
  <c r="BE125"/>
  <c r="BE124"/>
  <c r="BE132"/>
  <c r="BE134"/>
  <c r="F92"/>
  <c r="BE135"/>
  <c i="8" r="E85"/>
  <c r="BE139"/>
  <c r="BE141"/>
  <c r="BE147"/>
  <c r="BE148"/>
  <c r="BE149"/>
  <c r="BE150"/>
  <c r="BE161"/>
  <c r="BE167"/>
  <c r="BE169"/>
  <c r="BE172"/>
  <c r="BE173"/>
  <c r="BE176"/>
  <c r="BE178"/>
  <c r="BE180"/>
  <c r="BE181"/>
  <c r="BE183"/>
  <c r="BE187"/>
  <c r="BE190"/>
  <c r="BE199"/>
  <c r="BE200"/>
  <c r="BE204"/>
  <c r="BE217"/>
  <c r="BE218"/>
  <c r="BE219"/>
  <c r="BE234"/>
  <c r="BE235"/>
  <c r="BE239"/>
  <c r="J91"/>
  <c r="BE135"/>
  <c r="BE143"/>
  <c r="BE144"/>
  <c r="BE154"/>
  <c r="BE157"/>
  <c r="BE164"/>
  <c r="BE174"/>
  <c r="BE182"/>
  <c r="BE191"/>
  <c r="BE196"/>
  <c r="BE198"/>
  <c r="BE203"/>
  <c r="BE206"/>
  <c r="BE214"/>
  <c r="BE215"/>
  <c r="BE216"/>
  <c r="BE221"/>
  <c r="BE225"/>
  <c r="BE228"/>
  <c r="BE231"/>
  <c r="BE237"/>
  <c r="J94"/>
  <c r="BE140"/>
  <c r="BE142"/>
  <c r="BE166"/>
  <c r="BE168"/>
  <c r="BE175"/>
  <c r="BE177"/>
  <c r="BE179"/>
  <c r="BE184"/>
  <c r="BE185"/>
  <c r="BE186"/>
  <c r="BE188"/>
  <c r="BE189"/>
  <c r="BE201"/>
  <c r="BE202"/>
  <c r="BE207"/>
  <c r="BE213"/>
  <c r="BE223"/>
  <c r="BE226"/>
  <c r="F94"/>
  <c r="BE136"/>
  <c r="BE137"/>
  <c r="BE138"/>
  <c r="BE160"/>
  <c r="BE165"/>
  <c r="BE170"/>
  <c r="BE171"/>
  <c r="BE195"/>
  <c r="BE197"/>
  <c r="BE205"/>
  <c r="BE208"/>
  <c r="BE209"/>
  <c r="BE210"/>
  <c r="BE211"/>
  <c r="BE220"/>
  <c r="BE222"/>
  <c r="BE224"/>
  <c r="BE227"/>
  <c r="BE230"/>
  <c i="6" r="J307"/>
  <c r="J116"/>
  <c i="7" r="BE146"/>
  <c r="BE147"/>
  <c r="BE150"/>
  <c r="BE152"/>
  <c r="BE153"/>
  <c r="BE154"/>
  <c r="BE155"/>
  <c r="BE156"/>
  <c r="BE157"/>
  <c r="BE161"/>
  <c r="BE163"/>
  <c r="BE164"/>
  <c r="BE173"/>
  <c r="BE177"/>
  <c r="BE192"/>
  <c r="BE199"/>
  <c r="BE206"/>
  <c r="BE212"/>
  <c r="BE222"/>
  <c r="BE223"/>
  <c r="BE225"/>
  <c r="BE283"/>
  <c r="BE286"/>
  <c r="BE288"/>
  <c r="BE292"/>
  <c r="BE303"/>
  <c r="BE311"/>
  <c r="BE322"/>
  <c r="BE323"/>
  <c r="BE324"/>
  <c r="BE332"/>
  <c r="BE337"/>
  <c r="BE342"/>
  <c r="E121"/>
  <c r="J130"/>
  <c r="BE138"/>
  <c r="BE143"/>
  <c r="BE151"/>
  <c r="BE162"/>
  <c r="BE175"/>
  <c r="BE180"/>
  <c r="BE188"/>
  <c r="BE207"/>
  <c r="BE210"/>
  <c r="BE211"/>
  <c r="BE219"/>
  <c r="BE228"/>
  <c r="BE229"/>
  <c r="BE230"/>
  <c r="BE231"/>
  <c r="BE233"/>
  <c r="BE234"/>
  <c r="BE235"/>
  <c r="BE236"/>
  <c r="BE240"/>
  <c r="BE246"/>
  <c r="BE284"/>
  <c r="BE285"/>
  <c r="BE290"/>
  <c r="BE291"/>
  <c r="BE294"/>
  <c r="BE295"/>
  <c r="BE298"/>
  <c r="BE300"/>
  <c r="BE304"/>
  <c r="BE305"/>
  <c r="BE309"/>
  <c r="BE315"/>
  <c r="BE321"/>
  <c r="BE329"/>
  <c r="BE333"/>
  <c r="BE341"/>
  <c r="BE349"/>
  <c r="BE353"/>
  <c r="J91"/>
  <c r="F94"/>
  <c r="BE139"/>
  <c r="BE142"/>
  <c r="BE165"/>
  <c r="BE181"/>
  <c r="BE216"/>
  <c r="BE227"/>
  <c r="BE287"/>
  <c r="BE293"/>
  <c r="BE297"/>
  <c r="BE302"/>
  <c r="BE310"/>
  <c r="BE312"/>
  <c r="BE313"/>
  <c r="BE314"/>
  <c r="BE319"/>
  <c r="BE320"/>
  <c r="BE331"/>
  <c r="BE336"/>
  <c r="BE340"/>
  <c r="BE344"/>
  <c r="BE158"/>
  <c r="BE166"/>
  <c r="BE169"/>
  <c r="BE170"/>
  <c r="BE174"/>
  <c r="BE176"/>
  <c r="BE184"/>
  <c r="BE185"/>
  <c r="BE191"/>
  <c r="BE195"/>
  <c r="BE198"/>
  <c r="BE202"/>
  <c r="BE205"/>
  <c r="BE215"/>
  <c r="BE224"/>
  <c r="BE226"/>
  <c r="BE232"/>
  <c r="BE237"/>
  <c r="BE238"/>
  <c r="BE239"/>
  <c r="BE241"/>
  <c r="BE242"/>
  <c r="BE243"/>
  <c r="BE244"/>
  <c r="BE245"/>
  <c r="BE247"/>
  <c r="BE248"/>
  <c r="BE249"/>
  <c r="BE250"/>
  <c r="BE251"/>
  <c r="BE252"/>
  <c r="BE253"/>
  <c r="BE254"/>
  <c r="BE255"/>
  <c r="BE256"/>
  <c r="BE257"/>
  <c r="BE258"/>
  <c r="BE259"/>
  <c r="BE260"/>
  <c r="BE261"/>
  <c r="BE262"/>
  <c r="BE263"/>
  <c r="BE264"/>
  <c r="BE265"/>
  <c r="BE266"/>
  <c r="BE267"/>
  <c r="BE268"/>
  <c r="BE269"/>
  <c r="BE271"/>
  <c r="BE272"/>
  <c r="BE273"/>
  <c r="BE274"/>
  <c r="BE275"/>
  <c r="BE276"/>
  <c r="BE277"/>
  <c r="BE278"/>
  <c r="BE279"/>
  <c r="BE280"/>
  <c r="BE281"/>
  <c r="BE282"/>
  <c r="BE289"/>
  <c r="BE296"/>
  <c r="BE301"/>
  <c r="BE306"/>
  <c r="BE307"/>
  <c r="BE308"/>
  <c r="BE316"/>
  <c r="BE317"/>
  <c r="BE325"/>
  <c r="BE326"/>
  <c r="BE328"/>
  <c r="BE330"/>
  <c r="BE345"/>
  <c r="BE348"/>
  <c r="BE351"/>
  <c i="5" r="BK131"/>
  <c i="6" r="J89"/>
  <c r="J92"/>
  <c r="BE146"/>
  <c r="BE150"/>
  <c r="BE154"/>
  <c r="BE177"/>
  <c r="BE189"/>
  <c r="BE193"/>
  <c r="BE196"/>
  <c r="BE198"/>
  <c r="BE200"/>
  <c r="BE202"/>
  <c r="BE214"/>
  <c r="BE216"/>
  <c r="BE218"/>
  <c r="BE219"/>
  <c r="BE225"/>
  <c r="BE227"/>
  <c r="BE229"/>
  <c r="BE242"/>
  <c r="BE254"/>
  <c r="BE255"/>
  <c r="BE257"/>
  <c r="BE258"/>
  <c r="BE259"/>
  <c r="BE260"/>
  <c r="BE261"/>
  <c r="BE265"/>
  <c r="BE270"/>
  <c r="BE271"/>
  <c r="BE275"/>
  <c r="BE279"/>
  <c r="BE282"/>
  <c r="BE286"/>
  <c r="BE288"/>
  <c r="BE296"/>
  <c r="BE300"/>
  <c r="BE308"/>
  <c r="BE321"/>
  <c r="BE326"/>
  <c r="BE152"/>
  <c r="BE155"/>
  <c r="BE163"/>
  <c r="BE166"/>
  <c r="BE190"/>
  <c r="BE205"/>
  <c r="BE210"/>
  <c r="BE217"/>
  <c r="BE222"/>
  <c r="BE223"/>
  <c r="BE230"/>
  <c r="BE235"/>
  <c r="BE236"/>
  <c r="BE237"/>
  <c r="BE238"/>
  <c r="BE240"/>
  <c r="BE243"/>
  <c r="BE245"/>
  <c r="BE246"/>
  <c r="BE252"/>
  <c r="BE256"/>
  <c r="BE264"/>
  <c r="BE266"/>
  <c r="BE267"/>
  <c r="BE268"/>
  <c r="BE273"/>
  <c r="BE276"/>
  <c r="BE284"/>
  <c r="BE290"/>
  <c r="BE323"/>
  <c r="BE329"/>
  <c r="E133"/>
  <c r="BE156"/>
  <c r="BE159"/>
  <c r="BE160"/>
  <c r="BE174"/>
  <c r="BE180"/>
  <c r="BE203"/>
  <c r="BE204"/>
  <c r="BE207"/>
  <c r="BE209"/>
  <c r="BE211"/>
  <c r="BE224"/>
  <c r="BE228"/>
  <c r="BE233"/>
  <c r="BE239"/>
  <c r="BE244"/>
  <c r="BE278"/>
  <c r="BE280"/>
  <c r="BE281"/>
  <c r="BE285"/>
  <c r="BE293"/>
  <c r="BE303"/>
  <c r="BE311"/>
  <c r="BE331"/>
  <c r="BE333"/>
  <c r="F92"/>
  <c r="BE148"/>
  <c r="BE151"/>
  <c r="BE167"/>
  <c r="BE170"/>
  <c r="BE173"/>
  <c r="BE183"/>
  <c r="BE186"/>
  <c r="BE195"/>
  <c r="BE206"/>
  <c r="BE212"/>
  <c r="BE213"/>
  <c r="BE215"/>
  <c r="BE220"/>
  <c r="BE221"/>
  <c r="BE234"/>
  <c r="BE241"/>
  <c r="BE249"/>
  <c r="BE262"/>
  <c r="BE263"/>
  <c r="BE269"/>
  <c r="BE272"/>
  <c r="BE274"/>
  <c r="BE277"/>
  <c r="BE287"/>
  <c r="BE291"/>
  <c r="BE314"/>
  <c r="BE318"/>
  <c r="BE319"/>
  <c r="BE320"/>
  <c r="BE328"/>
  <c i="4" r="BK586"/>
  <c r="J586"/>
  <c r="J111"/>
  <c i="5" r="E85"/>
  <c r="J89"/>
  <c r="J92"/>
  <c r="BE137"/>
  <c r="BE148"/>
  <c r="BE165"/>
  <c r="BE179"/>
  <c r="BE181"/>
  <c r="BE190"/>
  <c r="BE206"/>
  <c r="BE224"/>
  <c r="F92"/>
  <c r="BE140"/>
  <c r="BE144"/>
  <c r="BE160"/>
  <c r="BE162"/>
  <c r="BE173"/>
  <c r="BE182"/>
  <c r="BE192"/>
  <c r="BE193"/>
  <c r="BE194"/>
  <c r="BE154"/>
  <c r="BE157"/>
  <c r="BE176"/>
  <c r="BE180"/>
  <c r="BE185"/>
  <c r="BE191"/>
  <c r="BE197"/>
  <c r="BE205"/>
  <c r="BE207"/>
  <c r="BE210"/>
  <c r="BE211"/>
  <c r="BE225"/>
  <c r="BE226"/>
  <c r="BE133"/>
  <c r="BE141"/>
  <c r="BE151"/>
  <c r="BE167"/>
  <c r="BE170"/>
  <c r="BE188"/>
  <c r="BE201"/>
  <c r="BE203"/>
  <c r="BE208"/>
  <c r="BE215"/>
  <c r="BE216"/>
  <c r="BE219"/>
  <c r="BE221"/>
  <c i="4" r="J89"/>
  <c r="F92"/>
  <c r="J139"/>
  <c r="BE169"/>
  <c r="BE173"/>
  <c r="BE185"/>
  <c r="BE201"/>
  <c r="BE249"/>
  <c r="BE288"/>
  <c r="BE292"/>
  <c r="BE348"/>
  <c r="BE353"/>
  <c r="BE360"/>
  <c r="BE370"/>
  <c r="BE381"/>
  <c r="BE384"/>
  <c r="BE395"/>
  <c r="BE443"/>
  <c r="BE518"/>
  <c r="BE531"/>
  <c r="BE558"/>
  <c r="BE563"/>
  <c r="BE566"/>
  <c r="BE572"/>
  <c r="BE573"/>
  <c r="BE579"/>
  <c r="BE600"/>
  <c r="BE602"/>
  <c r="BE603"/>
  <c r="BE605"/>
  <c r="BE619"/>
  <c r="BE622"/>
  <c r="BE641"/>
  <c r="BE651"/>
  <c r="BE677"/>
  <c r="BE684"/>
  <c r="BE687"/>
  <c r="BE693"/>
  <c r="BE695"/>
  <c r="BE724"/>
  <c r="BE725"/>
  <c r="BE735"/>
  <c r="BE759"/>
  <c r="BE760"/>
  <c r="BE797"/>
  <c r="BE804"/>
  <c r="BE820"/>
  <c r="BE833"/>
  <c r="BE869"/>
  <c r="BE912"/>
  <c r="BE914"/>
  <c r="BE920"/>
  <c r="BE921"/>
  <c r="BE937"/>
  <c r="BE945"/>
  <c r="BE946"/>
  <c r="BE947"/>
  <c r="E132"/>
  <c r="BE196"/>
  <c r="BE199"/>
  <c r="BE260"/>
  <c r="BE261"/>
  <c r="BE368"/>
  <c r="BE373"/>
  <c r="BE376"/>
  <c r="BE379"/>
  <c r="BE380"/>
  <c r="BE386"/>
  <c r="BE387"/>
  <c r="BE392"/>
  <c r="BE393"/>
  <c r="BE394"/>
  <c r="BE396"/>
  <c r="BE397"/>
  <c r="BE498"/>
  <c r="BE501"/>
  <c r="BE502"/>
  <c r="BE552"/>
  <c r="BE568"/>
  <c r="BE569"/>
  <c r="BE575"/>
  <c r="BE588"/>
  <c r="BE596"/>
  <c r="BE597"/>
  <c r="BE601"/>
  <c r="BE610"/>
  <c r="BE628"/>
  <c r="BE630"/>
  <c r="BE634"/>
  <c r="BE637"/>
  <c r="BE660"/>
  <c r="BE666"/>
  <c r="BE669"/>
  <c r="BE681"/>
  <c r="BE690"/>
  <c r="BE716"/>
  <c r="BE733"/>
  <c r="BE778"/>
  <c r="BE791"/>
  <c r="BE803"/>
  <c r="BE807"/>
  <c r="BE815"/>
  <c r="BE826"/>
  <c r="BE922"/>
  <c r="BE927"/>
  <c r="BE944"/>
  <c r="BE145"/>
  <c r="BE153"/>
  <c r="BE157"/>
  <c r="BE181"/>
  <c r="BE190"/>
  <c r="BE192"/>
  <c r="BE193"/>
  <c r="BE277"/>
  <c r="BE287"/>
  <c r="BE298"/>
  <c r="BE347"/>
  <c r="BE367"/>
  <c r="BE371"/>
  <c r="BE388"/>
  <c r="BE389"/>
  <c r="BE390"/>
  <c r="BE436"/>
  <c r="BE437"/>
  <c r="BE438"/>
  <c r="BE506"/>
  <c r="BE548"/>
  <c r="BE571"/>
  <c r="BE576"/>
  <c r="BE581"/>
  <c r="BE582"/>
  <c r="BE583"/>
  <c r="BE585"/>
  <c r="BE613"/>
  <c r="BE616"/>
  <c r="BE625"/>
  <c r="BE640"/>
  <c r="BE653"/>
  <c r="BE654"/>
  <c r="BE656"/>
  <c r="BE672"/>
  <c r="BE698"/>
  <c r="BE719"/>
  <c r="BE723"/>
  <c r="BE726"/>
  <c r="BE732"/>
  <c r="BE744"/>
  <c r="BE790"/>
  <c r="BE794"/>
  <c r="BE811"/>
  <c r="BE814"/>
  <c r="BE870"/>
  <c r="BE906"/>
  <c r="BE910"/>
  <c r="BE911"/>
  <c r="BE919"/>
  <c r="BE923"/>
  <c r="BE934"/>
  <c r="BE149"/>
  <c r="BE165"/>
  <c r="BE166"/>
  <c r="BE170"/>
  <c r="BE176"/>
  <c r="BE180"/>
  <c r="BE194"/>
  <c r="BE195"/>
  <c r="BE269"/>
  <c r="BE291"/>
  <c r="BE356"/>
  <c r="BE369"/>
  <c r="BE400"/>
  <c r="BE439"/>
  <c r="BE449"/>
  <c r="BE545"/>
  <c r="BE570"/>
  <c r="BE580"/>
  <c r="BE648"/>
  <c r="BE663"/>
  <c r="BE675"/>
  <c r="BE692"/>
  <c r="BE694"/>
  <c r="BE701"/>
  <c r="BE722"/>
  <c r="BE728"/>
  <c r="BE745"/>
  <c r="BE765"/>
  <c r="BE766"/>
  <c r="BE800"/>
  <c r="BE808"/>
  <c r="BE908"/>
  <c r="BE909"/>
  <c r="BE926"/>
  <c r="BE928"/>
  <c r="BE941"/>
  <c i="3" r="E85"/>
  <c r="J89"/>
  <c r="J92"/>
  <c r="BE137"/>
  <c r="BE140"/>
  <c r="BE164"/>
  <c r="BE168"/>
  <c r="BE176"/>
  <c r="BE186"/>
  <c r="BE193"/>
  <c r="BE207"/>
  <c r="BE226"/>
  <c r="BE230"/>
  <c r="BE241"/>
  <c r="BE247"/>
  <c r="BE248"/>
  <c r="BE252"/>
  <c r="BE257"/>
  <c r="BE279"/>
  <c r="BE284"/>
  <c r="BE288"/>
  <c r="BE290"/>
  <c r="BE293"/>
  <c r="BE301"/>
  <c r="BE304"/>
  <c r="BE307"/>
  <c r="BE308"/>
  <c r="BE315"/>
  <c r="BE316"/>
  <c r="BE320"/>
  <c r="BE323"/>
  <c r="BE324"/>
  <c r="BE345"/>
  <c r="BE353"/>
  <c r="BE153"/>
  <c r="BE155"/>
  <c r="BE163"/>
  <c r="BE174"/>
  <c r="BE179"/>
  <c r="BE197"/>
  <c r="BE200"/>
  <c r="BE206"/>
  <c r="BE222"/>
  <c r="BE227"/>
  <c r="BE231"/>
  <c r="BE234"/>
  <c r="BE235"/>
  <c r="BE244"/>
  <c r="BE263"/>
  <c r="BE264"/>
  <c r="BE287"/>
  <c r="BE291"/>
  <c r="BE292"/>
  <c r="BE296"/>
  <c r="BE297"/>
  <c r="BE309"/>
  <c r="BE322"/>
  <c r="BE326"/>
  <c r="BE329"/>
  <c r="BE332"/>
  <c r="BE340"/>
  <c r="BE344"/>
  <c r="BE356"/>
  <c r="BE362"/>
  <c r="BE363"/>
  <c r="F92"/>
  <c r="BE144"/>
  <c r="BE157"/>
  <c r="BE169"/>
  <c r="BE170"/>
  <c r="BE173"/>
  <c r="BE190"/>
  <c r="BE192"/>
  <c r="BE203"/>
  <c r="BE213"/>
  <c r="BE216"/>
  <c r="BE223"/>
  <c r="BE289"/>
  <c r="BE300"/>
  <c r="BE310"/>
  <c r="BE312"/>
  <c r="BE313"/>
  <c r="BE314"/>
  <c r="BE317"/>
  <c r="BE318"/>
  <c r="BE325"/>
  <c r="BE328"/>
  <c r="BE339"/>
  <c r="BE347"/>
  <c r="BE348"/>
  <c r="BE350"/>
  <c r="BE145"/>
  <c r="BE148"/>
  <c r="BE152"/>
  <c r="BE160"/>
  <c r="BE183"/>
  <c r="BE188"/>
  <c r="BE189"/>
  <c r="BE196"/>
  <c r="BE210"/>
  <c r="BE219"/>
  <c r="BE238"/>
  <c r="BE256"/>
  <c r="BE260"/>
  <c r="BE267"/>
  <c r="BE270"/>
  <c r="BE274"/>
  <c r="BE319"/>
  <c r="BE327"/>
  <c r="BE330"/>
  <c r="BE335"/>
  <c r="BE341"/>
  <c r="BE343"/>
  <c r="BE346"/>
  <c r="BE354"/>
  <c i="2" r="J89"/>
  <c r="BE150"/>
  <c r="BE158"/>
  <c r="BE190"/>
  <c r="BE221"/>
  <c r="BE222"/>
  <c r="BE233"/>
  <c r="BE234"/>
  <c r="BE238"/>
  <c r="BE240"/>
  <c r="BE249"/>
  <c r="BE261"/>
  <c r="BE264"/>
  <c r="BE277"/>
  <c r="BE284"/>
  <c r="BE296"/>
  <c r="BE305"/>
  <c r="BE319"/>
  <c r="BE320"/>
  <c r="BE321"/>
  <c r="BE324"/>
  <c r="BE352"/>
  <c r="BE358"/>
  <c r="BE359"/>
  <c r="BE361"/>
  <c r="BE364"/>
  <c r="BE367"/>
  <c r="BE368"/>
  <c r="BE383"/>
  <c r="BE397"/>
  <c r="BE400"/>
  <c r="BE401"/>
  <c r="BE402"/>
  <c r="BE408"/>
  <c r="BE414"/>
  <c r="BE415"/>
  <c r="BE416"/>
  <c r="BE443"/>
  <c r="BE452"/>
  <c r="BE479"/>
  <c r="BE481"/>
  <c r="BE488"/>
  <c r="BE489"/>
  <c r="BE494"/>
  <c r="BE496"/>
  <c r="BE497"/>
  <c r="BE499"/>
  <c r="BE502"/>
  <c r="BE506"/>
  <c r="BE509"/>
  <c r="BE514"/>
  <c r="BE516"/>
  <c r="BE521"/>
  <c r="BE523"/>
  <c r="BE528"/>
  <c r="BE545"/>
  <c r="BE548"/>
  <c r="BE549"/>
  <c r="BE550"/>
  <c r="BE551"/>
  <c r="BE554"/>
  <c r="BE555"/>
  <c r="BE561"/>
  <c r="E133"/>
  <c r="F140"/>
  <c r="J140"/>
  <c r="BE162"/>
  <c r="BE191"/>
  <c r="BE195"/>
  <c r="BE203"/>
  <c r="BE215"/>
  <c r="BE216"/>
  <c r="BE217"/>
  <c r="BE223"/>
  <c r="BE236"/>
  <c r="BE239"/>
  <c r="BE243"/>
  <c r="BE255"/>
  <c r="BE258"/>
  <c r="BE270"/>
  <c r="BE282"/>
  <c r="BE283"/>
  <c r="BE290"/>
  <c r="BE293"/>
  <c r="BE306"/>
  <c r="BE307"/>
  <c r="BE338"/>
  <c r="BE365"/>
  <c r="BE375"/>
  <c r="BE378"/>
  <c r="BE389"/>
  <c r="BE398"/>
  <c r="BE403"/>
  <c r="BE404"/>
  <c r="BE407"/>
  <c r="BE409"/>
  <c r="BE413"/>
  <c r="BE421"/>
  <c r="BE422"/>
  <c r="BE423"/>
  <c r="BE424"/>
  <c r="BE426"/>
  <c r="BE427"/>
  <c r="BE431"/>
  <c r="BE458"/>
  <c r="BE478"/>
  <c r="BE498"/>
  <c r="BE512"/>
  <c r="BE513"/>
  <c r="BE534"/>
  <c r="BE543"/>
  <c r="BE544"/>
  <c r="BE547"/>
  <c r="BE552"/>
  <c r="BE576"/>
  <c r="BE577"/>
  <c r="BE580"/>
  <c r="BE586"/>
  <c r="BE594"/>
  <c r="BE595"/>
  <c r="BE599"/>
  <c r="BE602"/>
  <c r="BE606"/>
  <c r="BE608"/>
  <c r="BE624"/>
  <c r="BE625"/>
  <c r="BE626"/>
  <c r="BE627"/>
  <c r="BE146"/>
  <c r="BE159"/>
  <c r="BE164"/>
  <c r="BE168"/>
  <c r="BE172"/>
  <c r="BE196"/>
  <c r="BE204"/>
  <c r="BE212"/>
  <c r="BE225"/>
  <c r="BE229"/>
  <c r="BE232"/>
  <c r="BE241"/>
  <c r="BE253"/>
  <c r="BE281"/>
  <c r="BE302"/>
  <c r="BE310"/>
  <c r="BE327"/>
  <c r="BE331"/>
  <c r="BE332"/>
  <c r="BE335"/>
  <c r="BE342"/>
  <c r="BE349"/>
  <c r="BE362"/>
  <c r="BE363"/>
  <c r="BE366"/>
  <c r="BE370"/>
  <c r="BE371"/>
  <c r="BE372"/>
  <c r="BE377"/>
  <c r="BE379"/>
  <c r="BE381"/>
  <c r="BE385"/>
  <c r="BE386"/>
  <c r="BE393"/>
  <c r="BE394"/>
  <c r="BE396"/>
  <c r="BE430"/>
  <c r="BE434"/>
  <c r="BE438"/>
  <c r="BE439"/>
  <c r="BE440"/>
  <c r="BE464"/>
  <c r="BE465"/>
  <c r="BE468"/>
  <c r="BE472"/>
  <c r="BE480"/>
  <c r="BE492"/>
  <c r="BE500"/>
  <c r="BE501"/>
  <c r="BE503"/>
  <c r="BE511"/>
  <c r="BE518"/>
  <c r="BE519"/>
  <c r="BE533"/>
  <c r="BE536"/>
  <c r="BE546"/>
  <c r="BE553"/>
  <c r="BE582"/>
  <c r="BE590"/>
  <c r="BE605"/>
  <c r="BE620"/>
  <c r="BE623"/>
  <c r="BE628"/>
  <c r="BE154"/>
  <c r="BE176"/>
  <c r="BE177"/>
  <c r="BE183"/>
  <c r="BE189"/>
  <c r="BE192"/>
  <c r="BE202"/>
  <c r="BE237"/>
  <c r="BE242"/>
  <c r="BE244"/>
  <c r="BE252"/>
  <c r="BE254"/>
  <c r="BE267"/>
  <c r="BE273"/>
  <c r="BE285"/>
  <c r="BE286"/>
  <c r="BE299"/>
  <c r="BE314"/>
  <c r="BE315"/>
  <c r="BE316"/>
  <c r="BE322"/>
  <c r="BE341"/>
  <c r="BE345"/>
  <c r="BE346"/>
  <c r="BE355"/>
  <c r="BE369"/>
  <c r="BE374"/>
  <c r="BE376"/>
  <c r="BE380"/>
  <c r="BE382"/>
  <c r="BE387"/>
  <c r="BE388"/>
  <c r="BE390"/>
  <c r="BE391"/>
  <c r="BE399"/>
  <c r="BE405"/>
  <c r="BE406"/>
  <c r="BE419"/>
  <c r="BE420"/>
  <c r="BE435"/>
  <c r="BE445"/>
  <c r="BE448"/>
  <c r="BE455"/>
  <c r="BE484"/>
  <c r="BE491"/>
  <c r="BE493"/>
  <c r="BE495"/>
  <c r="BE504"/>
  <c r="BE505"/>
  <c r="BE510"/>
  <c r="BE517"/>
  <c r="BE520"/>
  <c r="BE522"/>
  <c r="BE525"/>
  <c r="BE529"/>
  <c r="BE530"/>
  <c r="BE540"/>
  <c r="BE573"/>
  <c r="BE587"/>
  <c r="BE593"/>
  <c r="BE596"/>
  <c r="BE600"/>
  <c r="F36"/>
  <c i="1" r="BC95"/>
  <c i="3" r="J34"/>
  <c i="1" r="AW96"/>
  <c i="3" r="F37"/>
  <c i="1" r="BD96"/>
  <c i="4" r="F35"/>
  <c i="1" r="BB97"/>
  <c i="5" r="F35"/>
  <c i="1" r="BB98"/>
  <c i="6" r="F35"/>
  <c i="1" r="BB99"/>
  <c i="6" r="J34"/>
  <c i="1" r="AW99"/>
  <c i="7" r="J36"/>
  <c i="1" r="AW101"/>
  <c i="8" r="F37"/>
  <c i="1" r="BB102"/>
  <c i="8" r="F36"/>
  <c i="1" r="BA102"/>
  <c r="AS94"/>
  <c i="2" r="F34"/>
  <c i="1" r="BA95"/>
  <c i="2" r="F37"/>
  <c i="1" r="BD95"/>
  <c i="4" r="F36"/>
  <c i="1" r="BC97"/>
  <c i="4" r="F37"/>
  <c i="1" r="BD97"/>
  <c i="7" r="F37"/>
  <c i="1" r="BB101"/>
  <c i="8" r="F39"/>
  <c i="1" r="BD102"/>
  <c i="9" r="F37"/>
  <c i="1" r="BD103"/>
  <c i="9" r="F34"/>
  <c i="1" r="BA103"/>
  <c i="9" r="F35"/>
  <c i="1" r="BB103"/>
  <c i="2" r="J34"/>
  <c i="1" r="AW95"/>
  <c i="3" r="F36"/>
  <c i="1" r="BC96"/>
  <c i="4" r="J34"/>
  <c i="1" r="AW97"/>
  <c i="5" r="F34"/>
  <c i="1" r="BA98"/>
  <c i="5" r="F36"/>
  <c i="1" r="BC98"/>
  <c i="6" r="F34"/>
  <c i="1" r="BA99"/>
  <c i="7" r="F39"/>
  <c i="1" r="BD101"/>
  <c i="7" r="F38"/>
  <c i="1" r="BC101"/>
  <c i="9" r="F36"/>
  <c i="1" r="BC103"/>
  <c i="9" r="J34"/>
  <c i="1" r="AW103"/>
  <c i="2" r="F35"/>
  <c i="1" r="BB95"/>
  <c i="3" r="F34"/>
  <c i="1" r="BA96"/>
  <c i="3" r="F35"/>
  <c i="1" r="BB96"/>
  <c i="4" r="F34"/>
  <c i="1" r="BA97"/>
  <c i="5" r="F37"/>
  <c i="1" r="BD98"/>
  <c i="5" r="J34"/>
  <c i="1" r="AW98"/>
  <c i="6" r="F37"/>
  <c i="1" r="BD99"/>
  <c i="6" r="F36"/>
  <c i="1" r="BC99"/>
  <c i="7" r="F36"/>
  <c i="1" r="BA101"/>
  <c i="8" r="F38"/>
  <c i="1" r="BC102"/>
  <c i="8" r="J36"/>
  <c i="1" r="AW102"/>
  <c i="9" l="1" r="R122"/>
  <c r="R121"/>
  <c i="6" r="R157"/>
  <c r="R143"/>
  <c i="4" r="R586"/>
  <c i="3" r="P177"/>
  <c r="R135"/>
  <c i="2" r="P144"/>
  <c i="9" r="BK122"/>
  <c r="BK121"/>
  <c r="J121"/>
  <c r="J96"/>
  <c i="4" r="T143"/>
  <c i="9" r="P122"/>
  <c r="P121"/>
  <c i="1" r="AU103"/>
  <c i="6" r="T157"/>
  <c r="T143"/>
  <c i="4" r="P586"/>
  <c r="P143"/>
  <c r="P142"/>
  <c i="1" r="AU97"/>
  <c i="3" r="T135"/>
  <c i="7" r="P136"/>
  <c r="P134"/>
  <c r="P133"/>
  <c i="1" r="AU101"/>
  <c i="5" r="R131"/>
  <c r="R130"/>
  <c i="3" r="T177"/>
  <c i="2" r="R325"/>
  <c r="T144"/>
  <c i="9" r="T122"/>
  <c r="T121"/>
  <c i="7" r="T136"/>
  <c r="T134"/>
  <c r="T133"/>
  <c i="3" r="R177"/>
  <c i="8" r="T133"/>
  <c r="T131"/>
  <c r="T130"/>
  <c r="P133"/>
  <c r="P131"/>
  <c r="P130"/>
  <c i="1" r="AU102"/>
  <c i="5" r="T131"/>
  <c r="T130"/>
  <c i="3" r="P135"/>
  <c r="P134"/>
  <c i="1" r="AU96"/>
  <c i="4" r="R143"/>
  <c r="R142"/>
  <c i="2" r="T325"/>
  <c i="6" r="T306"/>
  <c r="P157"/>
  <c r="P143"/>
  <c i="1" r="AU99"/>
  <c i="5" r="P131"/>
  <c r="P130"/>
  <c i="1" r="AU98"/>
  <c i="4" r="T586"/>
  <c i="2" r="P325"/>
  <c r="R144"/>
  <c r="R143"/>
  <c r="BK144"/>
  <c r="J144"/>
  <c r="J97"/>
  <c r="BK325"/>
  <c r="J325"/>
  <c r="J108"/>
  <c i="3" r="BK135"/>
  <c r="J135"/>
  <c r="J97"/>
  <c r="BK177"/>
  <c r="J177"/>
  <c r="J105"/>
  <c i="5" r="BK222"/>
  <c r="J222"/>
  <c r="J109"/>
  <c i="6" r="BK324"/>
  <c r="J324"/>
  <c r="J119"/>
  <c i="7" r="BK136"/>
  <c r="J136"/>
  <c r="J101"/>
  <c i="8" r="BK133"/>
  <c r="J133"/>
  <c r="J101"/>
  <c i="7" r="BK346"/>
  <c r="J346"/>
  <c r="J108"/>
  <c i="9" r="J123"/>
  <c r="J98"/>
  <c i="4" r="BK143"/>
  <c r="J143"/>
  <c r="J97"/>
  <c i="6" r="BK144"/>
  <c r="J144"/>
  <c r="J97"/>
  <c r="BK157"/>
  <c r="J157"/>
  <c r="J102"/>
  <c i="8" r="BK232"/>
  <c r="J232"/>
  <c r="J105"/>
  <c i="5" r="J131"/>
  <c r="J97"/>
  <c i="4" r="BK142"/>
  <c r="J142"/>
  <c i="2" r="F33"/>
  <c i="1" r="AZ95"/>
  <c i="5" r="J33"/>
  <c i="1" r="AV98"/>
  <c r="AT98"/>
  <c i="6" r="F33"/>
  <c i="1" r="AZ99"/>
  <c r="BA100"/>
  <c r="AW100"/>
  <c i="8" r="F35"/>
  <c i="1" r="AZ102"/>
  <c i="9" r="J33"/>
  <c i="1" r="AV103"/>
  <c r="AT103"/>
  <c i="3" r="J33"/>
  <c i="1" r="AV96"/>
  <c r="AT96"/>
  <c i="4" r="J33"/>
  <c i="1" r="AV97"/>
  <c r="AT97"/>
  <c i="7" r="J35"/>
  <c i="1" r="AV101"/>
  <c r="AT101"/>
  <c i="3" r="F33"/>
  <c i="1" r="AZ96"/>
  <c i="4" r="F33"/>
  <c i="1" r="AZ97"/>
  <c i="7" r="F35"/>
  <c i="1" r="AZ101"/>
  <c i="2" r="J33"/>
  <c i="1" r="AV95"/>
  <c r="AT95"/>
  <c i="4" r="J30"/>
  <c i="1" r="AG97"/>
  <c i="5" r="F33"/>
  <c i="1" r="AZ98"/>
  <c i="6" r="J33"/>
  <c i="1" r="AV99"/>
  <c r="AT99"/>
  <c r="BB100"/>
  <c r="AX100"/>
  <c r="BD100"/>
  <c i="8" r="J35"/>
  <c i="1" r="AV102"/>
  <c r="AT102"/>
  <c r="BC100"/>
  <c r="AY100"/>
  <c i="9" r="F33"/>
  <c i="1" r="AZ103"/>
  <c i="2" l="1" r="T143"/>
  <c i="3" r="T134"/>
  <c i="4" r="T142"/>
  <c i="3" r="R134"/>
  <c i="2" r="P143"/>
  <c i="1" r="AU95"/>
  <c i="2" r="BK143"/>
  <c r="J143"/>
  <c i="6" r="BK143"/>
  <c r="J143"/>
  <c i="7" r="BK134"/>
  <c r="J134"/>
  <c r="J99"/>
  <c i="8" r="BK131"/>
  <c r="J131"/>
  <c r="J99"/>
  <c i="3" r="BK134"/>
  <c r="J134"/>
  <c r="J96"/>
  <c i="5" r="BK130"/>
  <c r="J130"/>
  <c i="9" r="J122"/>
  <c r="J97"/>
  <c i="1" r="AN97"/>
  <c i="4" r="J96"/>
  <c r="J39"/>
  <c i="1" r="AU100"/>
  <c i="9" r="J30"/>
  <c i="1" r="AG103"/>
  <c r="BB94"/>
  <c r="AX94"/>
  <c i="2" r="J30"/>
  <c i="1" r="AG95"/>
  <c i="6" r="J30"/>
  <c i="1" r="AG99"/>
  <c r="BD94"/>
  <c r="W33"/>
  <c r="AZ100"/>
  <c r="AV100"/>
  <c r="AT100"/>
  <c r="BA94"/>
  <c r="W30"/>
  <c i="5" r="J30"/>
  <c i="1" r="AG98"/>
  <c r="BC94"/>
  <c r="W32"/>
  <c i="6" l="1" r="J39"/>
  <c i="9" r="J39"/>
  <c i="5" r="J39"/>
  <c i="2" r="J39"/>
  <c r="J96"/>
  <c i="5" r="J96"/>
  <c i="6" r="J96"/>
  <c i="7" r="BK133"/>
  <c r="J133"/>
  <c i="8" r="BK130"/>
  <c r="J130"/>
  <c i="1" r="AN98"/>
  <c r="AN103"/>
  <c r="AN95"/>
  <c r="AN99"/>
  <c r="AU94"/>
  <c i="8" r="J32"/>
  <c i="1" r="AG102"/>
  <c r="AY94"/>
  <c i="3" r="J30"/>
  <c i="1" r="AG96"/>
  <c i="7" r="J32"/>
  <c i="1" r="AG101"/>
  <c r="W31"/>
  <c r="AW94"/>
  <c r="AK30"/>
  <c r="AZ94"/>
  <c r="W29"/>
  <c i="7" l="1" r="J98"/>
  <c r="J41"/>
  <c i="3" r="J39"/>
  <c i="8" r="J41"/>
  <c r="J98"/>
  <c i="1" r="AN96"/>
  <c r="AN101"/>
  <c r="AN102"/>
  <c r="AV94"/>
  <c r="AK29"/>
  <c r="AG100"/>
  <c l="1" r="AG94"/>
  <c r="AK26"/>
  <c r="AN100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<sst xmlns="http://schemas.openxmlformats.org/spreadsheetml/2006/main">
  <si>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</si>
  <si>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</si>
  <si>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</si>
  <si>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</si>
  <si>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</si>
  <si>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{efe628f4-27e4-41e9-a05c-8acf719b84d7}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</si>
  <si>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</si>
  <si>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</si>
  <si>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</si>
  <si>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</si>
  <si>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</si>
  <si>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</si>
  <si>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</si>
  <si>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</si>
  <si>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</si>
  <si>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</si>
  <si>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</si>
  <si>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 DDM, Teplická 344-38, Děčín IV – Podmokly</t>
  </si>
  <si>
    <t>KSO:</t>
  </si>
  <si>
    <t>CC-CZ:</t>
  </si>
  <si>
    <t>Místo:</t>
  </si>
  <si>
    <t>Teplická 344/38</t>
  </si>
  <si>
    <t>Datum:</t>
  </si>
  <si>
    <t>24. 6. 2025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</si>
  <si>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</si>
  <si>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</si>
  <si>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</si>
  <si>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</si>
  <si>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</si>
  <si>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</si>
  <si>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</si>
  <si>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</si>
  <si>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0046715835</t>
  </si>
  <si>
    <t>PROJEKT - projekty staveb, Ing. Marcela Bezděková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</si>
  <si>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</si>
  <si>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</si>
  <si>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</si>
  <si>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</si>
  <si>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</si>
  <si>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</si>
  <si>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</si>
  <si>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</si>
  <si>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</si>
  <si>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</si>
  <si>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</si>
  <si>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</si>
  <si>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</si>
  <si>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</si>
  <si>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</si>
  <si>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</si>
  <si>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</si>
  <si>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</si>
  <si>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</si>
  <si>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</si>
  <si>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</si>
  <si>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</si>
  <si>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</si>
  <si>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</si>
  <si>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</si>
  <si>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</si>
  <si>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</si>
  <si>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</si>
  <si>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</si>
  <si>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</si>
  <si>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</si>
  <si>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</si>
  <si>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</si>
  <si>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</si>
  <si>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</si>
  <si>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</si>
  <si>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</si>
  <si>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</si>
  <si>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</si>
  <si>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</si>
  <si>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</si>
  <si>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</si>
  <si>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</si>
  <si>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</si>
  <si>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</si>
  <si>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</si>
  <si>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</si>
  <si>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</si>
  <si>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</si>
  <si>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</si>
  <si>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</si>
  <si>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Úpravy podkroví</t>
  </si>
  <si>
    <t>STA</t>
  </si>
  <si>
    <t>{dff0b060-c6e0-46c0-b916-57d8c4fd89a5}</t>
  </si>
  <si>
    <t>2</t>
  </si>
  <si>
    <t>Vzduchotechnika, 1. - 3.n.p.</t>
  </si>
  <si>
    <t>{1018e5ec-a70c-4fd9-afee-515da70ee61c}</t>
  </si>
  <si>
    <t>3</t>
  </si>
  <si>
    <t>Zateplení</t>
  </si>
  <si>
    <t>{25525fd1-ebdb-4c25-af88-525a3fdf7e7a}</t>
  </si>
  <si>
    <t>4</t>
  </si>
  <si>
    <t>Venkovní úpravy</t>
  </si>
  <si>
    <t>{1c23c5f9-5782-473e-a94f-c5f8f03b2f5a}</t>
  </si>
  <si>
    <t>5</t>
  </si>
  <si>
    <t>Vytápění</t>
  </si>
  <si>
    <t>{075a457e-a45a-47a0-9ad2-d43b0abfc5f6}</t>
  </si>
  <si>
    <t>6</t>
  </si>
  <si>
    <t>Zřízení silnoproudé elektrotechniky a podkroví</t>
  </si>
  <si>
    <t>{cc65d744-e454-45f0-aaa0-5bf895b90026}</t>
  </si>
  <si>
    <t>6.1</t>
  </si>
  <si>
    <t>Zařízení silnoproudé elektrotechniky</t>
  </si>
  <si>
    <t>Soupis</t>
  </si>
  <si>
    <t>{15508209-abbd-4684-a2e3-b2eea39f1450}</t>
  </si>
  <si>
    <t>6.2</t>
  </si>
  <si>
    <t>Podkroví</t>
  </si>
  <si>
    <t>{a71c5afa-39e6-4fe0-b2ba-43f3840dc85b}</t>
  </si>
  <si>
    <t>VRN</t>
  </si>
  <si>
    <t>Vedlejší rozpočtové náklady</t>
  </si>
  <si>
    <t>{9851d033-bdbe-4d3c-8f65-d92a4153fb8d}</t>
  </si>
  <si>
    <t>KRYCÍ LIST SOUPISU PRACÍ</t>
  </si>
  <si>
    <t>Objekt:</t>
  </si>
  <si>
    <t>1 - Úpravy podkroví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</si>
  <si>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</si>
  <si>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</si>
  <si>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</si>
  <si>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</si>
  <si>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</si>
  <si>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</si>
  <si>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</si>
  <si>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</si>
  <si>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</si>
  <si>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</si>
  <si>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</si>
  <si>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</si>
  <si>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</si>
  <si>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</si>
  <si>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</si>
  <si>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</si>
  <si>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</si>
  <si>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</si>
  <si>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</si>
  <si>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</si>
  <si>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</si>
  <si>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</si>
  <si>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</si>
  <si>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</si>
  <si>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</si>
  <si>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</si>
  <si>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</si>
  <si>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</si>
  <si>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</si>
  <si>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</si>
  <si>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</si>
  <si>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</si>
  <si>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</si>
  <si>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</si>
  <si>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</si>
  <si>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</si>
  <si>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</si>
  <si>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</si>
  <si>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</si>
  <si>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</si>
  <si>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</si>
  <si>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</si>
  <si>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</si>
  <si>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</si>
  <si>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</si>
  <si>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</si>
  <si>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</si>
  <si>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</si>
  <si>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</si>
  <si>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</si>
  <si>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310239211</t>
  </si>
  <si>
    <t>Zazdívka otvorů ve zdivu nadzákladovém cihlami pálenými plochy přes 1 m2 do 4 m2 na maltu vápenocementovou</t>
  </si>
  <si>
    <t>m3</t>
  </si>
  <si>
    <t>VV</t>
  </si>
  <si>
    <t xml:space="preserve">0,88*5,30*0,35   </t>
  </si>
  <si>
    <t xml:space="preserve">1,05*0,33*2,50   </t>
  </si>
  <si>
    <t>Součet</t>
  </si>
  <si>
    <t>346244361</t>
  </si>
  <si>
    <t>Zazdívka rýh, potrubí, nik (výklenků) nebo kapes z pálených cihel na maltu tl. 65 mm</t>
  </si>
  <si>
    <t>m2</t>
  </si>
  <si>
    <t xml:space="preserve">"ZTI"20,00*0,10   </t>
  </si>
  <si>
    <t xml:space="preserve">"ZTI"20,00*0,15   </t>
  </si>
  <si>
    <t>346244371</t>
  </si>
  <si>
    <t>Zazdívka rýh, potrubí, nik (výklenků) nebo kapes z pálených cihel na maltu tl. 140 mm</t>
  </si>
  <si>
    <t xml:space="preserve">"ZTI"8,00*0,15   </t>
  </si>
  <si>
    <t>Vodorovné konstrukce</t>
  </si>
  <si>
    <t>434311114</t>
  </si>
  <si>
    <t>Stupně dusané z betonu prostého nebo prokládaného kamenem na terén nebo na desku bez potěru, se zahlazením povrchu tř. C 16/20</t>
  </si>
  <si>
    <t>m</t>
  </si>
  <si>
    <t>8</t>
  </si>
  <si>
    <t>434351141</t>
  </si>
  <si>
    <t>Bednění stupňů betonovaných na podstupňové desce nebo na terénu půdorysně přímočarých zřízení</t>
  </si>
  <si>
    <t>10</t>
  </si>
  <si>
    <t>2,05*0,20</t>
  </si>
  <si>
    <t>434351142</t>
  </si>
  <si>
    <t>Bednění stupňů betonovaných na podstupňové desce nebo na terénu půdorysně přímočarých odstranění</t>
  </si>
  <si>
    <t>61</t>
  </si>
  <si>
    <t>Úprava povrchů vnitřních</t>
  </si>
  <si>
    <t>7</t>
  </si>
  <si>
    <t>611135101</t>
  </si>
  <si>
    <t>Hrubá výplň rýh maltou jakékoli šířky rýhy ve stropech</t>
  </si>
  <si>
    <t>14</t>
  </si>
  <si>
    <t xml:space="preserve">"EI"62,00*0,05   </t>
  </si>
  <si>
    <t xml:space="preserve">"EI"0,50*0,05   </t>
  </si>
  <si>
    <t>611325121</t>
  </si>
  <si>
    <t>Vápenocementová omítka rýh štuková ve stropech, šířky rýhy do 150 mm</t>
  </si>
  <si>
    <t>16</t>
  </si>
  <si>
    <t xml:space="preserve">"EI"62,00*0,15   </t>
  </si>
  <si>
    <t xml:space="preserve">"EI"0,50*0,15   </t>
  </si>
  <si>
    <t>9</t>
  </si>
  <si>
    <t>612131101</t>
  </si>
  <si>
    <t>Podkladní a spojovací vrstva vnitřních omítaných ploch cementový postřik nanášený ručně celoplošně stěn</t>
  </si>
  <si>
    <t>18</t>
  </si>
  <si>
    <t xml:space="preserve">1,20*5,50   </t>
  </si>
  <si>
    <t xml:space="preserve">(2*4,10+2,57)*2,00   </t>
  </si>
  <si>
    <t>612131121</t>
  </si>
  <si>
    <t>Podkladní a spojovací vrstva vnitřních omítaných ploch penetrace disperzní nanášená ručně stěn</t>
  </si>
  <si>
    <t>20</t>
  </si>
  <si>
    <t>11</t>
  </si>
  <si>
    <t>612131151</t>
  </si>
  <si>
    <t>Sanační postřik vnitřních omítaných ploch vápenocementový nanášený ručně celoplošně stěn</t>
  </si>
  <si>
    <t>22</t>
  </si>
  <si>
    <t xml:space="preserve">"tl. 340 mm"(8,15+6,82+7,85+1,60+2,65+1,70)*1,50   </t>
  </si>
  <si>
    <t xml:space="preserve">"tl. 400 mm"(10,96+2,42)*1,50   </t>
  </si>
  <si>
    <t xml:space="preserve">"tl. 700 mm"9,66*1,50   </t>
  </si>
  <si>
    <t xml:space="preserve">"tl. 900 mm"(13,30+6,75)*2,50+2,15*1,50   </t>
  </si>
  <si>
    <t>612135101</t>
  </si>
  <si>
    <t>Hrubá výplň rýh maltou jakékoli šířky rýhy ve stěnách</t>
  </si>
  <si>
    <t>24</t>
  </si>
  <si>
    <t xml:space="preserve">"ZTI"30,00*0,05   </t>
  </si>
  <si>
    <t xml:space="preserve">"EI"76,00*0,05   </t>
  </si>
  <si>
    <t xml:space="preserve">"EI"26,00*0,10   </t>
  </si>
  <si>
    <t xml:space="preserve">"EI"6,00*0,10   </t>
  </si>
  <si>
    <t>13</t>
  </si>
  <si>
    <t>612142001</t>
  </si>
  <si>
    <t>Pletivo vnitřních ploch v ploše nebo pruzích, na plném podkladu sklovláknité vtlačené do tmelu včetně tmelu stěn</t>
  </si>
  <si>
    <t>26</t>
  </si>
  <si>
    <t>612311131</t>
  </si>
  <si>
    <t>Vápenný štuk vnitřních ploch tloušťky do 3 mm svislých konstrukcí stěn</t>
  </si>
  <si>
    <t>28</t>
  </si>
  <si>
    <t>15</t>
  </si>
  <si>
    <t>612321121</t>
  </si>
  <si>
    <t>Omítka vápenocementová vnitřních ploch nanášená ručně jednovrstvá, tloušťky do 10 mm hladká svislých konstrukcí stěn</t>
  </si>
  <si>
    <t>30</t>
  </si>
  <si>
    <t>612321191</t>
  </si>
  <si>
    <t>Omítka vápenocementová vnitřních ploch nanášená ručně Příplatek k cenám za každých dalších i započatých 5 mm tloušťky omítky přes 10 mm stěn</t>
  </si>
  <si>
    <t>32</t>
  </si>
  <si>
    <t>28,14*2 "Přepočtené koeficientem množství</t>
  </si>
  <si>
    <t>17</t>
  </si>
  <si>
    <t>612324111</t>
  </si>
  <si>
    <t>Omítka sanační vnitřních ploch podkladní (vyrovnávací) tloušťky do 10 mm nanášená ručně svislých konstrukcí stěn</t>
  </si>
  <si>
    <t>34</t>
  </si>
  <si>
    <t>612325121</t>
  </si>
  <si>
    <t>Vápenocementová omítka rýh štuková ve stěnách, šířky rýhy do 150 mm</t>
  </si>
  <si>
    <t>36</t>
  </si>
  <si>
    <t xml:space="preserve">"ZTI"30,00*0,15   </t>
  </si>
  <si>
    <t xml:space="preserve">"EI"76,00*0,15   </t>
  </si>
  <si>
    <t xml:space="preserve">"EI"26,00*0,15   </t>
  </si>
  <si>
    <t xml:space="preserve">"EI"6,00*0,15   </t>
  </si>
  <si>
    <t>19</t>
  </si>
  <si>
    <t>612326121</t>
  </si>
  <si>
    <t>Omítka sanační vnitřních ploch jednovrstvá jednovrstvá, tloušťky do 20 mm nanášená ručně svislých konstrukcí stěn</t>
  </si>
  <si>
    <t>38</t>
  </si>
  <si>
    <t>612328131</t>
  </si>
  <si>
    <t>Sanační štuk vnitřních ploch tloušťky do 3 mm svislých konstrukcí stěn</t>
  </si>
  <si>
    <t>40</t>
  </si>
  <si>
    <t>619995001</t>
  </si>
  <si>
    <t>Začištění omítek (s dodáním hmot) kolem oken, dveří, podlah, obkladů apod.</t>
  </si>
  <si>
    <t>42</t>
  </si>
  <si>
    <t xml:space="preserve">1*2*(1,20+2*2,60)   </t>
  </si>
  <si>
    <t xml:space="preserve">1*2*(1,65+2*2,00)   </t>
  </si>
  <si>
    <t xml:space="preserve">2*2*(0,70+2*2,00)   </t>
  </si>
  <si>
    <t xml:space="preserve">2*2*(0,80+2*2,00)   </t>
  </si>
  <si>
    <t xml:space="preserve">3*2*(0,90+2*2,00)   </t>
  </si>
  <si>
    <t>63</t>
  </si>
  <si>
    <t>Podlahy a podlahové konstrukce</t>
  </si>
  <si>
    <t>631311123</t>
  </si>
  <si>
    <t>Mazanina z betonu prostého bez zvýšených nároků na prostředí tl. přes 80 do 120 mm tř. C 12/15</t>
  </si>
  <si>
    <t>44</t>
  </si>
  <si>
    <t xml:space="preserve">3,08*6,43*0,12   </t>
  </si>
  <si>
    <t>23</t>
  </si>
  <si>
    <t>631319012</t>
  </si>
  <si>
    <t>Příplatek k cenám mazanin za úpravu povrchu mazaniny přehlazením, mazanina tl. přes 80 do 120 mm</t>
  </si>
  <si>
    <t>46</t>
  </si>
  <si>
    <t>631319173</t>
  </si>
  <si>
    <t>Příplatek k cenám mazanin za stržení povrchu spodní vrstvy mazaniny latí před vložením výztuže nebo pletiva pro tl. obou vrstev mazaniny přes 80 do 120 mm</t>
  </si>
  <si>
    <t>48</t>
  </si>
  <si>
    <t>25</t>
  </si>
  <si>
    <t>631362021</t>
  </si>
  <si>
    <t>Výztuž mazanin ze svařovaných sítí z drátů typu KARI</t>
  </si>
  <si>
    <t>t</t>
  </si>
  <si>
    <t>50</t>
  </si>
  <si>
    <t xml:space="preserve">3,08*6,43*((0,0818/2/3)*1,1)   </t>
  </si>
  <si>
    <t>64</t>
  </si>
  <si>
    <t>Osazování výplní otvorů</t>
  </si>
  <si>
    <t>642944121</t>
  </si>
  <si>
    <t>Osazení ocelových dveřních zárubní lisovaných nebo z úhelníků dodatečně s vybetonováním prahu, plochy do 2,5 m2</t>
  </si>
  <si>
    <t>kus</t>
  </si>
  <si>
    <t>52</t>
  </si>
  <si>
    <t>27</t>
  </si>
  <si>
    <t>M</t>
  </si>
  <si>
    <t>55331432</t>
  </si>
  <si>
    <t>zárubeň jednokřídlá ocelová pro dodatečnou montáž tl stěny 75-100mm rozměru 800/1970, 2100mm</t>
  </si>
  <si>
    <t>54</t>
  </si>
  <si>
    <t>55331433</t>
  </si>
  <si>
    <t>zárubeň jednokřídlá ocelová pro dodatečnou montáž tl stěny 75-100mm rozměru 900/1970, 2100mm</t>
  </si>
  <si>
    <t>56</t>
  </si>
  <si>
    <t>94</t>
  </si>
  <si>
    <t>Lešení</t>
  </si>
  <si>
    <t>29</t>
  </si>
  <si>
    <t>949101111</t>
  </si>
  <si>
    <t>Lešení pomocné pracovní pro objekty pozemních staveb pro zatížení do 150 kg/m2, o výšce lešeňové podlahy do 1,9 m</t>
  </si>
  <si>
    <t>58</t>
  </si>
  <si>
    <t xml:space="preserve">9,7+353,4   </t>
  </si>
  <si>
    <t>95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</si>
  <si>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</si>
  <si>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</si>
  <si>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</si>
  <si>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60</t>
  </si>
  <si>
    <t xml:space="preserve">9,70+353,40   </t>
  </si>
  <si>
    <t>31</t>
  </si>
  <si>
    <t>953943211</t>
  </si>
  <si>
    <t>Osazování drobných kovových předmětů kotvených do stěny hasicího přístroje</t>
  </si>
  <si>
    <t>62</t>
  </si>
  <si>
    <t>44932114</t>
  </si>
  <si>
    <t>přístroj hasicí ruční práškový PG 6 LE</t>
  </si>
  <si>
    <t>33</t>
  </si>
  <si>
    <t>9569451-R</t>
  </si>
  <si>
    <t>D+M výstražné a bezpečnostní značky a tabulky podle PBŘ</t>
  </si>
  <si>
    <t>kpl</t>
  </si>
  <si>
    <t>66</t>
  </si>
  <si>
    <t>96</t>
  </si>
  <si>
    <t>Bourání konstrukcí</t>
  </si>
  <si>
    <t>713110831</t>
  </si>
  <si>
    <t>Odstranění tepelné izolace stropů nebo podhledů z rohoží, pásů, dílců, desek, bloků připevněných přibitím nebo nastřelením z vláknitých materiálů suchých, tloušťka izolace do 100 mm</t>
  </si>
  <si>
    <t>68</t>
  </si>
  <si>
    <t>35</t>
  </si>
  <si>
    <t>725110814</t>
  </si>
  <si>
    <t>Demontáž klozetů kombi</t>
  </si>
  <si>
    <t>soubor</t>
  </si>
  <si>
    <t>70</t>
  </si>
  <si>
    <t>725210821</t>
  </si>
  <si>
    <t>Demontáž umyvadel bez výtokových armatur umyvadel</t>
  </si>
  <si>
    <t>72</t>
  </si>
  <si>
    <t>37</t>
  </si>
  <si>
    <t>725220841</t>
  </si>
  <si>
    <t>Demontáž van ocelových rohových</t>
  </si>
  <si>
    <t>74</t>
  </si>
  <si>
    <t>725530823</t>
  </si>
  <si>
    <t>Demontáž elektrických zásobníkových ohřívačů vody tlakových od 50 do 200 l</t>
  </si>
  <si>
    <t>76</t>
  </si>
  <si>
    <t>39</t>
  </si>
  <si>
    <t>725820801</t>
  </si>
  <si>
    <t>Demontáž baterií nástěnných do G 3/4</t>
  </si>
  <si>
    <t>78</t>
  </si>
  <si>
    <t>731200823</t>
  </si>
  <si>
    <t>Demontáž kotlů ocelových na kapalná nebo plynná paliva, o výkonu do 25 kW</t>
  </si>
  <si>
    <t>80</t>
  </si>
  <si>
    <t>41</t>
  </si>
  <si>
    <t>762521812</t>
  </si>
  <si>
    <t>Demontáž podlah bez polštářů z prken nebo fošen tl. přes 32 mm</t>
  </si>
  <si>
    <t>82</t>
  </si>
  <si>
    <t>762522811</t>
  </si>
  <si>
    <t>Demontáž podlah s polštáři z prken tl. do 32 mm</t>
  </si>
  <si>
    <t>84</t>
  </si>
  <si>
    <t xml:space="preserve">3,75*6,73   </t>
  </si>
  <si>
    <t xml:space="preserve">2,58*6,73   </t>
  </si>
  <si>
    <t xml:space="preserve">16,88*4,40   </t>
  </si>
  <si>
    <t>43</t>
  </si>
  <si>
    <t>762841812</t>
  </si>
  <si>
    <t>Demontáž podbíjení obkladů stropů a střech sklonu do 60° z hrubých prken tl. do 35 mm s omítkou</t>
  </si>
  <si>
    <t>86</t>
  </si>
  <si>
    <t>128,30+(2*3,00+9,00)*5,00</t>
  </si>
  <si>
    <t>762841821</t>
  </si>
  <si>
    <t>Demontáž podbíjení obkladů stropů a střech sklonu do 60° z desek měkkých (minerálněvláknitých, dřevovláknitých apod.)</t>
  </si>
  <si>
    <t>88</t>
  </si>
  <si>
    <t>45</t>
  </si>
  <si>
    <t>764002821</t>
  </si>
  <si>
    <t>Demontáž klempířských konstrukcí střešního výlezu do suti</t>
  </si>
  <si>
    <t>90</t>
  </si>
  <si>
    <t>766674811</t>
  </si>
  <si>
    <t>Demontáž střešních oken na krytině hladké a drážkové, sklonu přes 30 do 45°</t>
  </si>
  <si>
    <t>92</t>
  </si>
  <si>
    <t>47</t>
  </si>
  <si>
    <t>776201812</t>
  </si>
  <si>
    <t>Demontáž povlakových podlahovin lepených ručně s podložkou</t>
  </si>
  <si>
    <t xml:space="preserve">7,60+25,33+18,00+17,70+18,80+22,00+62,50   </t>
  </si>
  <si>
    <t>965042141</t>
  </si>
  <si>
    <t>Bourání mazanin betonových nebo z litého asfaltu tl. do 100 mm, plochy přes 4 m2</t>
  </si>
  <si>
    <t>1,615*6,42*0,10</t>
  </si>
  <si>
    <t>49</t>
  </si>
  <si>
    <t>962031132</t>
  </si>
  <si>
    <t>Bourání příček nebo přizdívek z cihel pálených plných nebo dutých, tl. do 100 mm</t>
  </si>
  <si>
    <t>98</t>
  </si>
  <si>
    <t xml:space="preserve">(2*2,54+1,52)*2,50   </t>
  </si>
  <si>
    <t>962031133</t>
  </si>
  <si>
    <t>Bourání příček nebo přizdívek z cihel pálených plných nebo dutých, tl. přes 100 do 150 mm</t>
  </si>
  <si>
    <t>100</t>
  </si>
  <si>
    <t>5,50*2,50</t>
  </si>
  <si>
    <t>51</t>
  </si>
  <si>
    <t>965081213</t>
  </si>
  <si>
    <t>Bourání podlah z dlaždic bez podkladního lože nebo mazaniny, s jakoukoliv výplní spár keramických nebo xylolitových tl. do 10 mm, plochy přes 1 m2</t>
  </si>
  <si>
    <t>102</t>
  </si>
  <si>
    <t xml:space="preserve">2,60+2,00+2,90+2,20   </t>
  </si>
  <si>
    <t>968062357</t>
  </si>
  <si>
    <t>Vybourání dřevěných rámů oken s křídly, dveřních zárubní, vrat, stěn, ostění nebo obkladů rámů oken s křídly dvojitých, plochy přes 4 m2</t>
  </si>
  <si>
    <t>104</t>
  </si>
  <si>
    <t xml:space="preserve">1*0,88*5,30   </t>
  </si>
  <si>
    <t>53</t>
  </si>
  <si>
    <t>968062456</t>
  </si>
  <si>
    <t>Vybourání dřevěných rámů oken s křídly, dveřních zárubní, vrat, stěn, ostění nebo obkladů dveřních zárubní, plochy přes 2 m2</t>
  </si>
  <si>
    <t>106</t>
  </si>
  <si>
    <t xml:space="preserve">1*1,20*2,60   </t>
  </si>
  <si>
    <t xml:space="preserve">1*1,65*2,50   </t>
  </si>
  <si>
    <t>968072455</t>
  </si>
  <si>
    <t>Vybourání kovových rámů oken s křídly, dveřních zárubní, vrat, stěn, ostění nebo obkladů dveřních zárubní, plochy do 2 m2</t>
  </si>
  <si>
    <t>108</t>
  </si>
  <si>
    <t xml:space="preserve">2*0,90*2,00   </t>
  </si>
  <si>
    <t xml:space="preserve">1*0,80*2,00   </t>
  </si>
  <si>
    <t>55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</si>
  <si>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</si>
  <si>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</si>
  <si>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110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</si>
  <si>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</si>
  <si>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</si>
  <si>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112</t>
  </si>
  <si>
    <t>57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</si>
  <si>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</si>
  <si>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</si>
  <si>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114</t>
  </si>
  <si>
    <t>973031344</t>
  </si>
  <si>
    <t>Vysekání výklenků nebo kapes ve zdivu z cihel na maltu vápennou nebo vápenocementovou kapes, plochy do 0,25 m2, hl. do 150 mm</t>
  </si>
  <si>
    <t>116</t>
  </si>
  <si>
    <t>59</t>
  </si>
  <si>
    <t>973031616</t>
  </si>
  <si>
    <t>Vysekání výklenků nebo kapes ve zdivu z cihel na maltu vápennou nebo vápenocementovou kapes pro špalíky a krabice, velikosti do 100x100x50 mm</t>
  </si>
  <si>
    <t>118</t>
  </si>
  <si>
    <t>974031121</t>
  </si>
  <si>
    <t>Vysekání rýh ve zdivu cihelném na maltu vápennou nebo vápenocementovou do hl. 30 mm a šířky do 30 mm</t>
  </si>
  <si>
    <t>120</t>
  </si>
  <si>
    <t xml:space="preserve">"ZTI"30,00   </t>
  </si>
  <si>
    <t xml:space="preserve">"EI"76   </t>
  </si>
  <si>
    <t>974031132</t>
  </si>
  <si>
    <t>Vysekání rýh ve zdivu cihelném na maltu vápennou nebo vápenocementovou do hl. 50 mm a šířky do 70 mm</t>
  </si>
  <si>
    <t>122</t>
  </si>
  <si>
    <t xml:space="preserve">"EI"26,00   </t>
  </si>
  <si>
    <t>974031133</t>
  </si>
  <si>
    <t>Vysekání rýh ve zdivu cihelném na maltu vápennou nebo vápenocementovou do hl. 50 mm a šířky do 100 mm</t>
  </si>
  <si>
    <t>124</t>
  </si>
  <si>
    <t xml:space="preserve">"EI"6,00   </t>
  </si>
  <si>
    <t>974031144</t>
  </si>
  <si>
    <t>Vysekání rýh ve zdivu cihelném na maltu vápennou nebo vápenocementovou do hl. 70 mm a šířky do 150 mm</t>
  </si>
  <si>
    <t>126</t>
  </si>
  <si>
    <t xml:space="preserve">"ZTI"20,00   </t>
  </si>
  <si>
    <t>974031153</t>
  </si>
  <si>
    <t>Vysekání rýh ve zdivu cihelném na maltu vápennou nebo vápenocementovou do hl. 100 mm a šířky do 100 mm</t>
  </si>
  <si>
    <t>128</t>
  </si>
  <si>
    <t>65</t>
  </si>
  <si>
    <t>974031164</t>
  </si>
  <si>
    <t>Vysekání rýh ve zdivu cihelném na maltu vápennou nebo vápenocementovou do hl. 150 mm a šířky do 150 mm</t>
  </si>
  <si>
    <t>130</t>
  </si>
  <si>
    <t xml:space="preserve">"ZTI"8,00   </t>
  </si>
  <si>
    <t>974031721</t>
  </si>
  <si>
    <t>Vysekání rýh ve zdivu cihelném na maltu vápennou nebo vápenocementovou v podhledu cihelných kleneb nebo klenbových pásů do hl. 30 mm a šířky do 30 mm</t>
  </si>
  <si>
    <t>132</t>
  </si>
  <si>
    <t>67</t>
  </si>
  <si>
    <t>974082172</t>
  </si>
  <si>
    <t>Vysekání rýh pro ploché vodiče v omítce vápenné nebo vápenocementové stropů nebo kleneb, šířky do 30 mm</t>
  </si>
  <si>
    <t>134</t>
  </si>
  <si>
    <t>978013191</t>
  </si>
  <si>
    <t>Otlučení vápenných nebo vápenocementových omítek vnitřních ploch stěn s vyškrabáním spar, s očištěním zdiva, v rozsahu přes 50 do 100 %</t>
  </si>
  <si>
    <t>136</t>
  </si>
  <si>
    <t xml:space="preserve">"sanační omítka"131,065   </t>
  </si>
  <si>
    <t>69</t>
  </si>
  <si>
    <t>978059541</t>
  </si>
  <si>
    <t>Odsekání obkladů stěn včetně otlučení podkladní omítky až na zdivo z obkládaček vnitřních, z jakýchkoliv materiálů, plochy přes 1 m2</t>
  </si>
  <si>
    <t>138</t>
  </si>
  <si>
    <t>997</t>
  </si>
  <si>
    <t>Přesun sutě</t>
  </si>
  <si>
    <t>997013213</t>
  </si>
  <si>
    <t>Vnitrostaveništní doprava suti a vybouraných hmot vodorovně do 50 m s naložením ručně pro budovy a haly výšky přes 9 do 12 m</t>
  </si>
  <si>
    <t>140</t>
  </si>
  <si>
    <t>71</t>
  </si>
  <si>
    <t>997013501</t>
  </si>
  <si>
    <t>Odvoz suti a vybouraných hmot na skládku nebo meziskládku se složením, na vzdálenost do 1 km</t>
  </si>
  <si>
    <t>142</t>
  </si>
  <si>
    <t>997013509</t>
  </si>
  <si>
    <t>Odvoz suti a vybouraných hmot na skládku nebo meziskládku se složením, na vzdálenost Příplatek k ceně za každý další započatý 1 km přes 1 km</t>
  </si>
  <si>
    <t>144</t>
  </si>
  <si>
    <t>33,087*14 "Přepočtené koeficientem množství</t>
  </si>
  <si>
    <t>73</t>
  </si>
  <si>
    <t>94621000</t>
  </si>
  <si>
    <t>poplatek za uložení stavebního odpadu betonového zatříděného kódem 17 01 01 na recyklační skládku</t>
  </si>
  <si>
    <t>146</t>
  </si>
  <si>
    <t>94621002</t>
  </si>
  <si>
    <t>poplatek za uložení stavebního odpadu cihelného zatříděného kódem 17 01 02 na recyklační skládku</t>
  </si>
  <si>
    <t>148</t>
  </si>
  <si>
    <t>75</t>
  </si>
  <si>
    <t>94621003</t>
  </si>
  <si>
    <t>poplatek za uložení stavebního odpadu keramického zatříděného kódem 17 01 03 na recyklační skládku</t>
  </si>
  <si>
    <t>150</t>
  </si>
  <si>
    <t>94621004</t>
  </si>
  <si>
    <t>poplatek za uložení směsného stavebního a demoličního odpadu zatříděného kódem 17 09 04 na recyklační skládku</t>
  </si>
  <si>
    <t>152</t>
  </si>
  <si>
    <t>998</t>
  </si>
  <si>
    <t>Přesun hmot</t>
  </si>
  <si>
    <t>77</t>
  </si>
  <si>
    <t>998018003</t>
  </si>
  <si>
    <t>Přesun hmot pro budovy občanské výstavby, bydlení, výrobu a služby ruční (bez užití mechanizace) vodorovná dopravní vzdálenost do 100 m pro budovy s jakoukoliv nosnou konstrukcí výšky přes 12 do 24 m</t>
  </si>
  <si>
    <t>154</t>
  </si>
  <si>
    <t>PSV</t>
  </si>
  <si>
    <t>Práce a dodávky PSV</t>
  </si>
  <si>
    <t>713</t>
  </si>
  <si>
    <t>Izolace tepelné</t>
  </si>
  <si>
    <t>71311.R</t>
  </si>
  <si>
    <t>D+M vymezení větrací mezery podle výkresu č.32</t>
  </si>
  <si>
    <t>156</t>
  </si>
  <si>
    <t>3,30*28,50</t>
  </si>
  <si>
    <t>3,30*5,00</t>
  </si>
  <si>
    <t>79</t>
  </si>
  <si>
    <t>713111111</t>
  </si>
  <si>
    <t>Montáž tepelné izolace stropů rohožemi, pásy, dílci, deskami, bloky (izolační materiál ve specifikaci) vrchem bez překrytí lepenkou kladenými volně</t>
  </si>
  <si>
    <t>158</t>
  </si>
  <si>
    <t>63152133</t>
  </si>
  <si>
    <t>pás tepelně izolační univerzální λ=0,034-0,035 tl 100mm</t>
  </si>
  <si>
    <t>160</t>
  </si>
  <si>
    <t>231,558*1,05 "Přepočtené koeficientem množství</t>
  </si>
  <si>
    <t>81</t>
  </si>
  <si>
    <t>63152136</t>
  </si>
  <si>
    <t>pás tepelně izolační univerzální λ=0,034-0,035 tl 160mm</t>
  </si>
  <si>
    <t>162</t>
  </si>
  <si>
    <t>713111121</t>
  </si>
  <si>
    <t>Montáž tepelné izolace stropů rohožemi, pásy, dílci, deskami, bloky (izolační materiál ve specifikaci) rovných spodem s uchycením (drátem, páskou apod.)</t>
  </si>
  <si>
    <t>164</t>
  </si>
  <si>
    <t>79,37*2 "Přepočtené koeficientem množství</t>
  </si>
  <si>
    <t>83</t>
  </si>
  <si>
    <t>166</t>
  </si>
  <si>
    <t>168</t>
  </si>
  <si>
    <t>39,685*1,05 "Přepočtené koeficientem množství</t>
  </si>
  <si>
    <t>85</t>
  </si>
  <si>
    <t>713191114</t>
  </si>
  <si>
    <t>Montáž tepelné izolace stavebních konstrukcí - doplňky a konstrukční součásti podlah, stropů vrchem nebo střech překrytí pásem asfaltovým položeném volně</t>
  </si>
  <si>
    <t>170</t>
  </si>
  <si>
    <t>69311080</t>
  </si>
  <si>
    <t>geotextilie netkaná separační, ochranná, filtrační, drenážní PES 200g/m2</t>
  </si>
  <si>
    <t>172</t>
  </si>
  <si>
    <t>58,437*1,1655 "Přepočtené koeficientem množství</t>
  </si>
  <si>
    <t>87</t>
  </si>
  <si>
    <t>713411121</t>
  </si>
  <si>
    <t>Montáž izolace tepelné potrubí a ohybů pásy nebo rohožemi s povrchovou úpravou hliníkovou fólií připevněnými ocelovým drátem potrubí jednovrstvá</t>
  </si>
  <si>
    <t>174</t>
  </si>
  <si>
    <t xml:space="preserve">"vzduchotechnika"30,00   </t>
  </si>
  <si>
    <t>63151671</t>
  </si>
  <si>
    <t>rohož izolační z minerální vlny lamelová s Al fólií 50-60kg/m3 tl 40mm</t>
  </si>
  <si>
    <t>176</t>
  </si>
  <si>
    <t>30*1,05 "Přepočtené koeficientem množství</t>
  </si>
  <si>
    <t>89</t>
  </si>
  <si>
    <t>713471211</t>
  </si>
  <si>
    <t>Montáž izolace tepelné potrubí, ohybů, přírub, armatur nebo tvarovek snímatelnými pouzdry s vrstvenou izolací s upevněním na suchý zip (izolační materiál ve specifikaci) potrubí</t>
  </si>
  <si>
    <t>178</t>
  </si>
  <si>
    <t xml:space="preserve">"ZTI"12,00   </t>
  </si>
  <si>
    <t>28377046</t>
  </si>
  <si>
    <t>pouzdro izolační potrubní z pěnového polyetylenu 22/25mm</t>
  </si>
  <si>
    <t>180</t>
  </si>
  <si>
    <t>91</t>
  </si>
  <si>
    <t>998713123</t>
  </si>
  <si>
    <t>Přesun hmot pro izolace tepelné stanovený z hmotnosti přesunovaného materiálu vodorovná dopravní vzdálenost do 50 m ruční (bez užití mechanizace) v objektech výšky přes 12 m do 24 m</t>
  </si>
  <si>
    <t>182</t>
  </si>
  <si>
    <t>721</t>
  </si>
  <si>
    <t>Zdravotechnika - vnitřní kanalizace</t>
  </si>
  <si>
    <t>721.1</t>
  </si>
  <si>
    <t>Napojení na stávající stoupací potrubí</t>
  </si>
  <si>
    <t>184</t>
  </si>
  <si>
    <t>93</t>
  </si>
  <si>
    <t>721.2</t>
  </si>
  <si>
    <t>Průchod kanalizačního potrubí střechou včetně oprav</t>
  </si>
  <si>
    <t>186</t>
  </si>
  <si>
    <t>721174042</t>
  </si>
  <si>
    <t>Potrubí z trub polypropylenových připojovací DN 40</t>
  </si>
  <si>
    <t>188</t>
  </si>
  <si>
    <t>721174043</t>
  </si>
  <si>
    <t>Potrubí z trub polypropylenových připojovací DN 50</t>
  </si>
  <si>
    <t>190</t>
  </si>
  <si>
    <t>721174045</t>
  </si>
  <si>
    <t>Potrubí z trub polypropylenových připojovací DN 110</t>
  </si>
  <si>
    <t>192</t>
  </si>
  <si>
    <t>97</t>
  </si>
  <si>
    <t>721174063</t>
  </si>
  <si>
    <t>Potrubí z trub polypropylenových větrací DN 110</t>
  </si>
  <si>
    <t>194</t>
  </si>
  <si>
    <t>721194104</t>
  </si>
  <si>
    <t>Vyměření přípojek na potrubí vyvedení a upevnění odpadních výpustek DN 40</t>
  </si>
  <si>
    <t>196</t>
  </si>
  <si>
    <t>99</t>
  </si>
  <si>
    <t>721194105</t>
  </si>
  <si>
    <t>Vyměření přípojek na potrubí vyvedení a upevnění odpadních výpustek DN 50</t>
  </si>
  <si>
    <t>198</t>
  </si>
  <si>
    <t>721194109</t>
  </si>
  <si>
    <t>Vyměření přípojek na potrubí vyvedení a upevnění odpadních výpustek DN 110</t>
  </si>
  <si>
    <t>200</t>
  </si>
  <si>
    <t>101</t>
  </si>
  <si>
    <t>721273153</t>
  </si>
  <si>
    <t>Ventilační hlavice z polypropylenu (PP) DN 110</t>
  </si>
  <si>
    <t>202</t>
  </si>
  <si>
    <t>721290111</t>
  </si>
  <si>
    <t>Zkouška těsnosti kanalizace v objektech vodou do DN 125</t>
  </si>
  <si>
    <t>204</t>
  </si>
  <si>
    <t>103</t>
  </si>
  <si>
    <t>998721123</t>
  </si>
  <si>
    <t>Přesun hmot pro vnitřní kanalizaci stanovený z hmotnosti přesunovaného materiálu vodorovná dopravní vzdálenost do 50 m ruční (bez užití mechanizace) v objektech výšky přes 12 do 24 m</t>
  </si>
  <si>
    <t>206</t>
  </si>
  <si>
    <t>722</t>
  </si>
  <si>
    <t>Zdravotechnika - vnitřní vodovod</t>
  </si>
  <si>
    <t>722.1</t>
  </si>
  <si>
    <t>Napojení na stávající stoupací potrubí vodovodu</t>
  </si>
  <si>
    <t>208</t>
  </si>
  <si>
    <t>105</t>
  </si>
  <si>
    <t>722174002</t>
  </si>
  <si>
    <t>Potrubí z plastových trubek z polypropylenu PPR svařovaných polyfúzně PN 16 (SDR 7,4) D 20 x 2,8</t>
  </si>
  <si>
    <t>210</t>
  </si>
  <si>
    <t>722174003</t>
  </si>
  <si>
    <t>Potrubí z plastových trubek z polypropylenu PPR svařovaných polyfúzně PN 16 (SDR 7,4) D 25 x 3,5</t>
  </si>
  <si>
    <t>212</t>
  </si>
  <si>
    <t>107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</si>
  <si>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</si>
  <si>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</si>
  <si>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214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</si>
  <si>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</si>
  <si>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</si>
  <si>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216</t>
  </si>
  <si>
    <t>109</t>
  </si>
  <si>
    <t>722190401</t>
  </si>
  <si>
    <t>Zřízení přípojek na potrubí vyvedení a upevnění výpustek do DN 25</t>
  </si>
  <si>
    <t>218</t>
  </si>
  <si>
    <t>722232044</t>
  </si>
  <si>
    <t>Armatury se dvěma závity kulové kohouty PN 42 do 185 °C přímé vnitřní závit G 3/4"</t>
  </si>
  <si>
    <t>220</t>
  </si>
  <si>
    <t>111</t>
  </si>
  <si>
    <t>722290226</t>
  </si>
  <si>
    <t>Zkoušky, proplach a desinfekce vodovodního potrubí zkoušky těsnosti vodovodního potrubí závitového do DN 50</t>
  </si>
  <si>
    <t>222</t>
  </si>
  <si>
    <t>722290234</t>
  </si>
  <si>
    <t>Zkoušky, proplach a desinfekce vodovodního potrubí proplach a desinfekce vodovodního potrubí do DN 80</t>
  </si>
  <si>
    <t>224</t>
  </si>
  <si>
    <t>113</t>
  </si>
  <si>
    <t>998722123</t>
  </si>
  <si>
    <t>Přesun hmot pro vnitřní vodovod stanovený z hmotnosti přesunovaného materiálu vodorovná dopravní vzdálenost do 50 m ruční (bez užití mechanizace) v objektech výšky přes 12 do 24 m</t>
  </si>
  <si>
    <t>226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</si>
  <si>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</si>
  <si>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</si>
  <si>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</si>
  <si>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</si>
  <si>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228</t>
  </si>
  <si>
    <t>115</t>
  </si>
  <si>
    <t>725211601</t>
  </si>
  <si>
    <t>Umyvadla keramická bílá bez výtokových armatur připevněná na stěnu šrouby bez sloupu nebo krytu na sifon, šířka umyvadla 500 mm</t>
  </si>
  <si>
    <t>230</t>
  </si>
  <si>
    <t>725531101</t>
  </si>
  <si>
    <t>Elektrické ohřívače zásobníkové beztlakové přepadové objem nádrže (příkon) 5 l (2,0 kW)</t>
  </si>
  <si>
    <t>232</t>
  </si>
  <si>
    <t>117</t>
  </si>
  <si>
    <t>725819402</t>
  </si>
  <si>
    <t>Ventily montáž ventilů ostatních typů rohových bez připojovací trubičky G 1/2"</t>
  </si>
  <si>
    <t>234</t>
  </si>
  <si>
    <t>NVS.CF300315</t>
  </si>
  <si>
    <t>rohový ventil bez filtru 1/2"X 1/2"</t>
  </si>
  <si>
    <t>236</t>
  </si>
  <si>
    <t>119</t>
  </si>
  <si>
    <t>725822611</t>
  </si>
  <si>
    <t>Baterie umyvadlové stojánkové pákové bez výpusti</t>
  </si>
  <si>
    <t>238</t>
  </si>
  <si>
    <t>998725123</t>
  </si>
  <si>
    <t>Přesun hmot pro zařizovací předměty stanovený z hmotnosti přesunovaného materiálu vodorovná dopravní vzdálenost do 50 m ruční (bez užití mechanizace) v objektech výšky přes 12 do 24 m</t>
  </si>
  <si>
    <t>240</t>
  </si>
  <si>
    <t>726</t>
  </si>
  <si>
    <t>Zdravotechnika - předstěnové instalace</t>
  </si>
  <si>
    <t>121</t>
  </si>
  <si>
    <t>726111031</t>
  </si>
  <si>
    <t>Předstěnové instalační systémy pro zazdění do masivních zděných konstrukcí pro závěsné klozety ovládání zepředu, stavební výška 1080 mm</t>
  </si>
  <si>
    <t>242</t>
  </si>
  <si>
    <t>998726133</t>
  </si>
  <si>
    <t>Přesun hmot pro instalační prefabrikáty stanovený z hmotnosti přesunovaného materiálu vodorovná dopravní vzdálenost do 50 m ruční (bez užití mechanizace) v objektech výšky přes 12 m do 24 m</t>
  </si>
  <si>
    <t>244</t>
  </si>
  <si>
    <t>751</t>
  </si>
  <si>
    <t>Vzduchotechnika</t>
  </si>
  <si>
    <t>123</t>
  </si>
  <si>
    <t>751111052</t>
  </si>
  <si>
    <t>Montáž ventilátoru axiálního nízkotlakého podhledového, průměru přes 100 do 200 mm</t>
  </si>
  <si>
    <t>246</t>
  </si>
  <si>
    <t>1479127R</t>
  </si>
  <si>
    <t>diagonální ventilátor do kruhového potrubí 500/160</t>
  </si>
  <si>
    <t>248</t>
  </si>
  <si>
    <t>125</t>
  </si>
  <si>
    <t>751322012</t>
  </si>
  <si>
    <t>Montáž talířových ventilů, anemostatů, dýz talířového ventilu, průměru přes 100 do 200 mm</t>
  </si>
  <si>
    <t>250</t>
  </si>
  <si>
    <t>429813-R</t>
  </si>
  <si>
    <t>talířový ventil -odvodníí - Ø 125 mm</t>
  </si>
  <si>
    <t>252</t>
  </si>
  <si>
    <t>127</t>
  </si>
  <si>
    <t>429816-R</t>
  </si>
  <si>
    <t>talířový ventil - přívodní - Ø 200 mm</t>
  </si>
  <si>
    <t>254</t>
  </si>
  <si>
    <t>429814-R</t>
  </si>
  <si>
    <t>talířový ventil - odvodní - Ø 200 mm</t>
  </si>
  <si>
    <t>256</t>
  </si>
  <si>
    <t>129</t>
  </si>
  <si>
    <t>751344114</t>
  </si>
  <si>
    <t>Montáž tlumičů hluku pro kruhové potrubí, průměru přes 300 do 400 mm</t>
  </si>
  <si>
    <t>258</t>
  </si>
  <si>
    <t>429845-R</t>
  </si>
  <si>
    <t>tlumič hluku kruhový Ø 315 mm</t>
  </si>
  <si>
    <t>260</t>
  </si>
  <si>
    <t>131</t>
  </si>
  <si>
    <t>751398041</t>
  </si>
  <si>
    <t>Montáž ostatních zařízení protidešťové žaluzie nebo žaluziové klapky na kruhové potrubí, průměru do 300 mm</t>
  </si>
  <si>
    <t>262</t>
  </si>
  <si>
    <t>429817-R</t>
  </si>
  <si>
    <t>žaluziová klapka Ø 160 mm</t>
  </si>
  <si>
    <t>264</t>
  </si>
  <si>
    <t>133</t>
  </si>
  <si>
    <t>751398042</t>
  </si>
  <si>
    <t>Montáž ostatních zařízení protidešťové žaluzie nebo žaluziové klapky na kruhové potrubí, průměru přes 300 do 400 mm</t>
  </si>
  <si>
    <t>266</t>
  </si>
  <si>
    <t>429815-R</t>
  </si>
  <si>
    <t>protidešťová žaluzie - 355 x 355 mm</t>
  </si>
  <si>
    <t>268</t>
  </si>
  <si>
    <t>135</t>
  </si>
  <si>
    <t>429824-R</t>
  </si>
  <si>
    <t>žaluziová klapka - 355 x 355 mm</t>
  </si>
  <si>
    <t>270</t>
  </si>
  <si>
    <t>751510042</t>
  </si>
  <si>
    <t>Vzduchotechnické potrubí z pozinkovaného plechu kruhové, trouba spirálně vinutá bez příruby, průměru přes 100 do 200 mm</t>
  </si>
  <si>
    <t>272</t>
  </si>
  <si>
    <t xml:space="preserve">"průměr 125"2,00   </t>
  </si>
  <si>
    <t xml:space="preserve">"průměr 200"10,00   </t>
  </si>
  <si>
    <t>137</t>
  </si>
  <si>
    <t>751510043</t>
  </si>
  <si>
    <t>Vzduchotechnické potrubí z pozinkovaného plechu kruhové, trouba spirálně vinutá bez příruby, průměru přes 200 do 300 mm</t>
  </si>
  <si>
    <t>274</t>
  </si>
  <si>
    <t>751510044</t>
  </si>
  <si>
    <t>Vzduchotechnické potrubí z pozinkovaného plechu kruhové, trouba spirálně vinutá bez příruby, průměru přes 300 do 400 mm</t>
  </si>
  <si>
    <t>276</t>
  </si>
  <si>
    <t>139</t>
  </si>
  <si>
    <t>751537112</t>
  </si>
  <si>
    <t>Montáž potrubí ohebného kruhového izolovaného minerální vatou z Al laminátu, průměru přes 100 do 200 mm</t>
  </si>
  <si>
    <t>278</t>
  </si>
  <si>
    <t>10.972.668</t>
  </si>
  <si>
    <t>Hadice 200/5m STANDARD flexo</t>
  </si>
  <si>
    <t>280</t>
  </si>
  <si>
    <t>27*1,2 "Přepočtené koeficientem množství</t>
  </si>
  <si>
    <t>141</t>
  </si>
  <si>
    <t>751611116</t>
  </si>
  <si>
    <t>Montáž vzduchotechnické jednotky s rekuperací tepla centrální stojaté s výměnou vzduchu přes 1000 do 5000 m3/h</t>
  </si>
  <si>
    <t>282</t>
  </si>
  <si>
    <t>429560-R</t>
  </si>
  <si>
    <t>větrací jednotka s rekuperací tepla max.vzduchový výkon - přívod 1400 m 3/h (200 Pa); odvod 1400 rn 3/h (200 Pa)</t>
  </si>
  <si>
    <t>284</t>
  </si>
  <si>
    <t>143</t>
  </si>
  <si>
    <t>751.3</t>
  </si>
  <si>
    <t>D+M přečerpávač kondenzátu</t>
  </si>
  <si>
    <t>286</t>
  </si>
  <si>
    <t>751792008</t>
  </si>
  <si>
    <t>Montáž ostatních zařízení pro odvod kondenzátu klimatizace hadice</t>
  </si>
  <si>
    <t>288</t>
  </si>
  <si>
    <t>145</t>
  </si>
  <si>
    <t>48481004</t>
  </si>
  <si>
    <t>hadice pro odvod kondenzátu</t>
  </si>
  <si>
    <t>290</t>
  </si>
  <si>
    <t>998751102</t>
  </si>
  <si>
    <t>Přesun hmot pro vzduchotechniku stanovený z hmotnosti přesunovaného materiálu vodorovná dopravní vzdálenost do 100 m základní v objektech výšky přes 12 do 24 m</t>
  </si>
  <si>
    <t>292</t>
  </si>
  <si>
    <t>762</t>
  </si>
  <si>
    <t>Konstrukce tesařské</t>
  </si>
  <si>
    <t>147</t>
  </si>
  <si>
    <t>762521104</t>
  </si>
  <si>
    <t>Položení podlah nehoblovaných na sraz z prken hrubých</t>
  </si>
  <si>
    <t>294</t>
  </si>
  <si>
    <t>60511022</t>
  </si>
  <si>
    <t>řezivo jehličnaté středové smrk tl 33-100mm dl 2-3,5m</t>
  </si>
  <si>
    <t>296</t>
  </si>
  <si>
    <t>47*0,02592 "Přepočtené koeficientem množství</t>
  </si>
  <si>
    <t>149</t>
  </si>
  <si>
    <t>762521108</t>
  </si>
  <si>
    <t>Položení podlah nehoblovaných na sraz z fošen hrubých</t>
  </si>
  <si>
    <t>298</t>
  </si>
  <si>
    <t>60511130</t>
  </si>
  <si>
    <t>řezivo stavební fošny prismované středové š 160-220mm dl 2-5m</t>
  </si>
  <si>
    <t>300</t>
  </si>
  <si>
    <t>9,9*0,0324 "Přepočtené koeficientem množství</t>
  </si>
  <si>
    <t>151</t>
  </si>
  <si>
    <t>762525104</t>
  </si>
  <si>
    <t>Položení podlah hoblovaných na pero a drážku z palubek</t>
  </si>
  <si>
    <t>302</t>
  </si>
  <si>
    <t>61189990</t>
  </si>
  <si>
    <t>palubky podlahové smrk tl 28mm A/B</t>
  </si>
  <si>
    <t>304</t>
  </si>
  <si>
    <t>65*1,08 "Přepočtené koeficientem množství</t>
  </si>
  <si>
    <t>153</t>
  </si>
  <si>
    <t>762526130</t>
  </si>
  <si>
    <t>Položení podlah položení polštářů pod podlahy osové vzdálenosti přes 65 do 100 cm</t>
  </si>
  <si>
    <t>306</t>
  </si>
  <si>
    <t>60512125</t>
  </si>
  <si>
    <t>hranol stavební řezivo průřezu do 120cm2 do dl 6m</t>
  </si>
  <si>
    <t>308</t>
  </si>
  <si>
    <t>155</t>
  </si>
  <si>
    <t>762595001</t>
  </si>
  <si>
    <t>Spojovací prostředky podlah a podkladových konstrukcí hřebíky, vruty</t>
  </si>
  <si>
    <t>310</t>
  </si>
  <si>
    <t>47,00+9,90+70,20*0,028</t>
  </si>
  <si>
    <t>998762123</t>
  </si>
  <si>
    <t>Přesun hmot pro konstrukce tesařské stanovený z hmotnosti přesunovaného materiálu vodorovná dopravní vzdálenost do 50 m ruční (bez užití mechanizace) v objektech výšky přes 12 do 24 m</t>
  </si>
  <si>
    <t>312</t>
  </si>
  <si>
    <t>763</t>
  </si>
  <si>
    <t>Konstrukce suché výstavby</t>
  </si>
  <si>
    <t>157</t>
  </si>
  <si>
    <t>763111316</t>
  </si>
  <si>
    <t>Příčka ze sádrokartonových desek s nosnou konstrukcí z jednoduchých ocelových profilů UW, CW jednoduše opláštěná deskou standardní A tl. 12,5 mm, příčka tl. 125 mm, profil 100, s izolací, EI 30, Rw do 48 dB</t>
  </si>
  <si>
    <t>314</t>
  </si>
  <si>
    <t xml:space="preserve">(1,50+6,30+2*2,20+10,69)*2,50   </t>
  </si>
  <si>
    <t>763111326</t>
  </si>
  <si>
    <t>Příčka ze sádrokartonových desek s nosnou konstrukcí z jednoduchých ocelových profilů UW, CW jednoduše opláštěná deskou protipožární DF tl. 12,5 mm s izolací, EI 45, příčka tl. 125 mm, profil 100, Rw do 51 dB</t>
  </si>
  <si>
    <t>316</t>
  </si>
  <si>
    <t xml:space="preserve">"půdorys 1.n.p."1,38*3,20   </t>
  </si>
  <si>
    <t xml:space="preserve">"půdorys 2.n.p."1,38*3,20   </t>
  </si>
  <si>
    <t>159</t>
  </si>
  <si>
    <t>763111336</t>
  </si>
  <si>
    <t>Příčka ze sádrokartonových desek s nosnou konstrukcí z jednoduchých ocelových profilů UW, CW jednoduše opláštěná deskou impregnovanou H2 tl. 12,5 mm, příčka tl. 125 mm, profil 100, s izolací, EI 30, Rw do 48 dB</t>
  </si>
  <si>
    <t>318</t>
  </si>
  <si>
    <t xml:space="preserve">(2,62+4,00)*2,40   </t>
  </si>
  <si>
    <t>763121441</t>
  </si>
  <si>
    <t>Stěna předsazená ze sádrokartonových desek s nosnou konstrukcí z ocelových profilů CW, UW jednoduše opláštěná deskou protipožární DF tl. 15 mm s izolací, EI 30, stěna tl. 65 mm, profil 50</t>
  </si>
  <si>
    <t>320</t>
  </si>
  <si>
    <t xml:space="preserve">4*1,30*2,50   </t>
  </si>
  <si>
    <t>161</t>
  </si>
  <si>
    <t>763131432</t>
  </si>
  <si>
    <t>Podhled ze sádrokartonových desek dvouvrstvá zavěšená spodní konstrukce z ocelových profilů CD, UD jednoduše opláštěná deskou protipožární DF, tl. 15 mm, bez izolace, REI do 90</t>
  </si>
  <si>
    <t>322</t>
  </si>
  <si>
    <t xml:space="preserve">42,601   </t>
  </si>
  <si>
    <t xml:space="preserve">2,351*16,88   </t>
  </si>
  <si>
    <t>(2*3,00+9,00)*5,00</t>
  </si>
  <si>
    <t>763131751</t>
  </si>
  <si>
    <t>Podhled ze sádrokartonových desek ostatní práce a konstrukce na podhledech ze sádrokartonových desek montáž parotěsné zábrany</t>
  </si>
  <si>
    <t>324</t>
  </si>
  <si>
    <t>163</t>
  </si>
  <si>
    <t>28329274</t>
  </si>
  <si>
    <t>fólie PE vyztužená pro parotěsnou vrstvu (reakce na oheň - třída E) 110g/m2</t>
  </si>
  <si>
    <t>326</t>
  </si>
  <si>
    <t>231,558*1,1235 "Přepočtené koeficientem množství</t>
  </si>
  <si>
    <t>763164656</t>
  </si>
  <si>
    <t>Obklad konstrukcí sádrokartonovými deskami včetně ochranných úhelníků ve tvaru U rozvinuté šíře přes 1,2 m, opláštěný deskou protipožární DF, tl. 15 mm</t>
  </si>
  <si>
    <t>328</t>
  </si>
  <si>
    <t>6,00*1,50</t>
  </si>
  <si>
    <t>5,00*1,30</t>
  </si>
  <si>
    <t>165</t>
  </si>
  <si>
    <t>763164715</t>
  </si>
  <si>
    <t>Obklad konstrukcí sádrokartonovými deskami včetně ochranných úhelníků uzavřeného tvaru rozvinuté šíře do 0,8 m, opláštěný deskou protipožární DF, tl. 12,5 mm</t>
  </si>
  <si>
    <t>330</t>
  </si>
  <si>
    <t xml:space="preserve">5*2*3,65*0,60   </t>
  </si>
  <si>
    <t xml:space="preserve">5*2*2,00*0,60   </t>
  </si>
  <si>
    <t xml:space="preserve">5*2*3,60*0,80   </t>
  </si>
  <si>
    <t xml:space="preserve">2*2*3,90*0,60   </t>
  </si>
  <si>
    <t>763181311</t>
  </si>
  <si>
    <t>Výplně otvorů konstrukcí ze sádrokartonových desek montáž zárubně kovové s konstrukcí jednokřídlové</t>
  </si>
  <si>
    <t>332</t>
  </si>
  <si>
    <t>167</t>
  </si>
  <si>
    <t>55331589</t>
  </si>
  <si>
    <t>zárubeň jednokřídlá ocelová pro sádrokartonové příčky tl stěny 75-100mm rozměru 700/1970, 2100mm</t>
  </si>
  <si>
    <t>334</t>
  </si>
  <si>
    <t>55331590</t>
  </si>
  <si>
    <t>zárubeň jednokřídlá ocelová pro sádrokartonové příčky tl stěny 75-100mm rozměru 800/1970, 2100mm</t>
  </si>
  <si>
    <t>336</t>
  </si>
  <si>
    <t>169</t>
  </si>
  <si>
    <t>763182411</t>
  </si>
  <si>
    <t>Výplně otvorů konstrukcí ze sádrokartonových desek opláštění obvodu (špalety) střešního okna z desek včetně Al rohu hloubky do 0,5 m</t>
  </si>
  <si>
    <t>338</t>
  </si>
  <si>
    <t xml:space="preserve">5*(0,80+1,50)*2   </t>
  </si>
  <si>
    <t>763411111</t>
  </si>
  <si>
    <t>Sanitární příčky vhodné do mokrého prostředí dělící z dřevotřískových desek s HPL-laminátem tl. 19,6 mm</t>
  </si>
  <si>
    <t>340</t>
  </si>
  <si>
    <t xml:space="preserve">1,28*2,10-0,70*1,90   </t>
  </si>
  <si>
    <t xml:space="preserve">1,41*2,10-0,70*1,90   </t>
  </si>
  <si>
    <t>171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</si>
  <si>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</si>
  <si>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</si>
  <si>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342</t>
  </si>
  <si>
    <t>998763333</t>
  </si>
  <si>
    <t xml:space="preserve"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</t>
  </si>
  <si>
    <t>344</t>
  </si>
  <si>
    <t>766</t>
  </si>
  <si>
    <t>Konstrukce truhlářské</t>
  </si>
  <si>
    <t>173</t>
  </si>
  <si>
    <t>766231113</t>
  </si>
  <si>
    <t>Montáž sklápěcích schodů na půdu s vyřezáním otvoru a kompletizací</t>
  </si>
  <si>
    <t>346</t>
  </si>
  <si>
    <t>55347584</t>
  </si>
  <si>
    <t>schody skládací protipožární,mech. z Al profilů, El 30, pro výšku max. 320cm, 13 schodnic 130x70cm</t>
  </si>
  <si>
    <t>348</t>
  </si>
  <si>
    <t>175</t>
  </si>
  <si>
    <t>766660001</t>
  </si>
  <si>
    <t>Montáž dveřních křídel dřevěných nebo plastových otevíravých do ocelové zárubně povrchově upravených jednokřídlových, šířky do 800 mm</t>
  </si>
  <si>
    <t>350</t>
  </si>
  <si>
    <t>61162085</t>
  </si>
  <si>
    <t>dveře jednokřídlé dřevotřískové povrch laminátový plné 700x1970-2100mm</t>
  </si>
  <si>
    <t>352</t>
  </si>
  <si>
    <t>177</t>
  </si>
  <si>
    <t>61162086</t>
  </si>
  <si>
    <t>dveře jednokřídlé dřevotřískové povrch laminátový plné 800x1970-2100mm</t>
  </si>
  <si>
    <t>354</t>
  </si>
  <si>
    <t>766660021</t>
  </si>
  <si>
    <t>Montáž dveřních křídel dřevěných nebo plastových otevíravých do ocelové zárubně protipožárních jednokřídlových, šířky do 800 mm</t>
  </si>
  <si>
    <t>356</t>
  </si>
  <si>
    <t>179</t>
  </si>
  <si>
    <t>61162098</t>
  </si>
  <si>
    <t>dveře jednokřídlé dřevotřískové protipožární EI (EW) 30 D3 povrch laminátový plné 800x1970-2100mm</t>
  </si>
  <si>
    <t>358</t>
  </si>
  <si>
    <t>766660022</t>
  </si>
  <si>
    <t>Montáž dveřních křídel dřevěných nebo plastových otevíravých do ocelové zárubně protipožárních jednokřídlových, šířky přes 800 mm</t>
  </si>
  <si>
    <t>360</t>
  </si>
  <si>
    <t>181</t>
  </si>
  <si>
    <t>61165314</t>
  </si>
  <si>
    <t>dveře jednokřídlé dřevotřískové protipožární EI (EW) 30 D3 povrch laminátový plné 900x1970-2100mm</t>
  </si>
  <si>
    <t>362</t>
  </si>
  <si>
    <t>766660163</t>
  </si>
  <si>
    <t>Montáž dveřních křídel dřevěných nebo plastových otevíravých do dřevěné rámové zárubně protipožárních dvoukřídlových jakékoliv šířky</t>
  </si>
  <si>
    <t>364</t>
  </si>
  <si>
    <t>183</t>
  </si>
  <si>
    <t>OZN. D1</t>
  </si>
  <si>
    <t>dveře dvoukřídlé protipožární prosklené 1200x2000+600 mm EW-C 30DP3</t>
  </si>
  <si>
    <t>366</t>
  </si>
  <si>
    <t>766660717</t>
  </si>
  <si>
    <t>Montáž dveřních doplňků samozavírače na zárubeň ocelovou</t>
  </si>
  <si>
    <t>368</t>
  </si>
  <si>
    <t>185</t>
  </si>
  <si>
    <t>54917250</t>
  </si>
  <si>
    <t>samozavírač dveří hydraulický</t>
  </si>
  <si>
    <t>370</t>
  </si>
  <si>
    <t>766660733</t>
  </si>
  <si>
    <t>Montáž dveřních doplňků dveřního kování bezpečnostního štítku s klikou</t>
  </si>
  <si>
    <t>372</t>
  </si>
  <si>
    <t>187</t>
  </si>
  <si>
    <t>54914110</t>
  </si>
  <si>
    <t>kování bezpečnostní koule/klika R1</t>
  </si>
  <si>
    <t>374</t>
  </si>
  <si>
    <t>766671004</t>
  </si>
  <si>
    <t>Montáž střešních oken dřevěných nebo plastových kyvných, výklopných/kyvných s okenním rámem a lemováním, s plisovaným límcem, s napojením na krytinu do krytiny ploché, rozměru 78 x 118 cm</t>
  </si>
  <si>
    <t>376</t>
  </si>
  <si>
    <t>"O 28"5</t>
  </si>
  <si>
    <t>189</t>
  </si>
  <si>
    <t>61124498</t>
  </si>
  <si>
    <t>okno střešní dřevěné kyvné, izolační trojsklo 78x118cm, Uw=1,1W/m2K Al oplechování</t>
  </si>
  <si>
    <t>378</t>
  </si>
  <si>
    <t>61124323</t>
  </si>
  <si>
    <t>lemování střešních oken Al na ploché krytiny do v 14mm 78x118cm</t>
  </si>
  <si>
    <t>380</t>
  </si>
  <si>
    <t>191</t>
  </si>
  <si>
    <t>76667101-R</t>
  </si>
  <si>
    <t>Související práce s momtáží střešního okna</t>
  </si>
  <si>
    <t>382</t>
  </si>
  <si>
    <t>76664022-R</t>
  </si>
  <si>
    <t>Montáž prosklené stěny L3</t>
  </si>
  <si>
    <t>384</t>
  </si>
  <si>
    <t>193</t>
  </si>
  <si>
    <t>OZN. L3</t>
  </si>
  <si>
    <t>prosklená protipožární stěna 1650x2500 mm s dveřmi 900x2000 mm EI-C30 DP3+</t>
  </si>
  <si>
    <t>386</t>
  </si>
  <si>
    <t>998766123</t>
  </si>
  <si>
    <t>Přesun hmot pro konstrukce truhlářské stanovený z hmotnosti přesunovaného materiálu vodorovná dopravní vzdálenost do 50 m ruční (bez užití mechanizace) v objektech výšky přes 12 do 24 m</t>
  </si>
  <si>
    <t>388</t>
  </si>
  <si>
    <t>767</t>
  </si>
  <si>
    <t>Konstrukce zámečnické</t>
  </si>
  <si>
    <t>195</t>
  </si>
  <si>
    <t>767330111</t>
  </si>
  <si>
    <t>Montáž tubusových světlovodů kopule s lemováním šikmá střecha</t>
  </si>
  <si>
    <t>390</t>
  </si>
  <si>
    <t>55381004</t>
  </si>
  <si>
    <t>světlovod tubusový základní sada bez světlovodného tubusu D 550mm</t>
  </si>
  <si>
    <t>sada</t>
  </si>
  <si>
    <t>392</t>
  </si>
  <si>
    <t>197</t>
  </si>
  <si>
    <t>767330123</t>
  </si>
  <si>
    <t>Montáž tubusových světlovodů tubus, průměru přes 350 do 550 mm</t>
  </si>
  <si>
    <t>394</t>
  </si>
  <si>
    <t>55381112</t>
  </si>
  <si>
    <t>světlovodný tubus D 550mm</t>
  </si>
  <si>
    <t>396</t>
  </si>
  <si>
    <t>199</t>
  </si>
  <si>
    <t>767330133</t>
  </si>
  <si>
    <t>Montáž tubusových světlovodů rozptylovač světla přes 350 do 550 mm</t>
  </si>
  <si>
    <t>398</t>
  </si>
  <si>
    <t>55381054</t>
  </si>
  <si>
    <t>difuzér tubusového světlovodu dekor Al</t>
  </si>
  <si>
    <t>400</t>
  </si>
  <si>
    <t>201</t>
  </si>
  <si>
    <t>7673309-R</t>
  </si>
  <si>
    <t>Související práce s montáží světlovodu</t>
  </si>
  <si>
    <t>402</t>
  </si>
  <si>
    <t>998767123</t>
  </si>
  <si>
    <t>Přesun hmot pro zámečnické konstrukce stanovený z hmotnosti přesunovaného materiálu vodorovná dopravní vzdálenost do 50 m ruční (bez užití mechanizace) v objektech výšky přes 12 do 24 m</t>
  </si>
  <si>
    <t>404</t>
  </si>
  <si>
    <t>771</t>
  </si>
  <si>
    <t>Podlahy z dlaždic</t>
  </si>
  <si>
    <t>203</t>
  </si>
  <si>
    <t>771121011</t>
  </si>
  <si>
    <t>Příprava podkladu před provedením dlažby nátěr penetrační na podlahu</t>
  </si>
  <si>
    <t>406</t>
  </si>
  <si>
    <t>771151013</t>
  </si>
  <si>
    <t>Příprava podkladu před provedením dlažby samonivelační stěrka min.pevnosti 20 MPa, tloušťky přes 5 do 8 mm</t>
  </si>
  <si>
    <t>408</t>
  </si>
  <si>
    <t>205</t>
  </si>
  <si>
    <t>771574416</t>
  </si>
  <si>
    <t>Montáž podlah z dlaždic keramických lepených cementovým flexibilním lepidlem hladkých, tloušťky do 10 mm přes 9 do 12 ks/m2</t>
  </si>
  <si>
    <t>410</t>
  </si>
  <si>
    <t>59761160</t>
  </si>
  <si>
    <t>dlažba keramická slinutá mrazuvzdorná povrch hladký/matný tl do 10mm přes 9 do 12ks/m2</t>
  </si>
  <si>
    <t>412</t>
  </si>
  <si>
    <t>9,7*1,15 "Přepočtené koeficientem množství</t>
  </si>
  <si>
    <t>207</t>
  </si>
  <si>
    <t>771577151</t>
  </si>
  <si>
    <t>Montáž podlah z dlaždic keramických kladených do malty Příplatek k cenám za plochu do 5 m2 jednotlivě</t>
  </si>
  <si>
    <t>414</t>
  </si>
  <si>
    <t>998771123</t>
  </si>
  <si>
    <t>Přesun hmot pro podlahy z dlaždic stanovený z hmotnosti přesunovaného materiálu vodorovná dopravní vzdálenost do 50 m ruční (bez užití mechanizace) v objektech výšky přes 12 do 24 m</t>
  </si>
  <si>
    <t>416</t>
  </si>
  <si>
    <t>776</t>
  </si>
  <si>
    <t>Podlahy povlakové</t>
  </si>
  <si>
    <t>209</t>
  </si>
  <si>
    <t>776111116</t>
  </si>
  <si>
    <t>Příprava podkladu povlakových podlah a stěn broušení podlah stávajícího podkladu pro odstranění lepidla (po starých krytinách)</t>
  </si>
  <si>
    <t>418</t>
  </si>
  <si>
    <t>17,20+18,00+17,70+26,8+180,00+62,50+12,50+13,20</t>
  </si>
  <si>
    <t xml:space="preserve">"podesta+mezpodesta"3,75*1,60+3,75*2,00   </t>
  </si>
  <si>
    <t>776111126</t>
  </si>
  <si>
    <t>Příprava podkladu povlakových podlah a stěn broušení schodišť stávajícího podkladu pro odstranění lepidla (po starých krytinách)</t>
  </si>
  <si>
    <t>420</t>
  </si>
  <si>
    <t>(22*1,80)*(0,20+0,30)</t>
  </si>
  <si>
    <t>211</t>
  </si>
  <si>
    <t>776111311</t>
  </si>
  <si>
    <t>Příprava podkladu povlakových podlah a stěn vysátí podlah</t>
  </si>
  <si>
    <t>422</t>
  </si>
  <si>
    <t>776111323</t>
  </si>
  <si>
    <t>Příprava podkladu povlakových podlah a stěn vysátí schodišť</t>
  </si>
  <si>
    <t>424</t>
  </si>
  <si>
    <t>213</t>
  </si>
  <si>
    <t>776121112</t>
  </si>
  <si>
    <t>Příprava podkladu povlakových podlah a stěn penetrace vodou ředitelná podlah</t>
  </si>
  <si>
    <t>426</t>
  </si>
  <si>
    <t>776121113</t>
  </si>
  <si>
    <t>Příprava podkladu povlakových podlah a stěn penetrace vodou ředitelná schodišť</t>
  </si>
  <si>
    <t>428</t>
  </si>
  <si>
    <t>215</t>
  </si>
  <si>
    <t>776121321</t>
  </si>
  <si>
    <t>Příprava podkladu povlakových podlah a stěn penetrace neředěná podlah</t>
  </si>
  <si>
    <t>430</t>
  </si>
  <si>
    <t>776121323</t>
  </si>
  <si>
    <t>Příprava podkladu povlakových podlah a stěn penetrace neředěná schodišť</t>
  </si>
  <si>
    <t>432</t>
  </si>
  <si>
    <t>217</t>
  </si>
  <si>
    <t>776141122</t>
  </si>
  <si>
    <t>Příprava podkladu povlakových podlah a stěn vyrovnání samonivelační stěrkou podlah min.pevnosti 30 MPa, tloušťky přes 3 do 5 mm</t>
  </si>
  <si>
    <t>434</t>
  </si>
  <si>
    <t>776141222</t>
  </si>
  <si>
    <t>Příprava podkladu povlakových podlah a stěn vyrovnání samonivelační stěrkou schodišť min.pevnosti 35 MPa, tloušťky přes 3 do 5 mm</t>
  </si>
  <si>
    <t>436</t>
  </si>
  <si>
    <t>219</t>
  </si>
  <si>
    <t>776144111</t>
  </si>
  <si>
    <t>Příprava podkladu povlakových podlah a stěn tmelení schodišť hran</t>
  </si>
  <si>
    <t>438</t>
  </si>
  <si>
    <t>776221111</t>
  </si>
  <si>
    <t>Montáž podlahovin z PVC lepením standardním lepidlem z pásů</t>
  </si>
  <si>
    <t>440</t>
  </si>
  <si>
    <t>221</t>
  </si>
  <si>
    <t>776321111</t>
  </si>
  <si>
    <t>Montáž podlahovin z PVC na schodišťové stupně stupnic, šířky do 300 mm</t>
  </si>
  <si>
    <t>442</t>
  </si>
  <si>
    <t>776321211</t>
  </si>
  <si>
    <t>Montáž podlahovin z PVC na schodišťové stupně podstupnic, výšky do 200 mm</t>
  </si>
  <si>
    <t>444</t>
  </si>
  <si>
    <t>223</t>
  </si>
  <si>
    <t>28411151</t>
  </si>
  <si>
    <t>PVC vinyl heterogenní zátěžová tl 2,00mm nášlapná vrstva 0,70mm, hořlavost Bfl-s1, třída zátěže 34/43, útlum 4dB, bodová zátěž &lt;= 0,10mm, protiskluznost R10</t>
  </si>
  <si>
    <t>446</t>
  </si>
  <si>
    <t>"plochy"361,40</t>
  </si>
  <si>
    <t>"schody"39,60*0,50</t>
  </si>
  <si>
    <t>381,2*1,1 "Přepočtené koeficientem množství</t>
  </si>
  <si>
    <t>776411111</t>
  </si>
  <si>
    <t>Montáž soklíků lepením obvodových, výšky do 80 mm</t>
  </si>
  <si>
    <t>448</t>
  </si>
  <si>
    <t xml:space="preserve">(5,01+3,78)*2   </t>
  </si>
  <si>
    <t xml:space="preserve">(5,01+3,56)*2   </t>
  </si>
  <si>
    <t xml:space="preserve">(5,01+3,75)*2   </t>
  </si>
  <si>
    <t xml:space="preserve">(1,73+6,65)*2   </t>
  </si>
  <si>
    <t xml:space="preserve">(2,62+2,52)*2   </t>
  </si>
  <si>
    <t xml:space="preserve">(3,75+3,73)*2+2*22*0,20+2*22*0,30 "schodiště   </t>
  </si>
  <si>
    <t xml:space="preserve">(12,94+16,88)*2   </t>
  </si>
  <si>
    <t xml:space="preserve">(5,42+2,52)*2   </t>
  </si>
  <si>
    <t xml:space="preserve">(5,20+2,52)*2   </t>
  </si>
  <si>
    <t>(5,15+13,01)*2+0,31*4+0,40*2+0,36*2+0,19*2+8</t>
  </si>
  <si>
    <t>225</t>
  </si>
  <si>
    <t>28411007</t>
  </si>
  <si>
    <t>lišta soklová PVC 15x50mm</t>
  </si>
  <si>
    <t>450</t>
  </si>
  <si>
    <t>254,66*1,02 "Přepočtené koeficientem množství</t>
  </si>
  <si>
    <t>776431111</t>
  </si>
  <si>
    <t>Montáž schodišťových hran kovových nebo plastových lepených</t>
  </si>
  <si>
    <t>452</t>
  </si>
  <si>
    <t>227</t>
  </si>
  <si>
    <t>28342160</t>
  </si>
  <si>
    <t>hrana schodová s lemovým ukončením z PVC 30x35x3mm</t>
  </si>
  <si>
    <t>454</t>
  </si>
  <si>
    <t>39,6*1,02 "Přepočtené koeficientem množství</t>
  </si>
  <si>
    <t>998776123</t>
  </si>
  <si>
    <t>Přesun hmot pro podlahy povlakové stanovený z hmotnosti přesunovaného materiálu vodorovná dopravní vzdálenost do 50 m ruční (bez užití mechanizace) v objektech výšky přes 12 do 24 m</t>
  </si>
  <si>
    <t>456</t>
  </si>
  <si>
    <t>781</t>
  </si>
  <si>
    <t>Dokončovací práce - obklady</t>
  </si>
  <si>
    <t>229</t>
  </si>
  <si>
    <t>781121011</t>
  </si>
  <si>
    <t>Příprava podkladu před provedením obkladu nátěr penetrační na stěnu</t>
  </si>
  <si>
    <t>458</t>
  </si>
  <si>
    <t xml:space="preserve">(4,00+1,20)*2*2,00   </t>
  </si>
  <si>
    <t xml:space="preserve">(4,00+1,30)*2*2,00   </t>
  </si>
  <si>
    <t>781472218</t>
  </si>
  <si>
    <t>Montáž keramických obkladů stěn lepených cementovým flexibilním lepidlem hladkých přes 19 do 22 ks/m2</t>
  </si>
  <si>
    <t>460</t>
  </si>
  <si>
    <t>231</t>
  </si>
  <si>
    <t>781492251</t>
  </si>
  <si>
    <t>Obklad - dokončující práce montáž profilu lepeného flexibilním cementovým lepidlem ukončovacího</t>
  </si>
  <si>
    <t>462</t>
  </si>
  <si>
    <t xml:space="preserve">2,00+4*0,90+2*0,60   </t>
  </si>
  <si>
    <t>28342001</t>
  </si>
  <si>
    <t>lišta ukončovací z PVC 8mm</t>
  </si>
  <si>
    <t>464</t>
  </si>
  <si>
    <t>6,8*1,05 "Přepočtené koeficientem množství</t>
  </si>
  <si>
    <t>233</t>
  </si>
  <si>
    <t>781495141</t>
  </si>
  <si>
    <t>Obklad - dokončující práce průnik obkladem kruhový, bez izolace do DN 30</t>
  </si>
  <si>
    <t>466</t>
  </si>
  <si>
    <t>781495142</t>
  </si>
  <si>
    <t>Obklad - dokončující práce průnik obkladem kruhový, bez izolace přes DN 30 do DN 90</t>
  </si>
  <si>
    <t>468</t>
  </si>
  <si>
    <t>235</t>
  </si>
  <si>
    <t>781495143</t>
  </si>
  <si>
    <t>Obklad - dokončující práce průnik obkladem kruhový, bez izolace přes DN 90</t>
  </si>
  <si>
    <t>470</t>
  </si>
  <si>
    <t>781571141</t>
  </si>
  <si>
    <t>Montáž keramických obkladů ostění lepených flexibilním lepidlem šířky ostění přes 200 do 400 mm</t>
  </si>
  <si>
    <t>472</t>
  </si>
  <si>
    <t xml:space="preserve">4*0,90+2*0,60   </t>
  </si>
  <si>
    <t>237</t>
  </si>
  <si>
    <t>59761702</t>
  </si>
  <si>
    <t>obklad keramický nemrazuvzdorný povrch hladký/lesklý tl do 10mm přes 19 do 22ks/m2</t>
  </si>
  <si>
    <t>474</t>
  </si>
  <si>
    <t>998781123</t>
  </si>
  <si>
    <t>Přesun hmot pro obklady keramické stanovený z hmotnosti přesunovaného materiálu vodorovná dopravní vzdálenost do 50 m ruční (bez užití mechanizace) v objektech výšky přes 12 do 24 m</t>
  </si>
  <si>
    <t>476</t>
  </si>
  <si>
    <t>783</t>
  </si>
  <si>
    <t>Dokončovací práce - nátěry</t>
  </si>
  <si>
    <t>239</t>
  </si>
  <si>
    <t>783314101</t>
  </si>
  <si>
    <t>Základní nátěr zámečnických konstrukcí jednonásobný syntetický</t>
  </si>
  <si>
    <t>478</t>
  </si>
  <si>
    <t xml:space="preserve">7*5*0,40   </t>
  </si>
  <si>
    <t>783315101</t>
  </si>
  <si>
    <t>Mezinátěr zámečnických konstrukcí jednonásobný syntetický standardní</t>
  </si>
  <si>
    <t>480</t>
  </si>
  <si>
    <t>241</t>
  </si>
  <si>
    <t>783317101</t>
  </si>
  <si>
    <t>Krycí nátěr (email) zámečnických konstrukcí jednonásobný syntetický standardní</t>
  </si>
  <si>
    <t>482</t>
  </si>
  <si>
    <t>784</t>
  </si>
  <si>
    <t>Dokončovací práce - malby a tapety</t>
  </si>
  <si>
    <t>784111001</t>
  </si>
  <si>
    <t>Oprášení (ometení) podkladu v místnostech výšky do 3,80 m</t>
  </si>
  <si>
    <t>484</t>
  </si>
  <si>
    <t xml:space="preserve">(1,20+4,00)*2*0,50+1,20*4,00   </t>
  </si>
  <si>
    <t xml:space="preserve">(1,30+4,00)*2*0,50+1,30*4,00   </t>
  </si>
  <si>
    <t xml:space="preserve">(2,62+2,62)*2*2,50+17,20   </t>
  </si>
  <si>
    <t xml:space="preserve">(4,57+3,78)*2*2,50+18,00   </t>
  </si>
  <si>
    <t xml:space="preserve">(4,57+3,56)*2*2,50+17,70   </t>
  </si>
  <si>
    <t xml:space="preserve">(4,57+3,75)*2*2,50+18,80   </t>
  </si>
  <si>
    <t xml:space="preserve">(16,88+12,99)*2*2,50+180,00   </t>
  </si>
  <si>
    <t xml:space="preserve">(5,15+13,01)*2*2,50+62,50   </t>
  </si>
  <si>
    <t xml:space="preserve">(5,20+2,52)*2*2,50+12,50   </t>
  </si>
  <si>
    <t xml:space="preserve">(5,24+2,52)*2*2,50+13,20   </t>
  </si>
  <si>
    <t>243</t>
  </si>
  <si>
    <t>784111007</t>
  </si>
  <si>
    <t>Oprášení (ometení) podkladu na schodišti o výšce podlaží do 3,80 m</t>
  </si>
  <si>
    <t>486</t>
  </si>
  <si>
    <t xml:space="preserve">(3,75+6,73)*2*3,80+3,75*6,73   </t>
  </si>
  <si>
    <t>784181101</t>
  </si>
  <si>
    <t>Penetrace podkladu jednonásobná základní akrylátová bezbarvá v místnostech výšky do 3,80 m</t>
  </si>
  <si>
    <t>488</t>
  </si>
  <si>
    <t>245</t>
  </si>
  <si>
    <t>784181107</t>
  </si>
  <si>
    <t>Penetrace podkladu jednonásobná základní akrylátová bezbarvá na schodišti o výšce podlaží do 3,80 m</t>
  </si>
  <si>
    <t>490</t>
  </si>
  <si>
    <t>784181111</t>
  </si>
  <si>
    <t>Penetrace podkladu jednonásobná základní silikátová bezbarvá v místnostech výšky do 3,80 m</t>
  </si>
  <si>
    <t>492</t>
  </si>
  <si>
    <t>247</t>
  </si>
  <si>
    <t>784221101</t>
  </si>
  <si>
    <t>Malby z malířských směsí otěruvzdorných za sucha dvojnásobné, bílé za sucha otěruvzdorné dobře v místnostech výšky do 3,80 m</t>
  </si>
  <si>
    <t>494</t>
  </si>
  <si>
    <t>784221107</t>
  </si>
  <si>
    <t>Malby z malířských směsí otěruvzdorných za sucha dvojnásobné, bílé za sucha otěruvzdorné dobře na schodišti o výšce podlaží do 3,80 m</t>
  </si>
  <si>
    <t>496</t>
  </si>
  <si>
    <t>249</t>
  </si>
  <si>
    <t>784321031</t>
  </si>
  <si>
    <t>Malby silikátové dvojnásobné, bílé v místnostech výšky do 3,80 m</t>
  </si>
  <si>
    <t>498</t>
  </si>
  <si>
    <t>131,065*1,1 "Přepočtené koeficientem množství</t>
  </si>
  <si>
    <t>2 - Vzduchotechnika, 1. - 3.n.p.</t>
  </si>
  <si>
    <t xml:space="preserve">    95 - Různé konstrukce a práce</t>
  </si>
  <si>
    <t xml:space="preserve">    741 - Elektroinstalace - silnoproud</t>
  </si>
  <si>
    <t xml:space="preserve">    751.1 - VZT 1 - Šatny, multifunkční místnost, kanceláře</t>
  </si>
  <si>
    <t xml:space="preserve">    751.2 - VZT 2 - Velký sál + jeviště</t>
  </si>
  <si>
    <t>317944321</t>
  </si>
  <si>
    <t>Válcované nosníky dodatečně osazované do připravených otvorů bez zazdění hlav do č. 12</t>
  </si>
  <si>
    <t>"1.n.p."1,00*0,00558</t>
  </si>
  <si>
    <t>346244381</t>
  </si>
  <si>
    <t>Plentování ocelových válcovaných nosníků jednostranné cihlami na maltu, výška stojiny do 200 mm</t>
  </si>
  <si>
    <t>"1.n.p."1,00</t>
  </si>
  <si>
    <t>612325203</t>
  </si>
  <si>
    <t>Vápenocementová omítka jednotlivých malých ploch hrubá na stěnách, plochy jednotlivě přes 0,25 do 1 m2</t>
  </si>
  <si>
    <t>615142002</t>
  </si>
  <si>
    <t>Pletivo vnitřních ploch v ploše nebo pruzích, na plném podkladu sklovláknité upevněné provizorním přichycením nosníků</t>
  </si>
  <si>
    <t>"1.n.p."2*5,00</t>
  </si>
  <si>
    <t>55331436</t>
  </si>
  <si>
    <t>zárubeň jednokřídlá ocelová pro dodatečnou montáž tl stěny 110-150mm rozměru 700/1970, 2100mm</t>
  </si>
  <si>
    <t>Různé konstrukce a práce</t>
  </si>
  <si>
    <t>950.1</t>
  </si>
  <si>
    <t>Požadavky vyplývající z požárně bezpečnostního řešení - bude upřesněno</t>
  </si>
  <si>
    <t>763411811</t>
  </si>
  <si>
    <t>Demontáž příček z desek</t>
  </si>
  <si>
    <t>3,00*3,30</t>
  </si>
  <si>
    <t>971033631</t>
  </si>
  <si>
    <t>Vybourání otvorů ve zdivu základovém nebo nadzákladovém z cihel, tvárnic, příčkovek z cihel pálených na maltu vápennou nebo vápenocementovou plochy do 4 m2, tl. do 150 mm</t>
  </si>
  <si>
    <t>"1.n.p."0,80*2,00</t>
  </si>
  <si>
    <t>971040VZT</t>
  </si>
  <si>
    <t>Stavební přípomoci pro VZT - stavební připravenost pro VZT Jednotky a vybourání otvorů pro rozvody - vč. odvozu suti na skládku a následného zapravení</t>
  </si>
  <si>
    <t>Kč</t>
  </si>
  <si>
    <t>974031664</t>
  </si>
  <si>
    <t>Vysekání rýh ve zdivu cihelném na maltu vápennou nebo vápenocementovou pro vtahování nosníků do zdí, před vybouráním otvoru do hl. 150 mm, při v. nosníku do 150 mm</t>
  </si>
  <si>
    <t>0,747*14 "Přepočtené koeficientem množství</t>
  </si>
  <si>
    <t>Montáž izolace tepelné potrubí pásy nebo rohožemi s Al fólií staženými drátem 1x</t>
  </si>
  <si>
    <t>"VZT 1 - Šatny, multifunkční místnost, kanceláře" 5</t>
  </si>
  <si>
    <t>"VZT 2 - Velký sál + jeviště" 4</t>
  </si>
  <si>
    <t>63141792</t>
  </si>
  <si>
    <t>rohož izolační z minerální vlny lamelová s Al fólií 65kg/m3 tl 30mm</t>
  </si>
  <si>
    <t>9*1,05 "Přepočtené koeficientem množství</t>
  </si>
  <si>
    <t>998713121</t>
  </si>
  <si>
    <t>Přesun hmot pro izolace tepelné stanovený z hmotnosti přesunovaného materiálu vodorovná dopravní vzdálenost do 50 m ruční (bez užití mechanizace) v objektech výšky do 6 m</t>
  </si>
  <si>
    <t>741</t>
  </si>
  <si>
    <t>Elektroinstalace - silnoproud</t>
  </si>
  <si>
    <t>741.1</t>
  </si>
  <si>
    <t>V souvislosti s instalací VZT jednotek dojde k drobné úpravě elektroinstalace – napojení VZT jednotek (osvětlení v nově vzniklých strojovnách VZT je řešeno v kapitole osvětlení) a drobné úpravy typu přesunutí stávajících vypínačů – vše bude přesně specifi</t>
  </si>
  <si>
    <t>741124603</t>
  </si>
  <si>
    <t>Montáž kabelů měděných topných bez ukončení volné délky, uložených na konstrukci</t>
  </si>
  <si>
    <t>34191000</t>
  </si>
  <si>
    <t>kabel topný samoregulační 20W/m pro ochranu okapů a svodů</t>
  </si>
  <si>
    <t>751311111</t>
  </si>
  <si>
    <t>Montáž vyústi čtyřhranné do kruhového potrubí do 0,040 m2</t>
  </si>
  <si>
    <t>42973039.R</t>
  </si>
  <si>
    <t>výusť dvouřadá do kruhového potrubí SPIRO Pz 400x75mm - včetně regulace</t>
  </si>
  <si>
    <t>"VZT 2 - Velký sál + jeviště" 4+4</t>
  </si>
  <si>
    <t>751311112</t>
  </si>
  <si>
    <t>Montáž vyústi čtyřhranné do kruhového potrubí přes 0,040 do 0,080 m2</t>
  </si>
  <si>
    <t>42973044.R</t>
  </si>
  <si>
    <t>výusť dvouřadá do kruhového potrubí SPIRO Pz 500x100mm - včetně regulace</t>
  </si>
  <si>
    <t>"VZT 1 - Šatny, multifunkční místnost, kanceláře" 2</t>
  </si>
  <si>
    <t>42973051.R</t>
  </si>
  <si>
    <t>výusť dvouřadá do kruhového potrubí SPIRO Pz 800x75mm - včetně regulace</t>
  </si>
  <si>
    <t>42973052.R</t>
  </si>
  <si>
    <t>výusť dvouřadá do kruhového potrubí SPIRO Pz 800x100mm - včetně ragulace</t>
  </si>
  <si>
    <t>"VZT 1 - Šatny, multifunkční místnost, kanceláře" 3+3</t>
  </si>
  <si>
    <t>Montáž talířového ventilu D přes 100 do 200 mm</t>
  </si>
  <si>
    <t>42972207</t>
  </si>
  <si>
    <t>ventil talířový pro přívod vzduchu kovový D 125mm</t>
  </si>
  <si>
    <t>"VZT 1 - Šatny, multifunkční místnost, kanceláře" 4</t>
  </si>
  <si>
    <t>42972209</t>
  </si>
  <si>
    <t>ventil talířový pro přívod vzduchu kovový D 160mm</t>
  </si>
  <si>
    <t>42972213</t>
  </si>
  <si>
    <t>ventil talířový pro odvod vzduchu kovový D 125mm</t>
  </si>
  <si>
    <t>"VZT 1 - Šatny, multifunkční místnost, kanceláře" 1</t>
  </si>
  <si>
    <t>42972215</t>
  </si>
  <si>
    <t>ventil talířový pro odvod vzduchu kovový D 160mm</t>
  </si>
  <si>
    <t>42972216</t>
  </si>
  <si>
    <t>ventil talířový pro odvod vzduchu kovový D 200mm</t>
  </si>
  <si>
    <t>"VZT 1 - Šatny, multifunkční místnost, kanceláře" 3</t>
  </si>
  <si>
    <t>751344112</t>
  </si>
  <si>
    <t>Montáž tlumiče hluku pro kruhové potrubí D přes 100 do 200 mm</t>
  </si>
  <si>
    <t>42976004</t>
  </si>
  <si>
    <t>tlumič hluku kruhový Pz, D 160mm, l=1000mm</t>
  </si>
  <si>
    <t>751344113</t>
  </si>
  <si>
    <t>Montáž tlumiče hluku pro kruhové potrubí D přes 200 do 300 mm</t>
  </si>
  <si>
    <t>42976008</t>
  </si>
  <si>
    <t>tlumič hluku kruhový Pz, D 250mm, l=1000mm</t>
  </si>
  <si>
    <t>"VZT 2 - Velký sál + jeviště" 2</t>
  </si>
  <si>
    <t>751344115</t>
  </si>
  <si>
    <t>Montáž tlumiče hluku pro kruhové potrubí D přes 400 do 500 mm</t>
  </si>
  <si>
    <t>42976027</t>
  </si>
  <si>
    <t>tlumič hluku kruhový Pz, D 450mm, l=1500mm</t>
  </si>
  <si>
    <t>Montáž protidešťové žaluzie nebo žaluziové klapky na kruhové potrubí D do 300 mm</t>
  </si>
  <si>
    <t>42972916</t>
  </si>
  <si>
    <t>žaluzie protidešťová s pevnými lamelami, pozink 290x290mm</t>
  </si>
  <si>
    <t>"VZT 5 - Větrání počítačové učebny - č.m.305" 1</t>
  </si>
  <si>
    <t>42972917</t>
  </si>
  <si>
    <t>žaluzie protidešťová s pevnými lamelami, pozink 300x300mm</t>
  </si>
  <si>
    <t>"VZT 2 - Velký sál + jeviště" 1</t>
  </si>
  <si>
    <t>4297102R</t>
  </si>
  <si>
    <t>klapka čtyřhranná žaluziová Pz 294x294mm</t>
  </si>
  <si>
    <t>4297103R</t>
  </si>
  <si>
    <t>klapka čtyřhranná žaluziová Pz 300x300mm</t>
  </si>
  <si>
    <t>Montáž protidešťové žaluzie nebo žaluziové klapky na kruhové potrubí D přes 300 do 400 mm</t>
  </si>
  <si>
    <t>42972918</t>
  </si>
  <si>
    <t>žaluzie protidešťová s pevnými lamelami, pozink 340x340mm</t>
  </si>
  <si>
    <t>"VZT 3 - Větrání klubovny - č.m.303" 1</t>
  </si>
  <si>
    <t>"VZT 4 - Větrání zasedací místnosti a mateřského centra - č.m.114 a 206" 2</t>
  </si>
  <si>
    <t>4297104R</t>
  </si>
  <si>
    <t>klapka čtyřhranná žaluziová Pz 346x346mm</t>
  </si>
  <si>
    <t>751398043</t>
  </si>
  <si>
    <t>Montáž protidešťové žaluzie nebo žaluziové klapky na kruhové potrubí D přes 400 do 500 mm</t>
  </si>
  <si>
    <t>42972921</t>
  </si>
  <si>
    <t>žaluzie protidešťová s pevnými lamelami, pozink 500x500mm</t>
  </si>
  <si>
    <t>"VZT 1 - Šatny, multifunkční místnost, kanceláře - včetně sítě proti vnikání drobného ptactva" 1</t>
  </si>
  <si>
    <t>4298246R</t>
  </si>
  <si>
    <t>klapka čtyřhranná žaluziová Pz 500x500mm</t>
  </si>
  <si>
    <t>751398092</t>
  </si>
  <si>
    <t>Montáž regulátoru konstantního průtoku D přes 100 do 200 mm</t>
  </si>
  <si>
    <t>42981004</t>
  </si>
  <si>
    <t>klapka kruhová regulační Pz D 160mm</t>
  </si>
  <si>
    <t>751510041</t>
  </si>
  <si>
    <t>Vzduchotechnické potrubí z pozinkovaného plechu kruhové spirálně vinutá trouba bez příruby D do 100 mm</t>
  </si>
  <si>
    <t>"VZT 1 - Šatny, multifunkční místnost, kanceláře - včetně tvarovek" 2</t>
  </si>
  <si>
    <t>Vzduchotechnické potrubí z pozinkovaného plechu kruhové spirálně vinutá trouba bez příruby D přes 100 do 200 mm</t>
  </si>
  <si>
    <t>"VZT 1 - Šatny, multifunkční místnost, kanceláře - včetně tvarovek" 5+24+3</t>
  </si>
  <si>
    <t>"VZT 2 - Velký sál + jeviště" 10</t>
  </si>
  <si>
    <t>Vzduchotechnické potrubí z pozinkovaného plechu kruhové spirálně vinutá trouba bez příruby D přes 200 do 300 mm</t>
  </si>
  <si>
    <t>"VZT 1 - Šatny, multifunkční místnost, kanceláře - včetně tvarovek" 3+5</t>
  </si>
  <si>
    <t>"VZT 2 - Velký sál + jeviště" 60</t>
  </si>
  <si>
    <t>"VZT 5 - Větrání počítačové učebny - č.m.305" 1,5</t>
  </si>
  <si>
    <t>Vzduchotechnické potrubí z pozinkovaného plechu kruhové spirálně vinutá trouba bez příruby D přes 300 do 400 mm</t>
  </si>
  <si>
    <t>"VZT 1 - Šatny, multifunkční místnost, kanceláře - včetně tvarovek" 6+2+2</t>
  </si>
  <si>
    <t>"VZT 3 - Větrání klubovny - č.m.303" 1,5</t>
  </si>
  <si>
    <t>"VZT 4 - Větrání zasedací místnosti a mateřského centra - č.m.114 a 206" 3</t>
  </si>
  <si>
    <t>751510045</t>
  </si>
  <si>
    <t>Vzduchotechnické potrubí z pozinkovaného plechu kruhové spirálně vinutá trouba bez příruby D přes 400 do 500 mm</t>
  </si>
  <si>
    <t>"VZT 1 - Šatny, multifunkční místnost, kanceláře - včetně tvarovek" 26</t>
  </si>
  <si>
    <t>751572101</t>
  </si>
  <si>
    <t>Uchycení potrubí kruhového pomocí objímky kotvené do zdiva D do 100 mm</t>
  </si>
  <si>
    <t>751572102</t>
  </si>
  <si>
    <t>Uchycení potrubí kruhového pomocí objímky kotvené do zdiva D přes 100 do 200 mm</t>
  </si>
  <si>
    <t>751572103</t>
  </si>
  <si>
    <t>Uchycení potrubí kruhového pomocí objímky kotvené do zdiva D přes 200 do 300 mm</t>
  </si>
  <si>
    <t>751572104</t>
  </si>
  <si>
    <t>Uchycení potrubí kruhového pomocí objímky kotvené do zdiva D přes 300 do 400 mm</t>
  </si>
  <si>
    <t>751572105</t>
  </si>
  <si>
    <t>Uchycení potrubí kruhového pomocí objímky kotvené do zdiva D přes 400 do 500 mm</t>
  </si>
  <si>
    <t>751611119</t>
  </si>
  <si>
    <t>Montáž centrální vzduchotechnické jednotky s rekuperací tepla podstropní s výměnou vzduchu do 300 m3/h</t>
  </si>
  <si>
    <t>42944R51</t>
  </si>
  <si>
    <t>podstropní větrací jednotka s rekuperací tepla, vzduchový výkon - přívod i odvod 205 m3/h (220 Pa), el. příkon - 1,85 kW (230 V), včetně regulace a odvodu kondenzátu do nejbližšího odpadu - viz. specifikace pol 5.1</t>
  </si>
  <si>
    <t>751611120</t>
  </si>
  <si>
    <t>Montáž centrální vzduchotechnické jednotky s rekuperací tepla podstropní s výměnou vzduchu přes 300 do 500 m3/h</t>
  </si>
  <si>
    <t>42944R41</t>
  </si>
  <si>
    <t>podstropní větrací jednotka s rekuperací tepla, vzduchový výkon - přívod i odvod 360 m3/h (260 Pa), el. příkon - 2,6 kW (230 V), včetně regulace a odvodu kondenzátu do nejbližšího odpadu - viz. specifikace pol 4.1</t>
  </si>
  <si>
    <t>751611121</t>
  </si>
  <si>
    <t>Montáž centrální vzduchotechnické jednotky s rekuperací tepla podstropní s výměnou vzduchu přes 500 do 1000 m3/h</t>
  </si>
  <si>
    <t>42944R31</t>
  </si>
  <si>
    <t>podstropní větrací jednotka s rekuperací tepla, vzduchový výkon - přívod i odvod 810 m3/h (160 Pa), el. příkon - 3,9 kW (400 V), včetně regulace a odvodu kondenzátu do nejbližšího odpadu - viz. specifikace pol 3.1</t>
  </si>
  <si>
    <t>751611R61</t>
  </si>
  <si>
    <t>Decentrální rekuperační jednotka, vzduchový výkon až 70 m3/hod; el.příkon 23,5 W (230 V) - viz. specifikace pol 6.1</t>
  </si>
  <si>
    <t>"VZT 6 - Větrání kanceláří a místnosti s 3D tiskárnami - č.m.115, 203, 306" 4</t>
  </si>
  <si>
    <t>75199998R</t>
  </si>
  <si>
    <t>Vyregulování systému</t>
  </si>
  <si>
    <t>751.1</t>
  </si>
  <si>
    <t>VZT 1 - Šatny, multifunkční místnost, kanceláře</t>
  </si>
  <si>
    <t>7511R11</t>
  </si>
  <si>
    <t>Větrací jednotka s rekuperací tepla, max.vzduchový výkon - přívod i odvod 3540 m3/h (250 Pa); elektrický ohřívač - 13,5 kW, přímý výparník, včetně bypassové klapky a regulace, odvod kondenzátu do kanalizace - viz. specifikace pol 1.1</t>
  </si>
  <si>
    <t>7511R16</t>
  </si>
  <si>
    <t>Vnější kondenzační jednotka, včetně chladiva, propojovacího potrubí a kabeláže, chladící výkon 12 kW; topný výkon 13 kW, umístěna na fasádě objektu, odvod kondenzátu - do nejbližšího odpadu, zajistit proti zamrznutí - viz. specifikace pol 1.16</t>
  </si>
  <si>
    <t>7511R19</t>
  </si>
  <si>
    <t>DX-kit pro přímý výpar do VZT - řízení dle teploty</t>
  </si>
  <si>
    <t>7511R20</t>
  </si>
  <si>
    <t>Kabelové propojení VZT a vnější jednotky</t>
  </si>
  <si>
    <t>7511R21</t>
  </si>
  <si>
    <t>Technologické Cu potrubí vč. izolace</t>
  </si>
  <si>
    <t>7511R22</t>
  </si>
  <si>
    <t>Drobný montážní a spojovací materiál</t>
  </si>
  <si>
    <t>7511R23</t>
  </si>
  <si>
    <t>Montáž, oživení, odzkoušení vnitřní jednotky</t>
  </si>
  <si>
    <t>7511R24</t>
  </si>
  <si>
    <t>Konstrukce pro venkovní jednotky</t>
  </si>
  <si>
    <t>7511R25</t>
  </si>
  <si>
    <t>Montáž, oživení, odzkoušení venkovní jednotky</t>
  </si>
  <si>
    <t>751.2</t>
  </si>
  <si>
    <t>VZT 2 - Velký sál + jeviště</t>
  </si>
  <si>
    <t>7512R201</t>
  </si>
  <si>
    <t>Větrací jednotka s rekuperací tepla, max.vzduchový výkon - přívod i odvod 870 m3/h (200 Pa); elektrický ohřívač - 4,0 kW, přímý výparník, včetně bypassové klapky a regulace, odvod kondenzátu do kanalizace - viz. specifikace pol 2.1</t>
  </si>
  <si>
    <t>7512R27</t>
  </si>
  <si>
    <t>Vnější kondenzační jednotka, včetně chladiva, propojovacího potrubí a kabeláže, chladící výkon 4 kW; topný výkon 5 kW, umístěna na fasádě objektu, odvod kondenzátu - do nejbližšího odpadu, zajistit proti zamrznutí - viz. specifikace pol 2.7</t>
  </si>
  <si>
    <t>7512R19</t>
  </si>
  <si>
    <t>7512R20</t>
  </si>
  <si>
    <t>7512R21</t>
  </si>
  <si>
    <t>7512R22</t>
  </si>
  <si>
    <t>7512R23</t>
  </si>
  <si>
    <t>7512R24</t>
  </si>
  <si>
    <t>7512R25</t>
  </si>
  <si>
    <t>"2. n.p."1,65*3,26</t>
  </si>
  <si>
    <t>763111466</t>
  </si>
  <si>
    <t>Příčka ze sádrokartonových desek s nosnou konstrukcí z jednoduchých ocelových profilů UW, CW dvojitě opláštěná deskami vysokopevnostními protipožárními impregnovanými DFRIH2 tl. 2 x 12,5 mm s izolací, EI 90, příčka tl. 125 mm, profil 75, Rw do 61 dB</t>
  </si>
  <si>
    <t>"1.n.p."(4,475+1,98)*3,75</t>
  </si>
  <si>
    <t>"2.n.p."(3,60+1,80)*3,32</t>
  </si>
  <si>
    <t>55331596</t>
  </si>
  <si>
    <t>zárubeň jednokřídlá ocelová pro sádrokartonové příčky tl stěny 110-150mm rozměru 900/1970, 2100mm</t>
  </si>
  <si>
    <t>766660002</t>
  </si>
  <si>
    <t>Montáž dveřních křídel dřevěných nebo plastových otevíravých do ocelové zárubně povrchově upravených jednokřídlových, šířky přes 800 mm</t>
  </si>
  <si>
    <t>6117321R</t>
  </si>
  <si>
    <t>dveře jednokřídlé dřevotřískové povrch laminátový 600-900x1970mm protipožární EI30 protihlukové útlum 38dB</t>
  </si>
  <si>
    <t>766660729</t>
  </si>
  <si>
    <t>Montáž dveřních doplňků dveřního kování interiérového štítku s klikou</t>
  </si>
  <si>
    <t>54914123</t>
  </si>
  <si>
    <t>kování rozetové klika/klika</t>
  </si>
  <si>
    <t xml:space="preserve">2*5*0,40   </t>
  </si>
  <si>
    <t>"místnost 1.35"4,70+(3*2,35+3*2,00)*3,75</t>
  </si>
  <si>
    <t>"místnost2.14"6,00+(3*1,80+3*3,60)*3,32</t>
  </si>
  <si>
    <t>113,422*1,1 "Přepočtené koeficientem množství</t>
  </si>
  <si>
    <t>3 - Zateplení</t>
  </si>
  <si>
    <t xml:space="preserve">    1 - Zemní práce</t>
  </si>
  <si>
    <t xml:space="preserve">    5 - Komunikace pozemní</t>
  </si>
  <si>
    <t xml:space="preserve">    62 - Úprava povrchů vnějších</t>
  </si>
  <si>
    <t xml:space="preserve">    95 - Různé dokončovací konstrukce a práce</t>
  </si>
  <si>
    <t xml:space="preserve">    98 - Sanace</t>
  </si>
  <si>
    <t xml:space="preserve">    711 - Izolace proti vodě, vlhkosti a plynům</t>
  </si>
  <si>
    <t xml:space="preserve">    712 - Povlakové krytiny</t>
  </si>
  <si>
    <t xml:space="preserve">    764 - Konstrukce klempířské</t>
  </si>
  <si>
    <t xml:space="preserve">    765 - Krytina skládaná</t>
  </si>
  <si>
    <t>Zemní práce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</si>
  <si>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</si>
  <si>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</si>
  <si>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 xml:space="preserve">"h 0,6"(32,00+4,40)*0,40   </t>
  </si>
  <si>
    <t>7,75*1,40</t>
  </si>
  <si>
    <t>113107130</t>
  </si>
  <si>
    <t>Odstranění podkladů nebo krytů ručně s přemístěním hmot na skládku na vzdálenost do 3 m nebo s naložením na dopravní prostředek z betonu prostého, o tl. vrstvy do 100 mm</t>
  </si>
  <si>
    <t xml:space="preserve">15,00*1,40   </t>
  </si>
  <si>
    <t>28,24*0,40</t>
  </si>
  <si>
    <t>113107142</t>
  </si>
  <si>
    <t>Odstranění podkladů nebo krytů ručně s přemístěním hmot na skládku na vzdálenost do 3 m nebo s naložením na dopravní prostředek živičných, o tl. vrstvy přes 50 do 100 mm</t>
  </si>
  <si>
    <t xml:space="preserve">19,00*1,40   </t>
  </si>
  <si>
    <t xml:space="preserve">15,00*0,60   </t>
  </si>
  <si>
    <t>132212122</t>
  </si>
  <si>
    <t>Hloubení zapažených rýh šířky do 800 mm ručně s urovnáním dna do předepsaného profilu a spádu v hornině třídy těžitelnosti I skupiny 3 nesoudržných</t>
  </si>
  <si>
    <t xml:space="preserve">(14,00+6,50)*0,40*0,60   </t>
  </si>
  <si>
    <t xml:space="preserve">(32,00+4,40)*0,40*0,60   </t>
  </si>
  <si>
    <t xml:space="preserve">19,00*0,60*1,60   </t>
  </si>
  <si>
    <t xml:space="preserve">15,00*0,40*0,60   </t>
  </si>
  <si>
    <t>28,24*0,40*0,60</t>
  </si>
  <si>
    <t>17,00*1,40*2,80+10,00*1,40*2,80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</si>
  <si>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</si>
  <si>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</si>
  <si>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</si>
  <si>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</si>
  <si>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5*2 "Přepočtené koeficientem množství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</si>
  <si>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</si>
  <si>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</si>
  <si>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</si>
  <si>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</si>
  <si>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25*5 "Přepočtené koeficientem množství</t>
  </si>
  <si>
    <t>94621007</t>
  </si>
  <si>
    <t>poplatek za uložení stavebního odpadu zeminy a kamení zatříděného kódem 17 05 04 na recyklační skládku</t>
  </si>
  <si>
    <t>5*1,6 "Přepočtené koeficientem množství</t>
  </si>
  <si>
    <t>174111101</t>
  </si>
  <si>
    <t>Zásyp sypaninou z jakékoliv horniny ručně s uložením výkopku ve vrstvách se zhutněním jam, šachet, rýh nebo kolem objektů v těchto vykopávkách</t>
  </si>
  <si>
    <t xml:space="preserve">148,114-35,60*0,20  </t>
  </si>
  <si>
    <t>31794.1R</t>
  </si>
  <si>
    <t>D+M zpevnění stěny u prostupu VZT podle výkresu č.29</t>
  </si>
  <si>
    <t>319202213</t>
  </si>
  <si>
    <t>Dodatečná izolace zdiva injektáží beztlakovou infuzí silikonovou mikroemulzí, tloušťka zdiva přes 300 do 450 mm</t>
  </si>
  <si>
    <t xml:space="preserve">"tl. 340 mm"8,15+6,82+7,85+1,60+2,65+1,70   </t>
  </si>
  <si>
    <t xml:space="preserve">"tl. 400 mm"10,96+2,42   </t>
  </si>
  <si>
    <t>319202215</t>
  </si>
  <si>
    <t>Dodatečná izolace zdiva injektáží beztlakovou infuzí silikonovou mikroemulzí, tloušťka zdiva přes 600 do 900 mm</t>
  </si>
  <si>
    <t xml:space="preserve">"tl. 700 mm"9,66   </t>
  </si>
  <si>
    <t xml:space="preserve">"tl. 900 mm"13,30+6,75+2,15   </t>
  </si>
  <si>
    <t>41-R</t>
  </si>
  <si>
    <t>D+M schodišťového, vyztuženého stupně z pórobetonu 1200x300x150 mm osazeného na dodané schodišťové konzole včetně prací souvisejících</t>
  </si>
  <si>
    <t>Komunikace pozemní</t>
  </si>
  <si>
    <t>566901133</t>
  </si>
  <si>
    <t>Vyspravení podkladu po překopech inženýrských sítí plochy do 15 m2 s rozprostřením a zhutněním štěrkodrtí tl. 200 mm</t>
  </si>
  <si>
    <t>566901161</t>
  </si>
  <si>
    <t>Vyspravení podkladu po překopech inženýrských sítí plochy do 15 m2 s rozprostřením a zhutněním obalovaným kamenivem ACP (OK) tl. 100 mm</t>
  </si>
  <si>
    <t>566901171</t>
  </si>
  <si>
    <t>Vyspravení podkladu po překopech inženýrských sítí plochy do 15 m2 s rozprostřením a zhutněním směsí zpevněnou cementem SC C 20/25 (PB I) tl. 100 mm</t>
  </si>
  <si>
    <t>596211120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</si>
  <si>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B, pro ploc</t>
  </si>
  <si>
    <t>59245015</t>
  </si>
  <si>
    <t>dlažba zámková betonová tvaru I 200x165mm tl 60mm přírodní</t>
  </si>
  <si>
    <t>14,56*1,02 "Přepočtené koeficientem množství</t>
  </si>
  <si>
    <t>599142111</t>
  </si>
  <si>
    <t>Úprava zálivky dilatačních nebo pracovních spár v cementobetonovém krytu, hloubky do 40 mm, šířky přes 20 do 40 mm</t>
  </si>
  <si>
    <t xml:space="preserve">"O5"(2*0,90+2*1,20)*2   </t>
  </si>
  <si>
    <t xml:space="preserve">"O7"(2*1,00+2*1,20)*2   </t>
  </si>
  <si>
    <t xml:space="preserve">"O14"(2*1,15+2*1,15)*1   </t>
  </si>
  <si>
    <t xml:space="preserve">"O21"(2*1,04+2*1,60)*1   </t>
  </si>
  <si>
    <t xml:space="preserve">"O26"(2*1,04+2*1,09)*2   </t>
  </si>
  <si>
    <t xml:space="preserve">"O27"(2*1,04+2*1,60)*1   </t>
  </si>
  <si>
    <t xml:space="preserve">"O31"(2*1,20+2*1,20)*1   </t>
  </si>
  <si>
    <t>Mezisoučet okna přes 1 m2 v do 1,5 m</t>
  </si>
  <si>
    <t xml:space="preserve">"O3"(2*1,20+2*1,90)*10   </t>
  </si>
  <si>
    <t xml:space="preserve">"O4"(2*1,00+2*1,90)*5   </t>
  </si>
  <si>
    <t xml:space="preserve">"O10"(2*1,05+2*1,90)*6   </t>
  </si>
  <si>
    <t xml:space="preserve">"O11"(2*1,05+2*2,45)*4   </t>
  </si>
  <si>
    <t xml:space="preserve">"O12"(2*1,00+2*1,90)*3   </t>
  </si>
  <si>
    <t xml:space="preserve">"O13"(2*1,17+2*1,90)*1   </t>
  </si>
  <si>
    <t xml:space="preserve">"O17"(2*0,90+2*1,80)*2   </t>
  </si>
  <si>
    <t xml:space="preserve">"O18"(2*1,00+2*1,75)*16   </t>
  </si>
  <si>
    <t xml:space="preserve">"O19"(2*1,80+2*2,10)*1   </t>
  </si>
  <si>
    <t xml:space="preserve">"O20"(2*0,90+2*1,60)*6   </t>
  </si>
  <si>
    <t xml:space="preserve">"O25"(2*1,75+2*2,00)*1   </t>
  </si>
  <si>
    <t>Mezisoučet okna přes 1 m2 v do 2,5 m</t>
  </si>
  <si>
    <t xml:space="preserve">"O9"(2*0,88+2*5,30)*3   </t>
  </si>
  <si>
    <t xml:space="preserve">"O29"(2*1,20+2*3,30)*1   </t>
  </si>
  <si>
    <t>Mezisoučet okna přes 1 m2 v přes 2,5 m</t>
  </si>
  <si>
    <t xml:space="preserve">"O6" (2*0,60+2*0,82)*1   </t>
  </si>
  <si>
    <t xml:space="preserve">"O8" (2*0,60+2*0,60)*1   </t>
  </si>
  <si>
    <t xml:space="preserve">"O15"(2*0,60+2*1,15)*1   </t>
  </si>
  <si>
    <t xml:space="preserve">"O16" (2*0,60+2*1,20)*4   </t>
  </si>
  <si>
    <t xml:space="preserve">"O22" (2*0,93+2*0,58)*1   </t>
  </si>
  <si>
    <t xml:space="preserve">"O23" (2*0,60+2*0,88)*1   </t>
  </si>
  <si>
    <t xml:space="preserve">"O24" (2*0,58+2*0,82)*2   </t>
  </si>
  <si>
    <t xml:space="preserve">"O30" (2*0,90+2*0,60)*2   </t>
  </si>
  <si>
    <t xml:space="preserve">"O32" (2*0,60+2*0,88)*1   </t>
  </si>
  <si>
    <t xml:space="preserve">"O33" (2*1,05+2*0,60)*1   </t>
  </si>
  <si>
    <t xml:space="preserve">Mezisoučet okna do 1 m2 </t>
  </si>
  <si>
    <t xml:space="preserve">"L11"(0,90+2*2,00)*2   </t>
  </si>
  <si>
    <t xml:space="preserve">"L12"(0,90+2*2,05)*1   </t>
  </si>
  <si>
    <t xml:space="preserve">"D9" (1,30+2*3,02)*1   </t>
  </si>
  <si>
    <t xml:space="preserve">"D10" (1,25+2*2,80)*1   </t>
  </si>
  <si>
    <t xml:space="preserve">"D13" (1,50+2*2,30)*1   </t>
  </si>
  <si>
    <t xml:space="preserve">"D14" (1,30+2*2,00)*1   </t>
  </si>
  <si>
    <t>Mezisoučet dveře</t>
  </si>
  <si>
    <t>Úprava povrchů vnějších</t>
  </si>
  <si>
    <t>622131121</t>
  </si>
  <si>
    <t>Podkladní a spojovací vrstva vnějších omítaných ploch penetrace nanášená ručně stěn</t>
  </si>
  <si>
    <t>"pohled jihozápadní"28,24*13,40</t>
  </si>
  <si>
    <t>"pohled severovýchodní"332,34</t>
  </si>
  <si>
    <t>"pohled jihovýchodní"321,27</t>
  </si>
  <si>
    <t>"pohled severozápadní"368,03</t>
  </si>
  <si>
    <t>Mezisoučet pohledové plochy</t>
  </si>
  <si>
    <t>"okenní otvory odpočet"-(12,918+109,643+17,952+8,678)</t>
  </si>
  <si>
    <t>"dveřní otvory odpočet"-(5,445+13,476)</t>
  </si>
  <si>
    <t>"ostění přípočet"526,76*0,30</t>
  </si>
  <si>
    <t>Mezisoučet odpočty a přípočty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</si>
  <si>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</si>
  <si>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</si>
  <si>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2837645R</t>
  </si>
  <si>
    <t>deska XPS λ=0,034 tl 200mm</t>
  </si>
  <si>
    <t>28,29*1,32</t>
  </si>
  <si>
    <t>(14,62+8,40)*1,00</t>
  </si>
  <si>
    <t>(8,90+7,00)*1,00+((1,43+0,80)/2*14,40)</t>
  </si>
  <si>
    <t>13,90*1,00+22,62</t>
  </si>
  <si>
    <t>128,839*1,05 "Přepočtené koeficientem množství</t>
  </si>
  <si>
    <t>1620147925</t>
  </si>
  <si>
    <t>prodyšný šedý polystyrén λ=0,034 tl. 200 mm</t>
  </si>
  <si>
    <t>"jihozápadní pohled"28,29*0,90</t>
  </si>
  <si>
    <t>"severovýchodní pohled"(16,86+8,35)*1,50</t>
  </si>
  <si>
    <t>"jihovýchodní pohled"(21,30+8,80)*1,50</t>
  </si>
  <si>
    <t>"sevrozápadní pohled"5,15*1,58+27,00*1,50</t>
  </si>
  <si>
    <t>157,063*1,05 "Přepočtené koeficientem množství</t>
  </si>
  <si>
    <t>2837608R</t>
  </si>
  <si>
    <t>deska EPS grafitová fasádní λ=0,033 tl 200mm</t>
  </si>
  <si>
    <t>"jihozápadní pohled"321,36</t>
  </si>
  <si>
    <t>"severovýchodní pohled"267,13</t>
  </si>
  <si>
    <t>"jihovýchodní pohled"252,15</t>
  </si>
  <si>
    <t>"sevrozápadní pohled"281,62</t>
  </si>
  <si>
    <t>954,148*1,05 "Přepočtené koeficientem množství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</si>
  <si>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</si>
  <si>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</si>
  <si>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2837603R</t>
  </si>
  <si>
    <t>deska EPS grafitová fasádní λ=0,033 tl 40mm</t>
  </si>
  <si>
    <t>526,76*0,44 "Přepočtené koeficientem množství</t>
  </si>
  <si>
    <t>622252002</t>
  </si>
  <si>
    <t>Montáž profilů kontaktního zateplení ostatních stěnových, dilatačních apod. lepených do tmelu</t>
  </si>
  <si>
    <t>63127416</t>
  </si>
  <si>
    <t>profil rohový PVC 23x23mm s výztužnou tkaninou š 100mm pro ETICS</t>
  </si>
  <si>
    <t xml:space="preserve">"rohy budovy"11,62+10,00+12,70+11,10+9,24+10,20+13,00+4,60+2*4,40   </t>
  </si>
  <si>
    <t>"ostění"447,69</t>
  </si>
  <si>
    <t>538,95*1,05 "Přepočtené koeficientem množství</t>
  </si>
  <si>
    <t>28342205</t>
  </si>
  <si>
    <t>profil začišťovací PVC 6mm s výztužnou tkaninou pro ostění ETICS</t>
  </si>
  <si>
    <t xml:space="preserve">"O5"(0,90+2*1,20)*2   </t>
  </si>
  <si>
    <t xml:space="preserve">"O7"(1,00+2*1,20)*2   </t>
  </si>
  <si>
    <t xml:space="preserve">"O14"(1,15+2*1,15)*1   </t>
  </si>
  <si>
    <t xml:space="preserve">"O21"(1,04+2*1,60)*1   </t>
  </si>
  <si>
    <t xml:space="preserve">"O26"(1,04+2*1,09)*2   </t>
  </si>
  <si>
    <t xml:space="preserve">"O27"(1,04+2*1,60)*1   </t>
  </si>
  <si>
    <t xml:space="preserve">"O31"(1,20+2*1,20)*1   </t>
  </si>
  <si>
    <t xml:space="preserve">"O3"(1,20+2*1,90)*10   </t>
  </si>
  <si>
    <t xml:space="preserve">"O4"(1,00+2*1,90)*5   </t>
  </si>
  <si>
    <t xml:space="preserve">"O10"(1,05+2*1,90)*6   </t>
  </si>
  <si>
    <t xml:space="preserve">"O11"(1,05+2*2,45)*4   </t>
  </si>
  <si>
    <t xml:space="preserve">"O12"(1,00+2*1,90)*3   </t>
  </si>
  <si>
    <t xml:space="preserve">"O13"(1,17+2*1,90)*1   </t>
  </si>
  <si>
    <t xml:space="preserve">"O17"(0,90+2*1,80)*2   </t>
  </si>
  <si>
    <t xml:space="preserve">"O18"(1,00+2*1,75)*16   </t>
  </si>
  <si>
    <t xml:space="preserve">"O19"(1,80+2*2,10)*1   </t>
  </si>
  <si>
    <t xml:space="preserve">"O20"(0,90+2*1,60)*6   </t>
  </si>
  <si>
    <t xml:space="preserve">"O25"(1,75+2*2,00)*1   </t>
  </si>
  <si>
    <t xml:space="preserve">"O6" (0,60+2*0,82)*1   </t>
  </si>
  <si>
    <t xml:space="preserve">"O8" (0,60+2*0,60)*1   </t>
  </si>
  <si>
    <t xml:space="preserve">"O15"(0,60+2*1,15)*1   </t>
  </si>
  <si>
    <t xml:space="preserve">"O16" (0,60+2*1,20)*4   </t>
  </si>
  <si>
    <t xml:space="preserve">"O22" (0,93+2*0,58)*1   </t>
  </si>
  <si>
    <t xml:space="preserve">"O23" (0,60+2*0,88)*1   </t>
  </si>
  <si>
    <t xml:space="preserve">"O24" (0,58+2*0,82)*2   </t>
  </si>
  <si>
    <t xml:space="preserve">"O30" (0,90+2*0,60)*2   </t>
  </si>
  <si>
    <t xml:space="preserve">"O32" (0,60+2*0,88)*1   </t>
  </si>
  <si>
    <t xml:space="preserve">"O33" (1,05+2*0,60)*1   </t>
  </si>
  <si>
    <t>447,69*1,05 "Přepočtené koeficientem množství</t>
  </si>
  <si>
    <t>622321131</t>
  </si>
  <si>
    <t>Vápenocementový štuk vnějších ploch tloušťky do 3 mm stěn</t>
  </si>
  <si>
    <t>622325112</t>
  </si>
  <si>
    <t>Oprava vápenné omítky vnějších ploch stupně členitosti 1 hladké stěn, v rozsahu opravované plochy přes 10 do 30%</t>
  </si>
  <si>
    <t>622325119</t>
  </si>
  <si>
    <t>Oprava vápenné omítky vnějších ploch stupně členitosti 1 hladké stěn, v rozsahu opravované plochy přes 80 do 100%</t>
  </si>
  <si>
    <t>629991012</t>
  </si>
  <si>
    <t>Zakrytí vnějších ploch před znečištěním včetně pozdějšího odkrytí výplní otvorů a svislých ploch fólií přilepenou na začišťovací lištu</t>
  </si>
  <si>
    <t>"okenní otvory"12,918+109,643+17,952+8,678</t>
  </si>
  <si>
    <t>"dveřní otvory"5,445+13,476</t>
  </si>
  <si>
    <t>629995101</t>
  </si>
  <si>
    <t>Očištění vnějších ploch tlakovou vodou omytím</t>
  </si>
  <si>
    <t>55331431</t>
  </si>
  <si>
    <t>zárubeň jednokřídlá ocelová pro dodatečnou montáž tl stěny 75-100mm rozměru 700/1970, 2100mm</t>
  </si>
  <si>
    <t>642944221</t>
  </si>
  <si>
    <t>Osazení ocelových dveřních zárubní lisovaných nebo z úhelníků dodatečně s vybetonováním prahu, plochy přes 2,5 m2</t>
  </si>
  <si>
    <t>5533171R</t>
  </si>
  <si>
    <t>zárubeň dvoukřídlá ocelová pro dodatečnou montáž tl stěny 75-100mm rozměru 1200x2200mm</t>
  </si>
  <si>
    <t>941211112</t>
  </si>
  <si>
    <t>Lešení řadové rámové lehké pracovní s podlahami s provozním zatížením tř. 3 do 200 kg/m2 šířky tř. SW06 od 0,6 do 0,9 m výšky přes 10 do 25 m montáž</t>
  </si>
  <si>
    <t>1400,056*1,1 "Přepočtené koeficientem množství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</si>
  <si>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</si>
  <si>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</si>
  <si>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1540,062*120 "Přepočtené koeficientem množství</t>
  </si>
  <si>
    <t>941211812</t>
  </si>
  <si>
    <t>Lešení řadové rámové lehké pracovní s podlahami s provozním zatížením tř. 3 do 200 kg/m2 šířky tř. SW06 od 0,6 do 0,9 m výšky přes 10 do 25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</si>
  <si>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</si>
  <si>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</si>
  <si>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</si>
  <si>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</si>
  <si>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</si>
  <si>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</si>
  <si>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Různé dokončovací konstrukce a práce</t>
  </si>
  <si>
    <t>953.1</t>
  </si>
  <si>
    <t>Dmt + Mt kovového bezbariérového přístupu</t>
  </si>
  <si>
    <t>953.2</t>
  </si>
  <si>
    <t>Dmt + Mt komunikačního tabla</t>
  </si>
  <si>
    <t>953.3</t>
  </si>
  <si>
    <t>Dmt + Mt osvětlení</t>
  </si>
  <si>
    <t>953.4</t>
  </si>
  <si>
    <t>Demontáž, úprava skříně vel. 600x900 mm (vytažení do úrovně povrchu fasády) a montáž el. dvířek ve fasádě včetně nátěru</t>
  </si>
  <si>
    <t>953.5</t>
  </si>
  <si>
    <t>Dmt + Mt informačních tabulí a poštovní schránky</t>
  </si>
  <si>
    <t>764001821</t>
  </si>
  <si>
    <t>Demontáž klempířských konstrukcí krytiny ze svitků nebo tabulí do suti</t>
  </si>
  <si>
    <t>764002841</t>
  </si>
  <si>
    <t>Demontáž klempířských konstrukcí oplechování horních ploch zdí a nadezdívek do suti</t>
  </si>
  <si>
    <t>764002851</t>
  </si>
  <si>
    <t>Demontáž klempířských konstrukcí oplechování parapetů do suti</t>
  </si>
  <si>
    <t>764002861</t>
  </si>
  <si>
    <t>Demontáž klempířských konstrukcí oplechování říms do suti</t>
  </si>
  <si>
    <t>764002871</t>
  </si>
  <si>
    <t>Demontáž klempířských konstrukcí lemování zdí do suti</t>
  </si>
  <si>
    <t>4*1,20*2,20</t>
  </si>
  <si>
    <t>766691812</t>
  </si>
  <si>
    <t>Demontáž parapetních desek šířky přes 300 mm</t>
  </si>
  <si>
    <t xml:space="preserve">"O5"0,90*2   </t>
  </si>
  <si>
    <t xml:space="preserve">"O7"1,00*2   </t>
  </si>
  <si>
    <t xml:space="preserve">"O14"1,15*1   </t>
  </si>
  <si>
    <t xml:space="preserve">"O21"1,04*1   </t>
  </si>
  <si>
    <t xml:space="preserve">"O26"1,04*2   </t>
  </si>
  <si>
    <t xml:space="preserve">"O27"1,04*1   </t>
  </si>
  <si>
    <t xml:space="preserve">"O31"1,20*1   </t>
  </si>
  <si>
    <t>Mezisoučet přes 1 m2 v do 1,5 m</t>
  </si>
  <si>
    <t xml:space="preserve">"O3"1,20*10   </t>
  </si>
  <si>
    <t xml:space="preserve">"O4"1,00*5   </t>
  </si>
  <si>
    <t xml:space="preserve">"O10"1,05*6   </t>
  </si>
  <si>
    <t xml:space="preserve">"O11"1,05*4   </t>
  </si>
  <si>
    <t xml:space="preserve">"O12"1,00*3   </t>
  </si>
  <si>
    <t xml:space="preserve">"O13"1,17*1   </t>
  </si>
  <si>
    <t xml:space="preserve">"O17"0,90*2   </t>
  </si>
  <si>
    <t xml:space="preserve">"O18"1,00*16   </t>
  </si>
  <si>
    <t xml:space="preserve">"O19"1,80*1   </t>
  </si>
  <si>
    <t xml:space="preserve">"O20"0,90*6   </t>
  </si>
  <si>
    <t xml:space="preserve">"O25"1,75*1   </t>
  </si>
  <si>
    <t>Mezisoučet přes 1 m2 v přes 1,5 m-2,5 m</t>
  </si>
  <si>
    <t xml:space="preserve">"O9"0,88*3   </t>
  </si>
  <si>
    <t xml:space="preserve">"O29"1,20*1   </t>
  </si>
  <si>
    <t>Mezisoučet přes 1 m2 v přes 2,5 m</t>
  </si>
  <si>
    <t xml:space="preserve">"O6" 0,60*1   </t>
  </si>
  <si>
    <t xml:space="preserve">"O8" 0,60*1   </t>
  </si>
  <si>
    <t xml:space="preserve">"O15" 0,60*1   </t>
  </si>
  <si>
    <t xml:space="preserve">"O16" 0,60*4   </t>
  </si>
  <si>
    <t xml:space="preserve">"O22" 0,93*1   </t>
  </si>
  <si>
    <t xml:space="preserve">"O23" 0,60*1   </t>
  </si>
  <si>
    <t xml:space="preserve">"O24" 0,58*2   </t>
  </si>
  <si>
    <t xml:space="preserve">"O30" 0,90*2   </t>
  </si>
  <si>
    <t xml:space="preserve">"O32" 0,60*1   </t>
  </si>
  <si>
    <t xml:space="preserve">"O33" 1,05*1   </t>
  </si>
  <si>
    <t xml:space="preserve">Mezisoučet do 1 m2 </t>
  </si>
  <si>
    <t>767812851</t>
  </si>
  <si>
    <t>Demontáž markýz fasádních, šířky do 2 000 mm</t>
  </si>
  <si>
    <t>919735112</t>
  </si>
  <si>
    <t>Řezání stávajícího živičného krytu nebo podkladu hloubky přes 50 do 100 mm</t>
  </si>
  <si>
    <t>919735122</t>
  </si>
  <si>
    <t>Řezání stávajícího betonového krytu nebo podkladu hloubky přes 50 do 100 mm</t>
  </si>
  <si>
    <t>966031313</t>
  </si>
  <si>
    <t>Vybourání částí říms z cihel vyložených do 250 mm tl. do 300 mm</t>
  </si>
  <si>
    <t>"římsy"28,24*4</t>
  </si>
  <si>
    <t>"nadokeníky"1,50*11*2</t>
  </si>
  <si>
    <t>966032921</t>
  </si>
  <si>
    <t>Odsekání říms podokenních nebo nadokenních předsazených přes líc zdiva přes 80 mm</t>
  </si>
  <si>
    <t xml:space="preserve">4*14,25   </t>
  </si>
  <si>
    <t xml:space="preserve">1*11,36   </t>
  </si>
  <si>
    <t xml:space="preserve">1*14,35   </t>
  </si>
  <si>
    <t xml:space="preserve">2*18,15   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</si>
  <si>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</si>
  <si>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</si>
  <si>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526,76*0,3 "Přepočtené koeficientem množství</t>
  </si>
  <si>
    <t>967032975</t>
  </si>
  <si>
    <t>Odsekání plošných fasádních prvků předsazených před líc zdiva přes 80 mm</t>
  </si>
  <si>
    <t>"bosování"131,98</t>
  </si>
  <si>
    <t>9670329XR</t>
  </si>
  <si>
    <t>Demontáž štukatérských dílů (plastik) včetně odvozu do depozitáře investora</t>
  </si>
  <si>
    <t>967033963</t>
  </si>
  <si>
    <t>Odsekání okenních obrub předsazených před líc zdiva přes 50 mm</t>
  </si>
  <si>
    <t>7,30*0,30*11</t>
  </si>
  <si>
    <t>5,20*0,30*11</t>
  </si>
  <si>
    <t>968082015</t>
  </si>
  <si>
    <t>Vybourání plastových rámů oken s křídly, dveřních zárubní, vrat rámu oken s křídly, plochy do 1 m2</t>
  </si>
  <si>
    <t xml:space="preserve">"O6" 0,60*0,82*1   </t>
  </si>
  <si>
    <t xml:space="preserve">"O8" 0,60*0,60*1   </t>
  </si>
  <si>
    <t xml:space="preserve">"O15" 0,60*1,15*1   </t>
  </si>
  <si>
    <t xml:space="preserve">"O16" 0,60*1,20*4   </t>
  </si>
  <si>
    <t xml:space="preserve">"O22" 0,93*0,58*1   </t>
  </si>
  <si>
    <t xml:space="preserve">"O23" 0,60*0,88*1   </t>
  </si>
  <si>
    <t xml:space="preserve">"O24" 0,58*0,82*2   </t>
  </si>
  <si>
    <t xml:space="preserve">"O30" 0,90*0,60*2   </t>
  </si>
  <si>
    <t xml:space="preserve">"O32" 0,60*0,88*1   </t>
  </si>
  <si>
    <t xml:space="preserve">"O33" 1,05*0,60*1   </t>
  </si>
  <si>
    <t>968082016</t>
  </si>
  <si>
    <t>Vybourání plastových rámů oken s křídly, dveřních zárubní, vrat rámu oken s křídly, plochy přes 1 do 2 m2</t>
  </si>
  <si>
    <t xml:space="preserve">"O3"1,20*1,90*10   </t>
  </si>
  <si>
    <t xml:space="preserve">"O4"1,00*1,90*5   </t>
  </si>
  <si>
    <t xml:space="preserve">"O10"1,05*1,90*6   </t>
  </si>
  <si>
    <t xml:space="preserve">"O11"1,05*2,45*4   </t>
  </si>
  <si>
    <t xml:space="preserve">"O12"1,00*1,90*3   </t>
  </si>
  <si>
    <t xml:space="preserve">"O13"1,17*1,90*1   </t>
  </si>
  <si>
    <t xml:space="preserve">"O17"0,90*1,80*2   </t>
  </si>
  <si>
    <t xml:space="preserve">"O18"1,00*1,75*16   </t>
  </si>
  <si>
    <t xml:space="preserve">"O19"1,80*2,10*1   </t>
  </si>
  <si>
    <t xml:space="preserve">"O20"0,90*1,60*6   </t>
  </si>
  <si>
    <t xml:space="preserve">"O25"1,75*2,00*1   </t>
  </si>
  <si>
    <t>968082017</t>
  </si>
  <si>
    <t>Vybourání plastových rámů oken s křídly, dveřních zárubní, vrat rámu oken s křídly, plochy přes 2 do 4 m2</t>
  </si>
  <si>
    <t xml:space="preserve">"O29"1,20*3,30*1   </t>
  </si>
  <si>
    <t>968082018</t>
  </si>
  <si>
    <t>Vybourání plastových rámů oken s křídly, dveřních zárubní, vrat rámu oken s křídly, plochy přes 4 m2</t>
  </si>
  <si>
    <t xml:space="preserve">"O9"0,88*5,30*3   </t>
  </si>
  <si>
    <t>968082021</t>
  </si>
  <si>
    <t>Vybourání plastových rámů oken s křídly, dveřních zárubní, vrat dveřních zárubní, plochy do 2 m2</t>
  </si>
  <si>
    <t xml:space="preserve">"L11"0,90*2,00*2   </t>
  </si>
  <si>
    <t xml:space="preserve">"L12"0,90*2,05*1   </t>
  </si>
  <si>
    <t>968082022</t>
  </si>
  <si>
    <t>Vybourání plastových rámů oken s křídly, dveřních zárubní, vrat dveřních zárubní, plochy přes 2 do 4 m2</t>
  </si>
  <si>
    <t xml:space="preserve">"D9" 1,30*3,02*1   </t>
  </si>
  <si>
    <t xml:space="preserve">"D10" 1,25*2,80*1   </t>
  </si>
  <si>
    <t xml:space="preserve">"D13" 1,50*2,30*1   </t>
  </si>
  <si>
    <t xml:space="preserve">"D14" 1,30*2,00*1   </t>
  </si>
  <si>
    <t>978015341</t>
  </si>
  <si>
    <t>Otlučení vápenných nebo vápenocementových omítek vnějších ploch s vyškrabáním spar a s očištěním zdiva stupně členitosti 1 a 2, v rozsahu přes 10 do 30 %</t>
  </si>
  <si>
    <t>978015391</t>
  </si>
  <si>
    <t>Otlučení vápenných nebo vápenocementových omítek vnějších ploch s vyškrabáním spar a s očištěním zdiva stupně členitosti 1 a 2, v rozsahu přes 80 do 100 %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</si>
  <si>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</si>
  <si>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</si>
  <si>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Sanace</t>
  </si>
  <si>
    <t>985621111</t>
  </si>
  <si>
    <t>Spínání objektů lany drážka pro lano šířky do 200 mm a hloubky do 150 mm včetně vysekání, vyčištění a vyplnění drážky po vložení lana s výztuží včetně kotviček</t>
  </si>
  <si>
    <t>985621211</t>
  </si>
  <si>
    <t>Spínání objektů lany prostup pro lano přes zeď s vyvrtáním otvoru průměru do 40 mm a jeho vyčištěním včetně zainjektování vrtu cementovou maltou</t>
  </si>
  <si>
    <t>985621311</t>
  </si>
  <si>
    <t>Spínání objektů lany vložení a dodání lana průměru do 20 mm</t>
  </si>
  <si>
    <t>985621411</t>
  </si>
  <si>
    <t>Spínání objektů lany kotevní oblast včetně vysekání, vyčištění a zapravení po vložení lana s kotevní deskou včetně kotevní sady (kotva, objímka, čelisti) rozměru do 300 x 300 x 20 mm</t>
  </si>
  <si>
    <t>985621511</t>
  </si>
  <si>
    <t>Spínání objektů lany napnutí lana průměru do 20 mm</t>
  </si>
  <si>
    <t>380941113R00</t>
  </si>
  <si>
    <t>Výztuž helikální 1x D 8 mm, drážka, cihel.zdivu</t>
  </si>
  <si>
    <t>126,163*14 "Přepočtené koeficientem množství</t>
  </si>
  <si>
    <t>997221151</t>
  </si>
  <si>
    <t>Vodorovná doprava suti stavebním kolečkem s naložením a se složením z kusových materiálů, na vzdálenost do 50 m</t>
  </si>
  <si>
    <t>94621006</t>
  </si>
  <si>
    <t>poplatek za uložení stavebního odpadu z asfaltových směsí bez obsahu dehtu zatříděného kódem 17 03 02 na recyklační skládku</t>
  </si>
  <si>
    <t>711</t>
  </si>
  <si>
    <t>Izolace proti vodě, vlhkosti a plynům</t>
  </si>
  <si>
    <t>62213112R</t>
  </si>
  <si>
    <t>Penetrace vnějších stěn nanášená ručně</t>
  </si>
  <si>
    <t>28,66*1,00</t>
  </si>
  <si>
    <t>16,00</t>
  </si>
  <si>
    <t>(17,81+6,97+8,15)*1,00</t>
  </si>
  <si>
    <t>5,86*1,10</t>
  </si>
  <si>
    <t>23,90</t>
  </si>
  <si>
    <t>(13,40+7,90)*2,80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</si>
  <si>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</si>
  <si>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</si>
  <si>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711161384</t>
  </si>
  <si>
    <t>Izolace proti zemní vlhkosti a beztlakové vodě nopovými fóliemi ostatní ukončení izolace provětrávací lištou</t>
  </si>
  <si>
    <t>(26,24+23,88+8,15)*2</t>
  </si>
  <si>
    <t>71119101R</t>
  </si>
  <si>
    <t>Provedení nátěru adhezního můstku na ploše svislé S</t>
  </si>
  <si>
    <t>71119311R</t>
  </si>
  <si>
    <t>Vyrovnání zdiva, spár</t>
  </si>
  <si>
    <t>71119312R</t>
  </si>
  <si>
    <t>První a druhá vrstva hybridní stěrky celkem 4 mm tloušťky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</si>
  <si>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</si>
  <si>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</si>
  <si>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712</t>
  </si>
  <si>
    <t>Povlakové krytiny</t>
  </si>
  <si>
    <t>712363547</t>
  </si>
  <si>
    <t>Provedení povlakové krytiny střech plochých do 10° z mechanicky kotvených hydroizolačních fólií včetně položení fólie a horkovzdušného svaření tl. tepelné izolace přes 200 do 240 mm budovy výšky do 18 m, kotvené do betonu lehčeného nebo zdiva vnitřní pole</t>
  </si>
  <si>
    <t>"nad 1,33 a 1.34"7,55*6,48</t>
  </si>
  <si>
    <t>"nad m.č.1.28-1.31"5,66*5,00+2,69*2,68</t>
  </si>
  <si>
    <t>"krajní pole"-(7,55+1,40)*1,00</t>
  </si>
  <si>
    <t>712363548</t>
  </si>
  <si>
    <t>Provedení povlakové krytiny střech plochých do 10° z mechanicky kotvených hydroizolačních fólií včetně položení fólie a horkovzdušného svaření tl. tepelné izolace přes 200 do 240 mm budovy výšky do 18 m, kotvené do betonu lehčeného nebo zdiva krajní pole</t>
  </si>
  <si>
    <t>(7,55+1,40)*1,00</t>
  </si>
  <si>
    <t>28329020</t>
  </si>
  <si>
    <t>fólie hydroizolační střešní TPO (FPO), mechanicky kotvená tl 1,5mm</t>
  </si>
  <si>
    <t>84,433*1,15 "Přepočtené koeficientem množství</t>
  </si>
  <si>
    <t>712391171</t>
  </si>
  <si>
    <t>Provedení povlakové krytiny střech plochých do 10° -ostatní práce provedení vrstvy textilní podkladní</t>
  </si>
  <si>
    <t>75,483+8,950</t>
  </si>
  <si>
    <t>69311172</t>
  </si>
  <si>
    <t>geotextilie PP s ÚV stabilizací 300g/m2</t>
  </si>
  <si>
    <t>84,433*1,155 "Přepočtené koeficientem množství</t>
  </si>
  <si>
    <t>712831101</t>
  </si>
  <si>
    <t>Provedení povlakové krytiny střech samostatným vytažením izolačního povlaku pásy na sucho na konstrukce převyšující úroveň střechy, AIP, NAIP nebo tkaninou</t>
  </si>
  <si>
    <t>(75,483+8,950)*1,10</t>
  </si>
  <si>
    <t>62866281</t>
  </si>
  <si>
    <t>pás asfaltový samolepicí modifikovaný SBS s vložkou ze skleněné tkaniny se spalitelnou fólií nebo jemnozrnným minerálním posypem nebo textilií na horním povrchu tl 3,0mm</t>
  </si>
  <si>
    <t>92,876*1,2 "Přepočtené koeficientem množství</t>
  </si>
  <si>
    <t>998712103</t>
  </si>
  <si>
    <t>Přesun hmot pro povlakové krytiny stanovený z hmotnosti přesunovaného materiálu vodorovná dopravní vzdálenost do 50 m základní v objektech výšky přes 12 do 24 m</t>
  </si>
  <si>
    <t>713114123</t>
  </si>
  <si>
    <t>Tepelná foukaná izolace vodorovných konstrukcí z celulózových vláken do dutiny, tloušťky vrstvy přes 200 do 250 mm</t>
  </si>
  <si>
    <t>"nad m.č.3.03"6,74*11,34*0,24</t>
  </si>
  <si>
    <t>"nad m.č.3.07"5,10*3,85*0,24</t>
  </si>
  <si>
    <t>713131141</t>
  </si>
  <si>
    <t>Montáž tepelné izolace stěn rohožemi, pásy, deskami, dílci, bloky (izolační materiál ve specifikaci) lepením celoplošně bez mechanického kotvení</t>
  </si>
  <si>
    <t>"svislá izolace"167,576</t>
  </si>
  <si>
    <t>28376423</t>
  </si>
  <si>
    <t>deska XPS hrana polodrážková a hladký povrch 300kPA λ=0,035 tl 120mm</t>
  </si>
  <si>
    <t>167,576*1,02 "Přepočtené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</si>
  <si>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</si>
  <si>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</si>
  <si>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28372323</t>
  </si>
  <si>
    <t>deska EPS 100 pro konstrukce s běžným zatížením λ=0,037 tl 240mm</t>
  </si>
  <si>
    <t>75,483*1,05 "Přepočtené koeficientem množství</t>
  </si>
  <si>
    <t>28372326</t>
  </si>
  <si>
    <t>deska EPS 150 pro konstrukce s vysokým zatížením λ=0,035</t>
  </si>
  <si>
    <t>Demontáž a zpětná montáž hromosvodného vedení ve fasádě</t>
  </si>
  <si>
    <t>741810001</t>
  </si>
  <si>
    <t>Zkoušky a prohlídky elektrických rozvodů a zařízení celková prohlídka a vyhotovení revizní zprávy pro objem montážních prací do 100 tis. Kč</t>
  </si>
  <si>
    <t>762.1</t>
  </si>
  <si>
    <t>Demontáž bednění střechy včetně zpětného zabednění</t>
  </si>
  <si>
    <t>montážní otvor pro foukanou izolaci</t>
  </si>
  <si>
    <t>(10,96+2*4,80)*0,45</t>
  </si>
  <si>
    <t>762341270</t>
  </si>
  <si>
    <t>Montáž bednění střech rovných a šikmých sklonu do 60° s vyřezáním otvorů z desek dřevotřískových nebo dřevoštěpkových na sraz</t>
  </si>
  <si>
    <t>(7,55+1,40)*2*0,80</t>
  </si>
  <si>
    <t>60621149</t>
  </si>
  <si>
    <t>překližka vodovzdorná hladká/hladká bříza tl 21mm</t>
  </si>
  <si>
    <t>14,32*1,1 "Přepočtené koeficientem množství</t>
  </si>
  <si>
    <t>762342523</t>
  </si>
  <si>
    <t>Montáž laťování montáž kontralatí přes tepelnou izolaci tloušťky přes 140 mm do 200 mm</t>
  </si>
  <si>
    <t>(7,55+1,40)*2</t>
  </si>
  <si>
    <t>60514106</t>
  </si>
  <si>
    <t>řezivo jehličnaté lať pevnostní třída S10-13 průřez 40x60mm</t>
  </si>
  <si>
    <t>0,0431077981651376*1,08 "Přepočtené koeficientem množství</t>
  </si>
  <si>
    <t>762395000</t>
  </si>
  <si>
    <t>Spojovací prostředky krovů, bednění a laťování, nadstřešních konstrukcí svorníky, prkna, hřebíky, pásová ocel, vruty</t>
  </si>
  <si>
    <t>15,752*0,021+0,47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</si>
  <si>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</si>
  <si>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</si>
  <si>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76313141R</t>
  </si>
  <si>
    <t>Podhled ze sádrokartonových desek dvouvrstvá zavěšená spodní konstrukce z ocelových profilů CD, UD jednoduše opláštěná deskou DIAMANTí A, tl. 12,5 mm, s izolací tl. 40 mm (dutina 60 mm), Rw=67 dB</t>
  </si>
  <si>
    <t>1,98*2,35</t>
  </si>
  <si>
    <t>1,65*3,60</t>
  </si>
  <si>
    <t>3,50*4,75</t>
  </si>
  <si>
    <t>10,593+16,625</t>
  </si>
  <si>
    <t>27,218*1,1235 "Přepočtené koeficientem množství</t>
  </si>
  <si>
    <t>764</t>
  </si>
  <si>
    <t>Konstrukce klempířské</t>
  </si>
  <si>
    <t>7124008R</t>
  </si>
  <si>
    <t>D+M doplňků střechy, sněhové zachytávače včetně prací souvisejících</t>
  </si>
  <si>
    <t>764004803</t>
  </si>
  <si>
    <t>Demontáž klempířských konstrukcí žlabu podokapního k dalšímu použití</t>
  </si>
  <si>
    <t>764004863</t>
  </si>
  <si>
    <t>Demontáž klempířských konstrukcí svodu k dalšímu použití</t>
  </si>
  <si>
    <t>764141301</t>
  </si>
  <si>
    <t>Krytina ze svitků nebo tabulí z titanzinkového lesklého válcovaného plechu s úpravou u okapů, prostupů a výčnělků střechy rovné drážkováním ze svitků rš 500 mm, sklon střechy do 30°</t>
  </si>
  <si>
    <t>"Klempířské prvky, OZN.K23"1,90*2,30</t>
  </si>
  <si>
    <t>764244306</t>
  </si>
  <si>
    <t>Oplechování horních ploch zdí a nadezdívek (atik) z titanzinkového lesklého válcovaného plechu mechanicky kotvené rš 500 mm</t>
  </si>
  <si>
    <t>"Klempířské prvky, OZN.K21"20,50</t>
  </si>
  <si>
    <t>764246346</t>
  </si>
  <si>
    <t>Oplechování parapetů z titanzinkového lesklého válcovaného plechu rovných celoplošně lepené, bez rohů rš 500 mm</t>
  </si>
  <si>
    <t>"Klempířské prvky, OZN.K1"1,20*11</t>
  </si>
  <si>
    <t>"Klempířské prvky, OZN.K2"1,00*26</t>
  </si>
  <si>
    <t>"Klempířské prvky, OZN.K3"0,90*12</t>
  </si>
  <si>
    <t>"Klempířské prvky, OZN.K4"0,60*8</t>
  </si>
  <si>
    <t>"Klempířské prvky, OZN.K5"1,80*1</t>
  </si>
  <si>
    <t>"Klempířské prvky, OZN.K6"0,88*3</t>
  </si>
  <si>
    <t>"Klempířské prvky, OZN.K7"1,75*1</t>
  </si>
  <si>
    <t>"Klempířské prvky, OZN.K8"0,58*2</t>
  </si>
  <si>
    <t>"Klempířské prvky, OZN.K9"1,15*12</t>
  </si>
  <si>
    <t>"Klempířské prvky, OZN.K10"1,17*1</t>
  </si>
  <si>
    <t>"Klempířské prvky, OZN.K11"0,93*1</t>
  </si>
  <si>
    <t>"Klempířské prvky, OZN.K12"1,16*4</t>
  </si>
  <si>
    <t>"Klempířské prvky, OZN.K13"1,04*3</t>
  </si>
  <si>
    <t>764248304</t>
  </si>
  <si>
    <t>Oplechování říms a ozdobných prvků z titanzinkového lesklého válcovaného plechu rovných, bez rohů mechanicky kotvené rš 250 mm</t>
  </si>
  <si>
    <t>"Klempířské prvky, OZN.K20"154,00</t>
  </si>
  <si>
    <t>764341316</t>
  </si>
  <si>
    <t>Lemování zdí z titanzinkového lesklého válcovaného plechu boční nebo horní rovných, střech s krytinou skládanou mimo prejzovou rš 500 mm</t>
  </si>
  <si>
    <t>"Klempířské prvky, OZN.K22"24,00</t>
  </si>
  <si>
    <t>764501103</t>
  </si>
  <si>
    <t>Montáž žlabu podokapního půlkruhového žlabu</t>
  </si>
  <si>
    <t>764508131</t>
  </si>
  <si>
    <t>Montáž svodu kruhového, průměru svodu</t>
  </si>
  <si>
    <t>764508132</t>
  </si>
  <si>
    <t>Montáž svodu kruhového, průměru objímek</t>
  </si>
  <si>
    <t>55344329</t>
  </si>
  <si>
    <t>objímka svodu Pz 80mm trn 150mm</t>
  </si>
  <si>
    <t>998764103</t>
  </si>
  <si>
    <t>Přesun hmot pro konstrukce klempířské stanovený z hmotnosti přesunovaného materiálu vodorovná dopravní vzdálenost do 50 m základní v objektech výšky přes 12 do 24 m</t>
  </si>
  <si>
    <t>765</t>
  </si>
  <si>
    <t>Krytina skládaná</t>
  </si>
  <si>
    <t>765.1</t>
  </si>
  <si>
    <t>Demontáž a zpětná montáž skládané živičné krytiny</t>
  </si>
  <si>
    <t>(10,96+4,80+4,80)*0,75</t>
  </si>
  <si>
    <t>765.2R</t>
  </si>
  <si>
    <t>D+M větracích komínků D100 mm včetně prací souvisejících</t>
  </si>
  <si>
    <t>7653R</t>
  </si>
  <si>
    <t>D+M plastová odvětrávací taška (PVC) 245x500 mm včetně prací souvisejících</t>
  </si>
  <si>
    <t>766622131</t>
  </si>
  <si>
    <t>Montáž oken plastových včetně montáže rámu plochy přes 1 m2 otevíravých do zdiva, výšky do 1,5 m</t>
  </si>
  <si>
    <t>"O5"0,90*1,20*2</t>
  </si>
  <si>
    <t>"O7"1,00*1,20*2</t>
  </si>
  <si>
    <t>"O14"1,15*1,15*1</t>
  </si>
  <si>
    <t>"O21"1,04*1,60*1</t>
  </si>
  <si>
    <t>"O26"1,04*1,09*2</t>
  </si>
  <si>
    <t>"O27"1,04*1,60*1</t>
  </si>
  <si>
    <t>"O31"1,20*1,20*1</t>
  </si>
  <si>
    <t>61140052</t>
  </si>
  <si>
    <t>okno plastové otevíravé/sklopné trojsklo přes plochu 1m2 do v 1,5m</t>
  </si>
  <si>
    <t>766622132</t>
  </si>
  <si>
    <t>Montáž oken plastových včetně montáže rámu plochy přes 1 m2 otevíravých do zdiva, výšky přes 1,5 do 2,5 m</t>
  </si>
  <si>
    <t>"O3"1,20*1,90*10</t>
  </si>
  <si>
    <t>"O4"1,00*1,90*5</t>
  </si>
  <si>
    <t>"O10"1,05*1,90*6</t>
  </si>
  <si>
    <t>"O11"1,05*2,45*4</t>
  </si>
  <si>
    <t>"O12"1,00*1,90*3</t>
  </si>
  <si>
    <t>"O13"1,17*1,90*1</t>
  </si>
  <si>
    <t>"O17"0,90*1,80*2</t>
  </si>
  <si>
    <t>"O18"1,00*1,75*16</t>
  </si>
  <si>
    <t>"O19"1,80*2,10*1</t>
  </si>
  <si>
    <t>"O20"0,90*1,60*6</t>
  </si>
  <si>
    <t>"O25"1,75*2,00*1</t>
  </si>
  <si>
    <t>"O34"0,90*1,90*1</t>
  </si>
  <si>
    <t>61140054</t>
  </si>
  <si>
    <t>okno plastové otevíravé/sklopné trojsklo přes plochu 1m2 v 1,5-2,5m</t>
  </si>
  <si>
    <t>766622133</t>
  </si>
  <si>
    <t>Montáž oken plastových včetně montáže rámu plochy přes 1 m2 otevíravých do zdiva, výšky přes 2,5 m</t>
  </si>
  <si>
    <t>"O9"0,88*5,30*2</t>
  </si>
  <si>
    <t>"O29"1,20*3,30*1</t>
  </si>
  <si>
    <t>"O35"0,90*3,25*1</t>
  </si>
  <si>
    <t>61140056</t>
  </si>
  <si>
    <t>okno plastové otevíravé/sklopné trojsklo přes plochu 1m2 přes v 2,5m</t>
  </si>
  <si>
    <t>766622216</t>
  </si>
  <si>
    <t>Montáž oken plastových plochy do 1 m2 včetně montáže rámu otevíravých do zdiva</t>
  </si>
  <si>
    <t>"O6 0,60*0,82"1</t>
  </si>
  <si>
    <t>"O8 0,60*0,60"1</t>
  </si>
  <si>
    <t>"O15 0,60*1,15"1</t>
  </si>
  <si>
    <t>"O16 0,60*1,20"4</t>
  </si>
  <si>
    <t>"O22 0,93*0,58"1</t>
  </si>
  <si>
    <t>"O23 0,60*0,88"1</t>
  </si>
  <si>
    <t>"O24 0,58*0,82"2</t>
  </si>
  <si>
    <t>"O30 0,90*0,60"2</t>
  </si>
  <si>
    <t>"O32 0,60*0,88"1</t>
  </si>
  <si>
    <t>"O33 1,05*0,60"1</t>
  </si>
  <si>
    <t>61140050</t>
  </si>
  <si>
    <t>okno plastové otevíravé/sklopné trojsklo do plochy 1m2</t>
  </si>
  <si>
    <t>"O6" 0,60*0,82*1</t>
  </si>
  <si>
    <t>"O8" 0,60*0,60*1</t>
  </si>
  <si>
    <t>"O15" 0,60*1,15*1</t>
  </si>
  <si>
    <t>"O16" 0,60*1,20*4</t>
  </si>
  <si>
    <t>"O22" 0,93*0,58*1</t>
  </si>
  <si>
    <t>"O23" 0,60*0,88*1</t>
  </si>
  <si>
    <t>"O24" 0,58*0,82*2</t>
  </si>
  <si>
    <t>"O30" 0,90*0,60*2</t>
  </si>
  <si>
    <t>"O32" 0,60*0,88*1</t>
  </si>
  <si>
    <t>"O33" 1,05*0,60*1</t>
  </si>
  <si>
    <t>766629214</t>
  </si>
  <si>
    <t>Příplatek k cenám za izolaci mezi ostěním a rámem okna při rovném ostění, připojovací spára tl. do 15 mm, páska</t>
  </si>
  <si>
    <t>"OZN. L15"1</t>
  </si>
  <si>
    <t>6116400R</t>
  </si>
  <si>
    <t>dveře jednokřídlé 700x1970-2100mm podle výkresu č.22, výpis výrobků dveře II</t>
  </si>
  <si>
    <t>"OZN. P16"1</t>
  </si>
  <si>
    <t>6116401R</t>
  </si>
  <si>
    <t>dveře jednokřídlé 900x1970-2100mm podle výkresu č.22, výpis výrobků dveře II</t>
  </si>
  <si>
    <t>6116102R</t>
  </si>
  <si>
    <t>dveře jednokřídlé dřevotřískové protipožární EI 30 DP3+ povrch lakovaný plné 700x1970-2100mm podle výkresu č.23, výpis výrobků dveře III</t>
  </si>
  <si>
    <t>"OZN. P19"1</t>
  </si>
  <si>
    <t>766660031</t>
  </si>
  <si>
    <t>Montáž dveřních křídel dřevěných nebo plastových otevíravých do ocelové zárubně protipožárních dvoukřídlových jakékoliv šířky</t>
  </si>
  <si>
    <t>6116105R</t>
  </si>
  <si>
    <t>dveře dvoukřídlé dřevotřískové protipožární EI-Sm 30 DP3+ povrch lakovaný plné 1200x2200m podle výkresu č.23, výpis výrobků dveře III</t>
  </si>
  <si>
    <t>"OZN. D17"1</t>
  </si>
  <si>
    <t>6116115R</t>
  </si>
  <si>
    <t>dveře dvoukřídlé dřevotřískové protipožární EW-Sm 30 DP3+ povrch lakovaný plné 1200x2200m podle výkresu č.23, výpis výrobků dveře III</t>
  </si>
  <si>
    <t>"OZN. D17"3</t>
  </si>
  <si>
    <t>766660411</t>
  </si>
  <si>
    <t>Montáž vchodových dveří včetně rámu do zdiva jednokřídlových bez nadsvětlíku</t>
  </si>
  <si>
    <t>61140500</t>
  </si>
  <si>
    <t>dveře jednokřídlé plastové bílé plné max rozměru otvoru 2,42m2 bezpečnostní třídy RC2</t>
  </si>
  <si>
    <t>výkres č.22, výpis výrobků - dveře II</t>
  </si>
  <si>
    <t>"L11"0,90*2,00*2</t>
  </si>
  <si>
    <t>"L12"0,90*2,05*1</t>
  </si>
  <si>
    <t>766660461</t>
  </si>
  <si>
    <t>Montáž vchodových dveří včetně rámu do zdiva dvoukřídlových s nadsvětlíkem</t>
  </si>
  <si>
    <t>"D9 1,30*3,02"1</t>
  </si>
  <si>
    <t>"D10 1,25*2,80"1</t>
  </si>
  <si>
    <t>"D13 1,50*2,30"1</t>
  </si>
  <si>
    <t>"D14 1,30*2,00"1</t>
  </si>
  <si>
    <t>61140511</t>
  </si>
  <si>
    <t>dveře dvoukřídlé plastové s dekorem prosklené max rozměru otvoru 4,84m2 bezpečnostní třídy RC2</t>
  </si>
  <si>
    <t>"D9" 1,30*3,02*1</t>
  </si>
  <si>
    <t>"D10" 1,25*2,80*1</t>
  </si>
  <si>
    <t>"D13" 1,50*2,30*1</t>
  </si>
  <si>
    <t>"D14" 1,30*2,00*1</t>
  </si>
  <si>
    <t>766694126</t>
  </si>
  <si>
    <t>Montáž ostatních truhlářských konstrukcí parapetních desek dřevěných nebo plastových šířky přes 300 mm</t>
  </si>
  <si>
    <t>61140084</t>
  </si>
  <si>
    <t>parapet plastový vnitřní š 600mm</t>
  </si>
  <si>
    <t>61144019</t>
  </si>
  <si>
    <t>koncovka k parapetu plastovému vnitřnímu 1 pár</t>
  </si>
  <si>
    <t xml:space="preserve">"O5"2   </t>
  </si>
  <si>
    <t xml:space="preserve">"O7"2   </t>
  </si>
  <si>
    <t xml:space="preserve">"O14"1   </t>
  </si>
  <si>
    <t xml:space="preserve">"O21"1   </t>
  </si>
  <si>
    <t xml:space="preserve">"O26"2   </t>
  </si>
  <si>
    <t xml:space="preserve">"O27"1   </t>
  </si>
  <si>
    <t xml:space="preserve">"O31"1   </t>
  </si>
  <si>
    <t xml:space="preserve">"O3"10   </t>
  </si>
  <si>
    <t xml:space="preserve">"O4"5   </t>
  </si>
  <si>
    <t xml:space="preserve">"O10"6   </t>
  </si>
  <si>
    <t xml:space="preserve">"O11"4   </t>
  </si>
  <si>
    <t xml:space="preserve">"O12"3   </t>
  </si>
  <si>
    <t xml:space="preserve">"O13"1   </t>
  </si>
  <si>
    <t xml:space="preserve">"O17"2   </t>
  </si>
  <si>
    <t xml:space="preserve">"O18"16   </t>
  </si>
  <si>
    <t xml:space="preserve">"O19"1   </t>
  </si>
  <si>
    <t xml:space="preserve">"O20"6   </t>
  </si>
  <si>
    <t xml:space="preserve">"O25"1   </t>
  </si>
  <si>
    <t xml:space="preserve">"O9"3   </t>
  </si>
  <si>
    <t xml:space="preserve">"O29"1   </t>
  </si>
  <si>
    <t xml:space="preserve">"O6" 1   </t>
  </si>
  <si>
    <t xml:space="preserve">"O8" 1   </t>
  </si>
  <si>
    <t xml:space="preserve">"O15" 1   </t>
  </si>
  <si>
    <t xml:space="preserve">"O16" 4   </t>
  </si>
  <si>
    <t xml:space="preserve">"O22" 1   </t>
  </si>
  <si>
    <t xml:space="preserve">"O23" 1   </t>
  </si>
  <si>
    <t xml:space="preserve">"O24" 2   </t>
  </si>
  <si>
    <t xml:space="preserve">"O30" 2   </t>
  </si>
  <si>
    <t xml:space="preserve">"O32" 1   </t>
  </si>
  <si>
    <t xml:space="preserve">"O33" 1   </t>
  </si>
  <si>
    <t>767661811</t>
  </si>
  <si>
    <t>Demontáž mříží pevných nebo otevíravých</t>
  </si>
  <si>
    <t>767662120</t>
  </si>
  <si>
    <t>Montáž mříží pevných, připevněných svařováním</t>
  </si>
  <si>
    <t>767812611</t>
  </si>
  <si>
    <t>Montáž markýz fasádních, šířky do 2 000 mm</t>
  </si>
  <si>
    <t>5493412R</t>
  </si>
  <si>
    <t>nová markýza (bezpečnostní sklo + ocel) viz příloha P6</t>
  </si>
  <si>
    <t>998767103</t>
  </si>
  <si>
    <t>Přesun hmot pro zámečnické konstrukce stanovený z hmotnosti přesunovaného materiálu vodorovná dopravní vzdálenost do 50 m základní v objektech výšky přes 12 do 24 m</t>
  </si>
  <si>
    <t>783314201</t>
  </si>
  <si>
    <t>Základní antikorozní nátěr zámečnických konstrukcí jednonásobný syntetický standardní</t>
  </si>
  <si>
    <t>ocelové zárubně</t>
  </si>
  <si>
    <t>4*5,00*0,30</t>
  </si>
  <si>
    <t>4*6,00*0,30</t>
  </si>
  <si>
    <t>783809201</t>
  </si>
  <si>
    <t>Montáž ozdobných prvků na fasádní plochy (materiál ve specifikaci ) plošných, tvaru pravidelného, průměru nebo výšky (šířky) lepené plochy do 150 mm</t>
  </si>
  <si>
    <t>28374113</t>
  </si>
  <si>
    <t>dekorační prvek fasádní konzola 150x260mm</t>
  </si>
  <si>
    <t>78380920R</t>
  </si>
  <si>
    <t>Montáž ozdobných prvků na fasádní plochy (materiál ve specifikaci ) plošných, tvaru pravidelného výšky (šířky) lepené plochy přes 200 do 500 mm</t>
  </si>
  <si>
    <t>70,00+2*2,30+6*1,20</t>
  </si>
  <si>
    <t>283741XR</t>
  </si>
  <si>
    <t>dekorační prvky fasádní imitace bosování průčelí</t>
  </si>
  <si>
    <t>783809225</t>
  </si>
  <si>
    <t>Montáž ozdobných prvků na fasádní plochy (materiál ve specifikaci ) s převažujícím délkovým rozměrem hladkých, výšky (šířky) lepené plochy přes 120 do 200 mm</t>
  </si>
  <si>
    <t>28374119</t>
  </si>
  <si>
    <t>dekorační prvek fasádní šambrána š do 200mm</t>
  </si>
  <si>
    <t xml:space="preserve">1*1,40+2*2,60   </t>
  </si>
  <si>
    <t xml:space="preserve">22*1,10+2*2,00   </t>
  </si>
  <si>
    <t>(2*1,30+0,5*PI*1,30)*11</t>
  </si>
  <si>
    <t>(2*1,90+0,5*PI*1,30)*11</t>
  </si>
  <si>
    <t>2837412R</t>
  </si>
  <si>
    <t>dekorační prvek fasádní parapetní/nadokenní římsa v do 200mm</t>
  </si>
  <si>
    <t>2*11*1,41+10*1,40+1*1,70</t>
  </si>
  <si>
    <t>28374122</t>
  </si>
  <si>
    <t>dekorační prvek fasádní průběžná římsa v do 200mm</t>
  </si>
  <si>
    <t>28,62*4</t>
  </si>
  <si>
    <t>4*14,25+1*11,36+1*14,35+2*18,15+7*1,10+3*0,90</t>
  </si>
  <si>
    <t>28374123</t>
  </si>
  <si>
    <t>dekorační prvek fasádní podstřešní římsa v do 200mm</t>
  </si>
  <si>
    <t>28,62+8,10+4*9,20</t>
  </si>
  <si>
    <t>783823133</t>
  </si>
  <si>
    <t>Penetrační nátěr omítek hladkých omítek hladkých, zrnitých tenkovrstvých nebo štukových stupně členitosti 1 a 2 silikátový</t>
  </si>
  <si>
    <t>783823163</t>
  </si>
  <si>
    <t>Penetrační nátěr omítek hladkých omítek hladkých, zrnitých tenkovrstvých nebo štukových stupně členitosti 3 silikátový</t>
  </si>
  <si>
    <t>783827423</t>
  </si>
  <si>
    <t>Krycí (ochranný ) nátěr omítek dvojnásobný hladkých omítek hladkých, zrnitých tenkovrstvých nebo štukových stupně členitosti 1 a 2 silikátový</t>
  </si>
  <si>
    <t>783827443</t>
  </si>
  <si>
    <t>Krycí (ochranný ) nátěr omítek dvojnásobný hladkých omítek hladkých, zrnitých tenkovrstvých nebo štukových stupně členitosti 3 silikátový</t>
  </si>
  <si>
    <t>4 - Venkovní úpravy</t>
  </si>
  <si>
    <t xml:space="preserve">    2 - Zakládání</t>
  </si>
  <si>
    <t xml:space="preserve">    8 - Trubní vedení</t>
  </si>
  <si>
    <t>113107230</t>
  </si>
  <si>
    <t>Odstranění podkladů nebo krytů strojně plochy jednotlivě přes 200 m2 s přemístěním hmot na skládku na vzdálenost do 20 m nebo s naložením na dopravní prostředek z betonu prostého, o tl. vrstvy do 100 mm</t>
  </si>
  <si>
    <t xml:space="preserve">"plochy"106,00+142,00   </t>
  </si>
  <si>
    <t xml:space="preserve">"podklad schodiště"5,50*0,90   </t>
  </si>
  <si>
    <t>122257204</t>
  </si>
  <si>
    <t>Odkopávky a prokopávky nezapažené pro silnice a dálnice strojně v omezeném prostoru v hornině třídy těžitelnosti I přes 100 m3</t>
  </si>
  <si>
    <t xml:space="preserve">252,95*0,50   </t>
  </si>
  <si>
    <t>126,475*5 "Přepočtené koeficientem množství</t>
  </si>
  <si>
    <t>126,475*1,6 "Přepočtené koeficientem množství</t>
  </si>
  <si>
    <t>Zakládání</t>
  </si>
  <si>
    <t>271532212</t>
  </si>
  <si>
    <t>Podsyp pod základové konstrukce se zhutněním a urovnáním povrchu z kameniva hrubého, frakce 16 - 32 mm</t>
  </si>
  <si>
    <t xml:space="preserve">"nové schody"5,50*1,00*0,40   </t>
  </si>
  <si>
    <t>271562211</t>
  </si>
  <si>
    <t>Podsyp pod základové konstrukce se zhutněním a urovnáním povrchu z kameniva drobného, frakce 4 - 8 mm</t>
  </si>
  <si>
    <t xml:space="preserve">"nové schody"5,50*1,00*0,06   </t>
  </si>
  <si>
    <t>274313611</t>
  </si>
  <si>
    <t>Základy z betonu prostého pasy betonu kamenem neprokládaného tř. C 16/20</t>
  </si>
  <si>
    <t xml:space="preserve">"nové schody"5,50*0,35*0,30   </t>
  </si>
  <si>
    <t>274351121</t>
  </si>
  <si>
    <t>Bednění základů pasů rovné zřízení</t>
  </si>
  <si>
    <t xml:space="preserve">"nové schody"5,50*0,40*2   </t>
  </si>
  <si>
    <t>274351122</t>
  </si>
  <si>
    <t>Bednění základů pasů rovné odstranění</t>
  </si>
  <si>
    <t>3821278-R</t>
  </si>
  <si>
    <t>Montáž prefabrikované opěrné stěny z dílců</t>
  </si>
  <si>
    <t>7,70+5,20</t>
  </si>
  <si>
    <t>592160-R</t>
  </si>
  <si>
    <t>prefabrikovaná opěrná stěna z dílců podle výkresu č.34</t>
  </si>
  <si>
    <t>430321313</t>
  </si>
  <si>
    <t>Schodišťové konstrukce a rampy z betonu železového (bez výztuže) stupně, schodnice, ramena, podesty s nosníky tř. C 16/20</t>
  </si>
  <si>
    <t xml:space="preserve">6,00*1,70*0,20   </t>
  </si>
  <si>
    <t>430361121</t>
  </si>
  <si>
    <t>Výztuž schodišťových konstrukcí a ramp stupňů, schodnic, ramen, podest s nosníky z betonářské oceli 10 216 (E)</t>
  </si>
  <si>
    <t>2,04*0,1 "Přepočtené koeficientem množství</t>
  </si>
  <si>
    <t>430362021</t>
  </si>
  <si>
    <t>Výztuž schodišťových konstrukcí a ramp stupňů, schodnic, ramen, podest s nosníky ze svařovaných sítí z drátů typu KARI</t>
  </si>
  <si>
    <t xml:space="preserve">6,00*1,70*(0,074/2/3*1,1)   </t>
  </si>
  <si>
    <t>434121416</t>
  </si>
  <si>
    <t>Osazování schodišťových stupňů železobetonových s vyspárováním styčných spár, s provizorním dřevěným zábradlím a dočasným zakrytím stupnic prkny na schodnice, stupňů drsných</t>
  </si>
  <si>
    <t xml:space="preserve">30,60+5*5,50   </t>
  </si>
  <si>
    <t>59373757</t>
  </si>
  <si>
    <t>stupeň schodišťový nosný ŽB 180x35x14,5cm</t>
  </si>
  <si>
    <t>59372020</t>
  </si>
  <si>
    <t>prvek schodišťový z vibrolisovaného betonu š 350 v 150 dl 1000mm trýskaný povrch</t>
  </si>
  <si>
    <t>59373001</t>
  </si>
  <si>
    <t>nástupnice ŽB do 150x35x5cm</t>
  </si>
  <si>
    <t>434311115</t>
  </si>
  <si>
    <t>Stupně dusané z betonu prostého nebo prokládaného kamenem na terén nebo na desku bez potěru, se zahlazením povrchu tř. C 20/25</t>
  </si>
  <si>
    <t xml:space="preserve">18*1,70   </t>
  </si>
  <si>
    <t xml:space="preserve">2,00*4,00   </t>
  </si>
  <si>
    <t>564770111</t>
  </si>
  <si>
    <t>Podklad nebo kryt z kameniva hrubého drceného vel. 16-32 mm s rozprostřením a zhutněním plochy přes 100 m2, po zhutnění tl. 250 mm</t>
  </si>
  <si>
    <t>564831111</t>
  </si>
  <si>
    <t>Podklad - konsolidační vrstva frakce 0-4 + 4-8 ( 1: 1) s rozprostřením a zhutněním plochy přes 100 m2, po zhutnění tl. 100 mm</t>
  </si>
  <si>
    <t>564851111</t>
  </si>
  <si>
    <t>Podklad ze štěrkodrti ŠD s rozprostřením a zhutněním plochy přes 100 m2, po zhutnění tl. 150 mm</t>
  </si>
  <si>
    <t>596212222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</si>
  <si>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B, pro plo</t>
  </si>
  <si>
    <t>PSB.14012601</t>
  </si>
  <si>
    <t>PRESBETON HOLLAND I 200x100x80</t>
  </si>
  <si>
    <t>106*1,02 "Přepočtené koeficientem množství</t>
  </si>
  <si>
    <t>59245020</t>
  </si>
  <si>
    <t>dlažba skladebná betonová 200x100mm tl 80mm přírodní</t>
  </si>
  <si>
    <t>142*1,02 "Přepočtené koeficientem množství</t>
  </si>
  <si>
    <t>628635512</t>
  </si>
  <si>
    <t>Vyplnění spár dosavadních konstrukcí zdiva cementovou maltou s vyčištěním spár hloubky do 70 mm, zdiva z lomového kamene s vyspárováním</t>
  </si>
  <si>
    <t>Trubní vedení</t>
  </si>
  <si>
    <t>899133211</t>
  </si>
  <si>
    <t>Výměna (výšková úprava) vtokové mříže uliční vpusti na betonové skruži s použitím betonových vyrovnávacích prvků</t>
  </si>
  <si>
    <t>936124111</t>
  </si>
  <si>
    <t>Montáž lavičky parkové stabilní bez zabetonování noh s udusáním sypaniny</t>
  </si>
  <si>
    <t>74910104</t>
  </si>
  <si>
    <t>lavička bez opěradla (nekotvená) 2000x400x450mm konstrukce-beton dle výkresu č.33</t>
  </si>
  <si>
    <t>936174311</t>
  </si>
  <si>
    <t>Osazení stojanu na kola</t>
  </si>
  <si>
    <t>7491015R</t>
  </si>
  <si>
    <t>stojan na kola na 4 kola betonových podle výkresu č.33</t>
  </si>
  <si>
    <t>767161814</t>
  </si>
  <si>
    <t>Demontáž zábradlí do suti rovného nerozebíratelný spoj hmotnosti 1 m zábradlí přes 20 kg</t>
  </si>
  <si>
    <t>961055111</t>
  </si>
  <si>
    <t>Bourání základů z betonu železového</t>
  </si>
  <si>
    <t xml:space="preserve">"schodiště"6,145*1,516*0,20   </t>
  </si>
  <si>
    <t>997221561</t>
  </si>
  <si>
    <t>Vodorovná doprava suti bez naložení, ale se složením a s hrubým urovnáním z kusových materiálů, na vzdálenost do 1 km</t>
  </si>
  <si>
    <t>997221569</t>
  </si>
  <si>
    <t>Vodorovná doprava suti bez naložení, ale se složením a s hrubým urovnáním Příplatek k ceně za každý další započatý 1 km přes 1 km</t>
  </si>
  <si>
    <t>65,629*14 "Přepočtené koeficientem množství</t>
  </si>
  <si>
    <t>998223011</t>
  </si>
  <si>
    <t>Přesun hmot pro pozemní komunikace s krytem dlážděným dopravní vzdálenost do 200 m jakékoliv délky objektu</t>
  </si>
  <si>
    <t>767163221</t>
  </si>
  <si>
    <t>Montáž kompletního kovového zábradlí přímého z dílců na schodišti kotveného do betonu</t>
  </si>
  <si>
    <t>5534228R</t>
  </si>
  <si>
    <t>zábradlí podle výkresu č.25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</si>
  <si>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</si>
  <si>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</si>
  <si>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5 - Vytápění</t>
  </si>
  <si>
    <t xml:space="preserve">    6 - Úpravy povrchů, podlahy a osazování výplní</t>
  </si>
  <si>
    <t xml:space="preserve">    9 - Ostatní konstrukce a práce, bourání</t>
  </si>
  <si>
    <t xml:space="preserve">    724 - Zdravotechnika - strojní vybavení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</si>
  <si>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</si>
  <si>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</si>
  <si>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</si>
  <si>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</si>
  <si>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</si>
  <si>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M - Práce a dodávky M</t>
  </si>
  <si>
    <t xml:space="preserve">    23-M - Montáže potrubí</t>
  </si>
  <si>
    <t xml:space="preserve">    58-M - Revize vyhrazených technických zařízení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</si>
  <si>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</si>
  <si>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</si>
  <si>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</si>
  <si>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</si>
  <si>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</si>
  <si>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</si>
  <si>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451573111 - R</t>
  </si>
  <si>
    <t>Odvod kondenzátu z TČ do dešťové kanalizace</t>
  </si>
  <si>
    <t>Úpravy povrchů, podlahy a osazování výplní</t>
  </si>
  <si>
    <t xml:space="preserve">612325411 -  R</t>
  </si>
  <si>
    <t>Oprava vápenocementové omítky vnitřních ploch hladké, tloušťky do 20 mm stěn</t>
  </si>
  <si>
    <t>Ostatní konstrukce a práce, bourání</t>
  </si>
  <si>
    <t>946111112</t>
  </si>
  <si>
    <t>Věže pojízdné trubkové nebo dílcové s maximálním zatížením podlahy do 200 kg/m2 šířky od 0,6 do 0,9 m, délky do 3,2 m výšky přes 1,5 m do 2,5 m montáž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</si>
  <si>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</si>
  <si>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</si>
  <si>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946111812</t>
  </si>
  <si>
    <t>Věže pojízdné trubkové nebo dílcové s maximálním zatížením podlahy do 200 kg/m2 šířky od 0,6 do 0,9 m, délky do 3,2 m výšky přes 1,5 m do 2,5 m demontáž</t>
  </si>
  <si>
    <t>997013635</t>
  </si>
  <si>
    <t>Poplatek za uložení stavebního odpadu na skládce (skládkovné) komunálního zatříděného do Katalogu odpadů pod kódem 20 03 01</t>
  </si>
  <si>
    <t>713463311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</si>
  <si>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</si>
  <si>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27127015</t>
  </si>
  <si>
    <t>pouzdro izolační potrubní z EPDM kaučuku samolepící 18/19mm</t>
  </si>
  <si>
    <t>60*1,02 "Přepočtené koeficientem množství</t>
  </si>
  <si>
    <t>27127017</t>
  </si>
  <si>
    <t>pouzdro izolační potrubní z EPDM kaučuku samolepící 28/19mm</t>
  </si>
  <si>
    <t>713463315</t>
  </si>
  <si>
    <t>Montáž izolace tepelné potrubí a ohybů tvarovkami nebo deskami potrubními pouzdry s povrchovou úpravou hliníkovou fólií se samolepícím přesahem (izolační materiál ve specifikaci) přelepenými samolepící hliníkovou páskou ohybů jednovrstvá D do 50 mm</t>
  </si>
  <si>
    <t>10*1,1 "Přepočtené koeficientem množství</t>
  </si>
  <si>
    <t>713463411</t>
  </si>
  <si>
    <t>Montáž izolace tepelné potrubí a ohybů tvarovkami nebo deskami potrubními pouzdry návlekovými izolačními hadicemi potrubí a ohybů</t>
  </si>
  <si>
    <t>28377067</t>
  </si>
  <si>
    <t>pouzdro izolační potrubní z pěnového polyetylenu 63/25mm</t>
  </si>
  <si>
    <t>25*1,1 "Přepočtené koeficientem množství</t>
  </si>
  <si>
    <t>28377065</t>
  </si>
  <si>
    <t>pouzdro izolační potrubní z pěnového polyetylenu 54/25mm</t>
  </si>
  <si>
    <t>28377063</t>
  </si>
  <si>
    <t>pouzdro izolační potrubní z pěnového polyetylenu 45/25mm</t>
  </si>
  <si>
    <t>5*1,1 "Přepočtené koeficientem množství</t>
  </si>
  <si>
    <t>28377056</t>
  </si>
  <si>
    <t>pouzdro izolační potrubní z pěnového polyetylenu 35/25mm</t>
  </si>
  <si>
    <t>28377049</t>
  </si>
  <si>
    <t>pouzdro izolační potrubní z pěnového polyetylenu 28/25mm</t>
  </si>
  <si>
    <t>713491111</t>
  </si>
  <si>
    <t>Montáž izolace tepelné potrubí a ohybů - doplňky a konstrukční součástí oplechování pevného vnějšího obvodu do 500 mm potrubí</t>
  </si>
  <si>
    <t>19420820</t>
  </si>
  <si>
    <t>plech Al hladký přírodní eloxovaný tl 0,8mm tabule</t>
  </si>
  <si>
    <t>kg</t>
  </si>
  <si>
    <t>6,8*1,1 "Přepočtené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</si>
  <si>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</si>
  <si>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</si>
  <si>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721173315</t>
  </si>
  <si>
    <t>Potrubí z trub PVC SN4 dešťové DN 110</t>
  </si>
  <si>
    <t>998721102</t>
  </si>
  <si>
    <t>Přesun hmot pro vnitřní kanalizaci stanovený z hmotnosti přesunovaného materiálu vodorovná dopravní vzdálenost do 50 m základní v objektech výšky přes 6 do 12 m</t>
  </si>
  <si>
    <t>722174004</t>
  </si>
  <si>
    <t>Potrubí z plastových trubek z polypropylenu PPR svařovaných polyfúzně PN 16 (SDR 7,4) D 32 x 4,4</t>
  </si>
  <si>
    <t>724</t>
  </si>
  <si>
    <t>Zdravotechnika - strojní vybavení</t>
  </si>
  <si>
    <t>724242223</t>
  </si>
  <si>
    <t>Zařízení pro úpravu vody filtry domácí na studenou vodu se zpětným proplachem G 1"</t>
  </si>
  <si>
    <t>731</t>
  </si>
  <si>
    <t>Ústřední vytápění - kotelny</t>
  </si>
  <si>
    <t>731191937 - R</t>
  </si>
  <si>
    <t>Uvedení do provozu TČ nad 20 kW</t>
  </si>
  <si>
    <t>731200825</t>
  </si>
  <si>
    <t>Demontáž kotlů ocelových na kapalná nebo plynná paliva, o výkonu přes 25 do 40 kW</t>
  </si>
  <si>
    <t>731259617</t>
  </si>
  <si>
    <t>Kotle ocelové teplovodní elektrické závěsné přímotopné montáž elektrokotlů ostatních typů o výkonu přes 18 do 60 kW</t>
  </si>
  <si>
    <t>48417008</t>
  </si>
  <si>
    <t>elektrokotel závěsný přímotopný 24kW</t>
  </si>
  <si>
    <t>731391811 - R</t>
  </si>
  <si>
    <t>Vypuštění vody z kotlů do kanalizace samospádem o výhřevné ploše kotlů do 5 m2</t>
  </si>
  <si>
    <t>998731102</t>
  </si>
  <si>
    <t>Přesun hmot pro kotelny stanovený z hmotnosti přesunovaného materiálu vodorovná dopravní vzdálenost do 50 m základní v objektech výšky přes 6 do 12 m</t>
  </si>
  <si>
    <t>732</t>
  </si>
  <si>
    <t>Ústřední vytápění - strojovny</t>
  </si>
  <si>
    <t>732112225</t>
  </si>
  <si>
    <t>Rozdělovače a sběrače sdružené hydraulické závitové (průtok Q m3/h - výkon kW) DN 50 (6 m3/h - 120 kW)</t>
  </si>
  <si>
    <t>732199100</t>
  </si>
  <si>
    <t>Montáž štítků orientačních</t>
  </si>
  <si>
    <t>RMAT0002</t>
  </si>
  <si>
    <t>štítek orientační</t>
  </si>
  <si>
    <t>732231006</t>
  </si>
  <si>
    <t>Akumulační nádrže bez přípravy TUV bez teplosměnného výměníku PN 0,3 MPa / t = 95°C objem nádrže 750 l</t>
  </si>
  <si>
    <t>732331621</t>
  </si>
  <si>
    <t>Nádoby expanzní tlakové pro topné a chladicí soustavy s membránou bez pojistného ventilu se závitovým připojením PN 0,6 o objemu 200 l</t>
  </si>
  <si>
    <t>732331778</t>
  </si>
  <si>
    <t>Nádoby expanzní tlakové pro topné a chladicí soustavy příslušenství k expanzním nádobám bezpečnostní uzávěr k měření tlaku G 1</t>
  </si>
  <si>
    <t>732421313</t>
  </si>
  <si>
    <t>Čerpadla teplovodní mokroběžná závitová oběhová pro teplovodní vytápění (elektronicky řízená) PN 16, do 110°C DN přípojky/dopravní výška H (m) - čerpací výkon Q (m3/h) DN 32 / do 8,0 m / 9,5 m3/h</t>
  </si>
  <si>
    <t>732421419</t>
  </si>
  <si>
    <t>Čerpadla teplovodní mokroběžná závitová oběhová pro teplovodní vytápění (elektronicky řízená) PN 10, do 110°C DN přípojky/dopravní výška H (m) - čerpací výkon Q (m3/h) DN 25 / do 8,0 m / 4,0 m3/h</t>
  </si>
  <si>
    <t>732421472</t>
  </si>
  <si>
    <t>Čerpadla teplovodní mokroběžná závitová oběhová pro teplovodní vytápění (elektronicky řízená) PN 10, do 110°C DN přípojky/dopravní výška H (m) - čerpací výkon Q (m3/h) DN 32 / do 8,0 m / 5,0 m3/h</t>
  </si>
  <si>
    <t>732422214</t>
  </si>
  <si>
    <t>Čerpadla teplovodní mokroběžná přírubová oběhová pro teplovodní vytápění jednodílná PN 6/10, do 110°C DN příruby/dopravní výška H (m) - čerpací výkon Q (m3/h) DN 40/ do 8,0 m / 13,0 m3/h</t>
  </si>
  <si>
    <t>732493810 - R</t>
  </si>
  <si>
    <t>Demontáž ostatního zařízení</t>
  </si>
  <si>
    <t>732493811 - R</t>
  </si>
  <si>
    <t>Demontáž ostatního zařízení - odvody spalin</t>
  </si>
  <si>
    <t>732522005 - R</t>
  </si>
  <si>
    <t>Tepelné čerpadlo vzduch/voda pro vytápění, topný výkon 38,67kW A2/W35</t>
  </si>
  <si>
    <t>732523101 - R</t>
  </si>
  <si>
    <t>Řídící jednotka tepelného čerpadla</t>
  </si>
  <si>
    <t>732523102 - R</t>
  </si>
  <si>
    <t>Tepelná čerpadla vzduch/voda příslušenství konzoly</t>
  </si>
  <si>
    <t>55128890</t>
  </si>
  <si>
    <t>sada automatického dopouštění s bezpečnostním uzavřením</t>
  </si>
  <si>
    <t>998732102</t>
  </si>
  <si>
    <t>Přesun hmot pro strojovny stanovený z hmotnosti přesunovaného materiálu vodorovná dopravní vzdálenost do 50 m základní v objektech výšky přes 6 do 12 m</t>
  </si>
  <si>
    <t>733</t>
  </si>
  <si>
    <t>Ústřední vytápění - rozvodné potrubí</t>
  </si>
  <si>
    <t>733110806</t>
  </si>
  <si>
    <t>Demontáž potrubí z trubek ocelových závitových DN přes 15 do 32</t>
  </si>
  <si>
    <t>733222103</t>
  </si>
  <si>
    <t>Potrubí z trubek měděných polotvrdých spojovaných měkkým pájením Ø 18/1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</si>
  <si>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</si>
  <si>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</si>
  <si>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</si>
  <si>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</si>
  <si>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4+16</t>
  </si>
  <si>
    <t>733222304</t>
  </si>
  <si>
    <t>Potrubí z trubek měděných polotvrdých spojovaných lisováním PN 16, T= +110°C Ø 22/1</t>
  </si>
  <si>
    <t>733223105</t>
  </si>
  <si>
    <t>Potrubí z trubek měděných tvrdých spojovaných měkkým pájením Ø 28/1,5</t>
  </si>
  <si>
    <t>733223304</t>
  </si>
  <si>
    <t>Potrubí z trubek měděných tvrdých spojovaných lisováním PN 16, T= +110°C Ø 28/1,5</t>
  </si>
  <si>
    <t>733223305</t>
  </si>
  <si>
    <t>Potrubí z trubek měděných tvrdých spojovaných lisováním PN 16, T= +110°C Ø 35/1,5</t>
  </si>
  <si>
    <t>733223306</t>
  </si>
  <si>
    <t>Potrubí z trubek měděných tvrdých spojovaných lisováním PN 16, T= +110°C Ø 42/1,5</t>
  </si>
  <si>
    <t>733223307</t>
  </si>
  <si>
    <t>Potrubí z trubek měděných tvrdých spojovaných lisováním PN 16, T= +110°C Ø 54/2</t>
  </si>
  <si>
    <t>733223309</t>
  </si>
  <si>
    <t>Potrubí z trubek měděných tvrdých spojovaných lisováním PN 16, T= +110°C Ø 64/2</t>
  </si>
  <si>
    <t>733224223</t>
  </si>
  <si>
    <t>Potrubí z trubek měděných Příplatek k cenám za zhotovení přípojky z trubek měděných Ø 18/1</t>
  </si>
  <si>
    <t>733224225</t>
  </si>
  <si>
    <t>Potrubí z trubek měděných Příplatek k cenám za zhotovení přípojky z trubek měděných Ø 28/1,5</t>
  </si>
  <si>
    <t>733224226</t>
  </si>
  <si>
    <t>Potrubí z trubek měděných Příplatek k cenám za zhotovení přípojky z trubek měděných Ø 35/1,5</t>
  </si>
  <si>
    <t>733224227</t>
  </si>
  <si>
    <t>Potrubí z trubek měděných Příplatek k cenám za zhotovení přípojky z trubek měděných Ø 42/1,5</t>
  </si>
  <si>
    <t>733224228</t>
  </si>
  <si>
    <t>Potrubí z trubek měděných Příplatek k cenám za zhotovení přípojky z trubek měděných Ø 54/2</t>
  </si>
  <si>
    <t>733224229</t>
  </si>
  <si>
    <t>Potrubí z trubek měděných Příplatek k cenám za zhotovení přípojky z trubek měděných Ø 64/2</t>
  </si>
  <si>
    <t>733291101</t>
  </si>
  <si>
    <t>Zkoušky těsnosti potrubí z trubek měděných Ø do 35/1,5</t>
  </si>
  <si>
    <t>70+4+70+15+100</t>
  </si>
  <si>
    <t>733291102</t>
  </si>
  <si>
    <t>Zkoušky těsnosti potrubí z trubek měděných Ø přes 35/1,5 do 64/2,0</t>
  </si>
  <si>
    <t>5+55+22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</si>
  <si>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</si>
  <si>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</si>
  <si>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</si>
  <si>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</si>
  <si>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734211127</t>
  </si>
  <si>
    <t>Ventily odvzdušňovací závitové automatické se zpětnou klapkou PN 14 do 120°C G 1/2</t>
  </si>
  <si>
    <t>734220124</t>
  </si>
  <si>
    <t>Ventily regulační závitové vyvažovací přímé s vypouštěním PN 25 do 120°C G 1</t>
  </si>
  <si>
    <t>734220125</t>
  </si>
  <si>
    <t>Ventily regulační závitové vyvažovací přímé s vypouštěním PN 25 do 120°C G 5/4</t>
  </si>
  <si>
    <t>734221536</t>
  </si>
  <si>
    <t>Ventily regulační závitové termostatické bez hlavice ovládání PN 16 do 110°C rohové dvouregulační G 1/2</t>
  </si>
  <si>
    <t>734221682</t>
  </si>
  <si>
    <t>Ventily regulační závitové hlavice termostatické pro ovládání ventilů PN 10 do 110°C kapalinové otopných těles VK</t>
  </si>
  <si>
    <t>734242414</t>
  </si>
  <si>
    <t>Ventily zpětné závitové PN 16 do 110°C přímé G 1</t>
  </si>
  <si>
    <t>734242415</t>
  </si>
  <si>
    <t>Ventily zpětné závitové PN 16 do 110°C přímé G 5/4</t>
  </si>
  <si>
    <t>734242416</t>
  </si>
  <si>
    <t>Ventily zpětné závitové PN 16 do 110°C přímé G 6/4</t>
  </si>
  <si>
    <t>734242417</t>
  </si>
  <si>
    <t>Ventily zpětné závitové PN 16 do 110°C přímé G 2</t>
  </si>
  <si>
    <t>734251212</t>
  </si>
  <si>
    <t>Ventily pojistné závitové a čepové rohové provozní tlak od 2,5 do 6 bar G 3/4</t>
  </si>
  <si>
    <t>734261235</t>
  </si>
  <si>
    <t>Šroubení topenářské PN 16 do 120°C přímé G 1</t>
  </si>
  <si>
    <t>734261236</t>
  </si>
  <si>
    <t>Šroubení topenářské PN 16 do 120°C přímé G 5/4</t>
  </si>
  <si>
    <t>734261237</t>
  </si>
  <si>
    <t>Šroubení topenářské PN 16 do 120°C přímé G 6/4</t>
  </si>
  <si>
    <t>734261238</t>
  </si>
  <si>
    <t>Šroubení topenářské PN 16 do 120°C přímé G 2</t>
  </si>
  <si>
    <t>734261412</t>
  </si>
  <si>
    <t>Šroubení regulační radiátorové rohové bez vypouštění G 1/2</t>
  </si>
  <si>
    <t>734291123</t>
  </si>
  <si>
    <t>Ostatní armatury kohouty plnicí a vypouštěcí PN 10 do 90°C G 1/2</t>
  </si>
  <si>
    <t>734291124</t>
  </si>
  <si>
    <t>Ostatní armatury kohouty plnicí a vypouštěcí PN 10 do 90°C G 3/4</t>
  </si>
  <si>
    <t>734291275 - R</t>
  </si>
  <si>
    <t>Filtr - odkalovač závitový pro topné a chladicí systémy G 1 1/4 s vnitřními závity a integrovaným magnetem</t>
  </si>
  <si>
    <t>734292774</t>
  </si>
  <si>
    <t>Ostatní armatury kulové kohouty PN 42 do 185°C plnoprůtokové vnitřní závit G 1</t>
  </si>
  <si>
    <t>734292775</t>
  </si>
  <si>
    <t>Ostatní armatury kulové kohouty PN 42 do 185°C plnoprůtokové vnitřní závit G 1 1/4</t>
  </si>
  <si>
    <t>734292776</t>
  </si>
  <si>
    <t>Ostatní armatury kulové kohouty PN 42 do 185°C plnoprůtokové vnitřní závit G 1 1/2</t>
  </si>
  <si>
    <t>734292777</t>
  </si>
  <si>
    <t>Ostatní armatury kulové kohouty PN 42 do 185°C plnoprůtokové vnitřní závit G 2</t>
  </si>
  <si>
    <t>734295022</t>
  </si>
  <si>
    <t>Směšovací armatury otopných a chladících systémů ventily závitové PN 10 T= 120°C třícestné se servomotorem G 1</t>
  </si>
  <si>
    <t>734295023</t>
  </si>
  <si>
    <t>Směšovací armatury otopných a chladících systémů ventily závitové PN 10 T= 120°C třícestné se servomotorem G 5/4</t>
  </si>
  <si>
    <t>734411101</t>
  </si>
  <si>
    <t>Teploměry technické s pevným stonkem a jímkou zadní připojení (axiální) průměr 63 mm délka stonku 50 mm</t>
  </si>
  <si>
    <t>734421102</t>
  </si>
  <si>
    <t>Tlakoměry s pevným stonkem a zpětnou klapkou spodní připojení (radiální) tlaku 0-16 bar průměru 63 mm</t>
  </si>
  <si>
    <t>734491102</t>
  </si>
  <si>
    <t>Měřicí armatury s vypouštěním k vyvažovacím nebo stoupačkovým ventilům přímé PN 20 do 100°C G 1</t>
  </si>
  <si>
    <t>734491103</t>
  </si>
  <si>
    <t>Měřicí armatury s vypouštěním k vyvažovacím nebo stoupačkovým ventilům přímé PN 20 do 100°C G 5/4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</si>
  <si>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</si>
  <si>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</si>
  <si>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</si>
  <si>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</si>
  <si>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735151253</t>
  </si>
  <si>
    <t>Otopná tělesa panelová jednodesková PN 1,0 MPa, T do 110°C s jednou přídavnou přestupní plochou výšky tělesa 500 mm stavební délky / výkonu 600 mm / 515 W</t>
  </si>
  <si>
    <t>735151555</t>
  </si>
  <si>
    <t>Otopná tělesa panelová dvoudesková PN 1,0 MPa, T do 110°C se dvěma přídavnými přestupními plochami výšky tělesa 500 mm stavební délky / výkonu 800 mm / 1162 W</t>
  </si>
  <si>
    <t>735151821</t>
  </si>
  <si>
    <t>Demontáž otopných těles panelových dvouřadých stavební délky do 1500 mm</t>
  </si>
  <si>
    <t>735159220</t>
  </si>
  <si>
    <t>Montáž otopných těles panelových dvouřadých, stavební délky přes 1140 do 1500 mm</t>
  </si>
  <si>
    <t>998735102</t>
  </si>
  <si>
    <t>Přesun hmot pro otopná tělesa stanovený z hmotnosti přesunovaného materiálu vodorovná dopravní vzdálenost do 50 m základní v objektech výšky přes 6 do 12 m</t>
  </si>
  <si>
    <t>751793001</t>
  </si>
  <si>
    <t>Doplnění chladiva do systému</t>
  </si>
  <si>
    <t>10892003</t>
  </si>
  <si>
    <t>chladivo R410A 10kg</t>
  </si>
  <si>
    <t>767995111</t>
  </si>
  <si>
    <t>Montáž ostatních atypických zámečnických konstrukcí hmotnosti do 5 kg</t>
  </si>
  <si>
    <t>30+10</t>
  </si>
  <si>
    <t>RMAT0001</t>
  </si>
  <si>
    <t>atypická zámečnická konstrukce</t>
  </si>
  <si>
    <t>0,04*1,1 "Přepočtené koeficientem množství</t>
  </si>
  <si>
    <t>783314203</t>
  </si>
  <si>
    <t>Základní antikorozní nátěr zámečnických konstrukcí jednonásobný syntetický samozákladující</t>
  </si>
  <si>
    <t>2+1</t>
  </si>
  <si>
    <t>783317105</t>
  </si>
  <si>
    <t>Krycí nátěr (email) zámečnických konstrukcí jednonásobný syntetický samozákladující</t>
  </si>
  <si>
    <t>Práce a dodávky M</t>
  </si>
  <si>
    <t>23-M</t>
  </si>
  <si>
    <t>Montáže potrubí</t>
  </si>
  <si>
    <t>230120041</t>
  </si>
  <si>
    <t>Čištění potrubí profukováním nebo proplachováním DN 32</t>
  </si>
  <si>
    <t>70+40+20+4+70+15+100</t>
  </si>
  <si>
    <t>230120042</t>
  </si>
  <si>
    <t>Čištění potrubí profukováním nebo proplachováním DN 40</t>
  </si>
  <si>
    <t>230120043</t>
  </si>
  <si>
    <t>Čištění potrubí profukováním nebo proplachováním DN 50</t>
  </si>
  <si>
    <t>55+22</t>
  </si>
  <si>
    <t>58-M</t>
  </si>
  <si>
    <t>Revize vyhrazených technických zařízení</t>
  </si>
  <si>
    <t>580202001</t>
  </si>
  <si>
    <t>Vnitřní revize tlakových nádob stabilních obsahu do 0,2 m3</t>
  </si>
  <si>
    <t>580203001</t>
  </si>
  <si>
    <t>Zkouška těsnosti tlakových nádob stabilních obsahu do 0,2 m3</t>
  </si>
  <si>
    <t>580506033</t>
  </si>
  <si>
    <t>Domovní plynovody opakovaná tlaková zkouška kontrola před natlakováním spotřebiče odstavení z provozu</t>
  </si>
  <si>
    <t>580506038</t>
  </si>
  <si>
    <t>Domovní plynovody odvzdušnění plynovodu DN přes 50 do 80, délky do 20 m</t>
  </si>
  <si>
    <t>úsek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</si>
  <si>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</si>
  <si>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</si>
  <si>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</si>
  <si>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</si>
  <si>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</si>
  <si>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</si>
  <si>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VRN1</t>
  </si>
  <si>
    <t>Průzkumné, geodetické a projektové práce</t>
  </si>
  <si>
    <t>013254000</t>
  </si>
  <si>
    <t>Dokumentace skutečného provedení stavby</t>
  </si>
  <si>
    <t>…</t>
  </si>
  <si>
    <t>VRN3</t>
  </si>
  <si>
    <t>Zařízení staveniště</t>
  </si>
  <si>
    <t>033103000</t>
  </si>
  <si>
    <t>Připojení energií</t>
  </si>
  <si>
    <t>034103000</t>
  </si>
  <si>
    <t>Oplocení staveniště</t>
  </si>
  <si>
    <t>VRN4</t>
  </si>
  <si>
    <t>Inženýrská činnost</t>
  </si>
  <si>
    <t>043103000</t>
  </si>
  <si>
    <t>Zkoušky bez rozlišení</t>
  </si>
  <si>
    <t>VRN9</t>
  </si>
  <si>
    <t>Ostatní náklady</t>
  </si>
  <si>
    <t>092203000</t>
  </si>
  <si>
    <t>Náklady na zaškolení</t>
  </si>
  <si>
    <t>6 - Zřízení silnoproudé elektrotechniky a podkroví</t>
  </si>
  <si>
    <t>Soupis:</t>
  </si>
  <si>
    <t>6.1 - Zařízení silnoproudé elektrotechniky</t>
  </si>
  <si>
    <t>HSV - HSV</t>
  </si>
  <si>
    <t xml:space="preserve">    02 - Nová elektroinstalace</t>
  </si>
  <si>
    <t xml:space="preserve">    M - Práce a dodávky M</t>
  </si>
  <si>
    <t xml:space="preserve">      741 - Elektroinstalace - silnoproud</t>
  </si>
  <si>
    <t xml:space="preserve">      2 - Úprava rozvaděče RH</t>
  </si>
  <si>
    <t xml:space="preserve">      3 - Rozvaděč RK</t>
  </si>
  <si>
    <t xml:space="preserve">      742 - Elektroinstalace - slaboproud</t>
  </si>
  <si>
    <t xml:space="preserve">      46-M - Zemní práce při extr.mont.pracích</t>
  </si>
  <si>
    <t xml:space="preserve">      58-M - Revize vyhrazených technických zařízení</t>
  </si>
  <si>
    <t xml:space="preserve">    VRN1 - Průzkumné, zeměměřičské a projektové práce</t>
  </si>
  <si>
    <t xml:space="preserve">    VRN2 - Příprava staveniště</t>
  </si>
  <si>
    <t>02</t>
  </si>
  <si>
    <t>Nová elektroinstalace</t>
  </si>
  <si>
    <t>741110023</t>
  </si>
  <si>
    <t>Montáž trubek elektroinstalačních s nasunutím nebo našroubováním do krabic plastových tuhých, uložených pod omítku, vnější Ø přes 35 mm</t>
  </si>
  <si>
    <t>34571095</t>
  </si>
  <si>
    <t>trubka elektroinstalační tuhá z PVC D 36,6/40 mm, délka 3m</t>
  </si>
  <si>
    <t>24*1,05 "Přepočtené koeficientem množství</t>
  </si>
  <si>
    <t>741110061</t>
  </si>
  <si>
    <t>Montáž trubek elektroinstalačních s nasunutím nebo našroubováním do krabic plastových ohebných, uložených pod omítku, vnější Ø přes 11 do 23 mm</t>
  </si>
  <si>
    <t>34571063</t>
  </si>
  <si>
    <t>trubka elektroinstalační ohebná z PVC (ČSN) 2323</t>
  </si>
  <si>
    <t>170*1,05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</si>
  <si>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</si>
  <si>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</si>
  <si>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34571215</t>
  </si>
  <si>
    <t>kanál elektroinstalační hranatý PVC 80x40mm</t>
  </si>
  <si>
    <t>20*1,05 "Přepočtené koeficientem množství</t>
  </si>
  <si>
    <t>741110541</t>
  </si>
  <si>
    <t>Montáž lišt a kanálků elektroinstalačních se spojkami, ohyby a rohy a s nasunutím do krabic doplňkových prvků přepážky podélné oddělovací</t>
  </si>
  <si>
    <t>přepážka pro kanál lektroinstalační výšky 40mm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</si>
  <si>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</si>
  <si>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</si>
  <si>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34571521</t>
  </si>
  <si>
    <t>krabice pod omítku PVC odbočná kruhová D 70mm s víčkem a svorkovnicí</t>
  </si>
  <si>
    <t>34571451</t>
  </si>
  <si>
    <t>krabice pod omítku PVC přístrojová kruhová D 70mm hluboká</t>
  </si>
  <si>
    <t>741112005</t>
  </si>
  <si>
    <t>Montáž krabic elektroinstalačních bez napojení na trubky a lišty, demontáže a montáže víčka a přístroje protahovacích nebo odbočných zapuštěných plastových kruhových do zateplení</t>
  </si>
  <si>
    <t>34571461</t>
  </si>
  <si>
    <t>krabice do zateplení PP čtvercová 120x120mm dl až 200mm</t>
  </si>
  <si>
    <t>741120001</t>
  </si>
  <si>
    <t>Montáž vodičů izolovaných měděných bez ukončení uložených pod omítku plných a laněných (např. CY), průřezu žíly 0,35 až 6 mm2</t>
  </si>
  <si>
    <t>34141027</t>
  </si>
  <si>
    <t>vodič propojovací flexibilní jádro Cu lanované izolace PVC 450/750V (H07V-K) 1x6mm2</t>
  </si>
  <si>
    <t>375*1,15 "Přepočtené koeficientem množství</t>
  </si>
  <si>
    <t>741120101</t>
  </si>
  <si>
    <t>Montáž vodičů izolovaných měděných bez ukončení uložených v trubkách nebo lištách zatažených plných a laněných s PVC pláštěm, bezhalogenových, ohniodolných (např. CY, CHAH-V) průřezu žíly 0,15 až 16 mm2</t>
  </si>
  <si>
    <t>741120853</t>
  </si>
  <si>
    <t>Demontáž vodičů izolovaných měděných drátovacích v rozváděčích plných, průřezu žily 25 až 70 mm2</t>
  </si>
  <si>
    <t>741121851</t>
  </si>
  <si>
    <t>Demontáž kabelů měděných uložených pod omítku plných plochých nebo bezhalogenových počtu a průřezu žil 2x1 až 2,5 mm2, 3x1 až 2,5 mm2</t>
  </si>
  <si>
    <t>741122015</t>
  </si>
  <si>
    <t>Montáž kabelů měděných bez ukončení uložených pod omítku plných kulatých (např. CYKY), počtu a průřezu žil 3x1,5 mm2</t>
  </si>
  <si>
    <t>741122016</t>
  </si>
  <si>
    <t>Montáž kabelů měděných bez ukončení uložených pod omítku plných kulatých (např. CYKY), počtu a průřezu žil 3x2,5 až 6 mm2</t>
  </si>
  <si>
    <t>34111042</t>
  </si>
  <si>
    <t>kabel instalační jádro Cu plné izolace PVC plášť PVC 450/750V (CYKY) 3x4mm2</t>
  </si>
  <si>
    <t>20*1,15 "Přepočtené koeficientem množství</t>
  </si>
  <si>
    <t>741122021</t>
  </si>
  <si>
    <t>Montáž kabelů měděných bez ukončení uložených pod omítku plných kulatých (např. CYKY), počtu a průřezu žil 4x1,5 mm2</t>
  </si>
  <si>
    <t>34111060</t>
  </si>
  <si>
    <t>kabel instalační jádro Cu plné izolace PVC plášť PVC 450/750V (CYKY) 4x1,5mm2</t>
  </si>
  <si>
    <t>24*1,15 "Přepočtené koeficientem množství</t>
  </si>
  <si>
    <t>34111569</t>
  </si>
  <si>
    <t>kabel silový oheň retardující bezhalogenový s funkčností při požáru 180min a P60-R reakce na oheň B2cas1d1a1 jádro Cu 0,6/1kV (1-CSKH-V) 4x1,5mm2</t>
  </si>
  <si>
    <t>741122031</t>
  </si>
  <si>
    <t>Montáž kabelů měděných bez ukončení uložených pod omítku plných kulatých (např. CYKY), počtu a průřezu žil 5x1,5 až 2,5 mm2</t>
  </si>
  <si>
    <t>741122032</t>
  </si>
  <si>
    <t>Montáž kabelů měděných bez ukončení uložených pod omítku plných kulatých (např. CYKY), počtu a průřezu žil 5x4 až 6 mm2</t>
  </si>
  <si>
    <t>741122033</t>
  </si>
  <si>
    <t>Montáž kabelů měděných bez ukončení uložených pod omítku plných kulatých (např. CYKY), počtu a průřezu žil 5x10 mm2</t>
  </si>
  <si>
    <t>34113034</t>
  </si>
  <si>
    <t>kabel instalační jádro Cu plné izolace PVC plášť PVC 450/750V (CYKY) 5x10mm2</t>
  </si>
  <si>
    <t>10*1,15 "Přepočtené koeficientem množství</t>
  </si>
  <si>
    <t>741122138</t>
  </si>
  <si>
    <t>Montáž kabelů měděných bez ukončení uložených v trubkách zatažených plných kulatých nebo bezhalogenových (např. CYKY) počtu a průřezu žil 3x150 až 185 mm2, 3x120+50 až 150+70 mm2</t>
  </si>
  <si>
    <t>34111655</t>
  </si>
  <si>
    <t>kabel silový jádro Cu izolace PVC plášť PVC 0,6/1kV (1-CYKY) 3x120+70mm2</t>
  </si>
  <si>
    <t>741122211</t>
  </si>
  <si>
    <t>Montáž kabelů měděných bez ukončení uložených volně nebo v liště plných kulatých (např. CYKY) počtu a průřezu žil 3x1,5 až 6 mm2</t>
  </si>
  <si>
    <t>34111030</t>
  </si>
  <si>
    <t>kabel instalační jádro Cu plné izolace PVC plášť PVC 450/750V (CYKY) 3x1,5mm2</t>
  </si>
  <si>
    <t>170*1,15 "Přepočtené koeficientem množství</t>
  </si>
  <si>
    <t>34111036</t>
  </si>
  <si>
    <t>kabel instalační jádro Cu plné izolace PVC plášť PVC 450/750V (CYKY) 3x2,5mm2</t>
  </si>
  <si>
    <t>395*1,15 "Přepočtené koeficientem množství</t>
  </si>
  <si>
    <t>741122231</t>
  </si>
  <si>
    <t>Montáž kabelů měděných bez ukončení uložených volně nebo v liště plných kulatých (např. CYKY) počtu a průřezu žil 5x1,5 až 2,5 mm2</t>
  </si>
  <si>
    <t>34111090</t>
  </si>
  <si>
    <t>kabel instalační jádro Cu plné izolace PVC plášť PVC 450/750V (CYKY) 5x1,5mm2</t>
  </si>
  <si>
    <t>82*1,15 "Přepočtené koeficientem množství</t>
  </si>
  <si>
    <t>34111094</t>
  </si>
  <si>
    <t>kabel instalační jádro Cu plné izolace PVC plášť PVC 450/750V (CYKY) 5x2,5mm2</t>
  </si>
  <si>
    <t>150*1,15 "Přepočtené koeficientem množství</t>
  </si>
  <si>
    <t>741122232</t>
  </si>
  <si>
    <t>Montáž kabelů měděných bez ukončení uložených volně nebo v liště plných kulatých (např. CYKY) počtu a průřezu žil 5x4 až 6 mm2</t>
  </si>
  <si>
    <t>34111100</t>
  </si>
  <si>
    <t>kabel instalační jádro Cu plné izolace PVC plášť PVC 450/750V (CYKY) 5x6mm2</t>
  </si>
  <si>
    <t>34111098</t>
  </si>
  <si>
    <t>kabel instalační jádro Cu plné izolace PVC plášť PVC 450/750V (CYKY) 5x4mm2</t>
  </si>
  <si>
    <t>30*1,15 "Přepočtené koeficientem množství</t>
  </si>
  <si>
    <t>741122851</t>
  </si>
  <si>
    <t>Demontáž kabelů měděných uložených volně nebo v liště plných kulatých počtu a průřezu žil 2x1,5 až 6 mm2, 3x1,5 až 10 mm2, 4x1,5 až 10 mm2, 5x1,5 až 6 mm2, 7x1,5 až 4 mm2, 12x1,5 mm2</t>
  </si>
  <si>
    <t>741123817</t>
  </si>
  <si>
    <t>Demontáž kabelů měděných uložených pevně plných kulatých počtu a průřezu žil 3x50 až 70 mm2, 3x35+25 mm2, 3x50+35 až 95+50 mm2, 4x35 mm2, 37x2,5 mm2, 48x2,5 mm2</t>
  </si>
  <si>
    <t>2*3</t>
  </si>
  <si>
    <t>kabel topný 10W/m, délka 3m, bez termostatu</t>
  </si>
  <si>
    <t>741124731</t>
  </si>
  <si>
    <t>Montáž kabelů měděných ovládacích bez ukončení uložených pevně stíněných ovládacích s plným jádrem (např. JYTY) počtu a průměru žil 2 až 19x0,8 mm2</t>
  </si>
  <si>
    <t>34113140</t>
  </si>
  <si>
    <t>kabel ovládací průmyslový stíněný laminovanou Al fólií s příložným Cu drátem jádro Cu plné izolace PVC plášť PVC 225V (JE-Y(St)Y...Bd) 2x2x0,80mm2</t>
  </si>
  <si>
    <t>741124733</t>
  </si>
  <si>
    <t>Montáž kabelů měděných ovládacích bez ukončení uložených pevně stíněných ovládacích s plným jádrem (např. JYTY) počtu a průměru žil 2 až 19x1 mm2</t>
  </si>
  <si>
    <t>34113148</t>
  </si>
  <si>
    <t>kabel ovládací průmyslový stíněný laminovanou Al fólií s příložným Cu drátem jádro Cu plné izolace PVC plášť PVC 250V (JYTY) 2x1,00mm2</t>
  </si>
  <si>
    <t>50*1,15 "Přepočtené koeficientem množství</t>
  </si>
  <si>
    <t>34113150</t>
  </si>
  <si>
    <t>kabel ovládací průmyslový stíněný laminovanou Al fólií s příložným Cu drátem jádro Cu plné izolace PVC plášť PVC 250V (JYTY) 4x1,00mm2</t>
  </si>
  <si>
    <t>741130001</t>
  </si>
  <si>
    <t>Ukončení vodičů izolovaných s označením a zapojením v rozváděči nebo na přístroji, průřezu žíly do 2,5 mm2</t>
  </si>
  <si>
    <t>741130003</t>
  </si>
  <si>
    <t>Ukončení vodičů izolovaných s označením a zapojením v rozváděči nebo na přístroji, průřezu žíly do 4 mm2</t>
  </si>
  <si>
    <t>741130004</t>
  </si>
  <si>
    <t>Ukončení vodičů izolovaných s označením a zapojením v rozváděči nebo na přístroji, průřezu žíly do 6 mm2</t>
  </si>
  <si>
    <t>741130006</t>
  </si>
  <si>
    <t>Ukončení vodičů izolovaných s označením a zapojením v rozváděči nebo na přístroji, průřezu žíly do 16 mm2</t>
  </si>
  <si>
    <t>741130007</t>
  </si>
  <si>
    <t>Ukončení vodičů izolovaných s označením a zapojením v rozváděči nebo na přístroji, průřezu žíly do 25 mm2</t>
  </si>
  <si>
    <t>741130012</t>
  </si>
  <si>
    <t>Ukončení vodičů izolovaných s označením a zapojením v rozváděči nebo na přístroji, průřezu žíly do 70 mm2</t>
  </si>
  <si>
    <t>741130014</t>
  </si>
  <si>
    <t>Ukončení vodičů izolovaných s označením a zapojením v rozváděči nebo na přístroji, průřezu žíly do 120 mm2</t>
  </si>
  <si>
    <t>741310101</t>
  </si>
  <si>
    <t>Montáž spínačů jedno nebo dvoupólových polozapuštěných nebo zapuštěných se zapojením vodičů bezšroubové připojení spínačů, řazení 1-jednopólových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</si>
  <si>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</si>
  <si>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</si>
  <si>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</si>
  <si>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</si>
  <si>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</si>
  <si>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</si>
  <si>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741311873</t>
  </si>
  <si>
    <t>Demontáž spínačů bez zachování funkčnosti (do suti) polozapuštěných nebo zapuštěných, pro prostředí normální do 10 A, připojení šroubové do 2 svorek</t>
  </si>
  <si>
    <t>741315823</t>
  </si>
  <si>
    <t>Demontáž zásuvek bez zachování funkčnosti (do suti) domovních polozapuštěných nebo zapuštěných, pro prostředí normální do 16 A, připojení šroubové 2P+PE</t>
  </si>
  <si>
    <t>741321829</t>
  </si>
  <si>
    <t>Demontáž pojistek závitových pojistkových částí patron</t>
  </si>
  <si>
    <t>741336841</t>
  </si>
  <si>
    <t>Demontáž měřicích přístrojů elektroměru jednofázového nebo třífázového</t>
  </si>
  <si>
    <t>741371141</t>
  </si>
  <si>
    <t>Montáž svítidel zářivkových se zapojením vodičů průmyslových stropních závěsných na řetízcích 2 zdroje</t>
  </si>
  <si>
    <t>741372061</t>
  </si>
  <si>
    <t>Montáž svítidel s integrovaným zdrojem LED se zapojením vodičů interiérových přisazených stropních hranatých nebo kruhových, plochy do 0,09 m2</t>
  </si>
  <si>
    <t>RMAT0005</t>
  </si>
  <si>
    <t>Svítidlo stropní přisazené 23W, 3200lm, l=1186mm</t>
  </si>
  <si>
    <t>741372072</t>
  </si>
  <si>
    <t>Montáž svítidel s integrovaným zdrojem LED se zapojením vodičů interiérových závěsných hranatých nebo kruhových, plochy do 0,09 m2</t>
  </si>
  <si>
    <t>RMAT0003</t>
  </si>
  <si>
    <t>LED svítidlo závěsné 23W, 3200lm, l=1186mm</t>
  </si>
  <si>
    <t>RMAT0004</t>
  </si>
  <si>
    <t>LED svítidlo závěsné s vestavním snímačem pohybu, 23W, 3200lm, l=1186mm</t>
  </si>
  <si>
    <t>741374823</t>
  </si>
  <si>
    <t>Demontáž svítidel se zachováním funkčnosti interiérových modulového systému zářivkových, délky přes 1100 mm</t>
  </si>
  <si>
    <t>741420001</t>
  </si>
  <si>
    <t>Montáž hromosvodného vedení svodových drátů nebo lan s podpěrami, Ø do 10 mm</t>
  </si>
  <si>
    <t>35441073</t>
  </si>
  <si>
    <t>drát D 10mm FeZn</t>
  </si>
  <si>
    <t>35441703</t>
  </si>
  <si>
    <t>podpěra vedení hromosvodu na hřebenáče, nerez</t>
  </si>
  <si>
    <t>35441560</t>
  </si>
  <si>
    <t>podpěra vedení FeZn na plechovou krytinu 110mm</t>
  </si>
  <si>
    <t>35442185</t>
  </si>
  <si>
    <t>držák oddáleného hromosvodu FeZn T</t>
  </si>
  <si>
    <t>35442210</t>
  </si>
  <si>
    <t>tyč izolační GFK pro vodič, příložky a spoj. mat. FeZn 680mm</t>
  </si>
  <si>
    <t>741420020</t>
  </si>
  <si>
    <t>Montáž hromosvodného vedení svorek s jedním šroubem</t>
  </si>
  <si>
    <t>35431000</t>
  </si>
  <si>
    <t>svorka uzemnění FeZn univerzální</t>
  </si>
  <si>
    <t>35431004</t>
  </si>
  <si>
    <t>svorka uzemnění FeZn univerzální bez středové destičky</t>
  </si>
  <si>
    <t>741420022</t>
  </si>
  <si>
    <t>Montáž hromosvodného vedení svorek se 3 a více šrouby</t>
  </si>
  <si>
    <t>35441860</t>
  </si>
  <si>
    <t>svorka FeZn k jímací tyči - 4 šrouby</t>
  </si>
  <si>
    <t>741420121</t>
  </si>
  <si>
    <t>Montáž oddáleného vedení izolační tyče</t>
  </si>
  <si>
    <t>741421833</t>
  </si>
  <si>
    <t>Demontáž hromosvodného vedení bez zachování funkčnosti svodových drátů nebo lan na šikmé střeše, průměru přes 8 mm</t>
  </si>
  <si>
    <t>741421841</t>
  </si>
  <si>
    <t>Demontáž hromosvodného vedení bez zachování funkčnosti svorek šroubových s 1 šroubem</t>
  </si>
  <si>
    <t>741421851</t>
  </si>
  <si>
    <t>Demontáž hromosvodného vedení podpěr střešního vedení pod hřeben</t>
  </si>
  <si>
    <t>741430001</t>
  </si>
  <si>
    <t>Montáž jímacích tyčí délky do 3 m, na konstrukci dřevěnou mimo krov</t>
  </si>
  <si>
    <t>35441055</t>
  </si>
  <si>
    <t>tyč jímací s kovaným hrotem 1500mm FeZn</t>
  </si>
  <si>
    <t>35442176</t>
  </si>
  <si>
    <t>objímka jímací tyče FeZn</t>
  </si>
  <si>
    <t>741810002</t>
  </si>
  <si>
    <t>Zkoušky a prohlídky elektrických rozvodů a zařízení celková prohlídka a vyhotovení revizní zprávy pro objem montážních prací přes 100 do 500 tis. Kč</t>
  </si>
  <si>
    <t>741820102</t>
  </si>
  <si>
    <t>Měření osvětlovacího zařízení intenzity osvětlení na pracovišti do 50 svítidel</t>
  </si>
  <si>
    <t>741854911</t>
  </si>
  <si>
    <t>Kontrola a zjištění stavu vedení změření zemního odporu s demontáží proměřením a opětovným smontováním svorky zkušební svorky</t>
  </si>
  <si>
    <t>998741101</t>
  </si>
  <si>
    <t>Přesun hmot pro silnoproud stanovený z hmotnosti přesunovaného materiálu vodorovná dopravní vzdálenost do 50 m základní v objektech výšky do 6 m</t>
  </si>
  <si>
    <t>998741102</t>
  </si>
  <si>
    <t>Přesun hmot pro silnoproud stanovený z hmotnosti přesunovaného materiálu vodorovná dopravní vzdálenost do 50 m základní v objektech výšky přes 6 do 12 m</t>
  </si>
  <si>
    <t>998741103</t>
  </si>
  <si>
    <t>Přesun hmot pro silnoproud stanovený z hmotnosti přesunovaného materiálu vodorovná dopravní vzdálenost do 50 m základní v objektech výšky přes 12 do 24 m</t>
  </si>
  <si>
    <t>RKON1000.1</t>
  </si>
  <si>
    <t>Dokončovací a drobné elektromontážní a pomocné práce</t>
  </si>
  <si>
    <t>RMAT1000.1</t>
  </si>
  <si>
    <t>Drobný montážní, spojovací, označovací a pomocný elektromateriál, blíže nespecifikovaný</t>
  </si>
  <si>
    <t>Úprava rozvaděče RH</t>
  </si>
  <si>
    <t>741230001</t>
  </si>
  <si>
    <t>Montáž desek přístrojových bez zapojení vodičů typových elektroměrových</t>
  </si>
  <si>
    <t>RMAT0008</t>
  </si>
  <si>
    <t>deska přístrojová elektroměrová pro 3f přímé měření, jeden jistič 1f 2 A char. B pro HDO a ovládací relé</t>
  </si>
  <si>
    <t>741310431</t>
  </si>
  <si>
    <t>Montáž spínačů tří nebo čtyřpólových vestavných bez zhotovení otvoru pro hřídel přístroje komorových nebo paketových ovládaných neodnímatelnou rukojetí, bez zapojení vodičů pro jakýkoliv počet komor nebo paket</t>
  </si>
  <si>
    <t>RMAT0009</t>
  </si>
  <si>
    <t>spínač třípólový 63A</t>
  </si>
  <si>
    <t>741320042</t>
  </si>
  <si>
    <t>Montáž pojistek se zapojením vodičů pojistkových částí patron nožových</t>
  </si>
  <si>
    <t>35825268</t>
  </si>
  <si>
    <t>pojistka nožová 160A nízkoztrátová 13W, provedení normální, charakteristika gG</t>
  </si>
  <si>
    <t>741320101</t>
  </si>
  <si>
    <t>Montáž jističů se zapojením vodičů jednopólových nn do 25 A bez krytu</t>
  </si>
  <si>
    <t>35822109</t>
  </si>
  <si>
    <t>jistič 1pólový-charakteristika B 10A</t>
  </si>
  <si>
    <t>35822111</t>
  </si>
  <si>
    <t>jistič 1-pólový 16 A vypínací charakteristika B vypínací schopnost 10 kA</t>
  </si>
  <si>
    <t>35822127</t>
  </si>
  <si>
    <t>jistič 1-pólový 20 A vypínací charakteristika B vypínací schopnost 10 kA</t>
  </si>
  <si>
    <t>35822106</t>
  </si>
  <si>
    <t>jistič 1-pólový 4 A vypínací charakteristika B vypínací schopnost 10 kA</t>
  </si>
  <si>
    <t>741320161</t>
  </si>
  <si>
    <t>Montáž jističů se zapojením vodičů třípólových nn do 25 A bez krytu</t>
  </si>
  <si>
    <t>35822158</t>
  </si>
  <si>
    <t>jistič 3-pólový 10 A vypínací charakteristika B vypínací schopnost 10 kA</t>
  </si>
  <si>
    <t>35822401</t>
  </si>
  <si>
    <t>jistič 3-pólový 16 A vypínací charakteristika B vypínací schopnost 10 kA</t>
  </si>
  <si>
    <t>35822402</t>
  </si>
  <si>
    <t>jistič 3-pólový 20 A vypínací charakteristika B vypínací schopnost 10 kA</t>
  </si>
  <si>
    <t>741320201</t>
  </si>
  <si>
    <t>Montáž jističů se zapojením vodičů čtyřpólových nn deionových vestavných do 100 A</t>
  </si>
  <si>
    <t>RMAT0010</t>
  </si>
  <si>
    <t>jistič deionový vestavný</t>
  </si>
  <si>
    <t>741321001</t>
  </si>
  <si>
    <t>Montáž proudových chráničů se zapojením vodičů dvoupólových nn do 25 A bez krytu</t>
  </si>
  <si>
    <t>RMAT0011</t>
  </si>
  <si>
    <t>proudový chránič dvoupólový 30mA typu A s nadproudovou ochranou 16A 10kA</t>
  </si>
  <si>
    <t>741330052</t>
  </si>
  <si>
    <t>Montáž stykačů nn se zapojením vodičů střídavých vestavných čtyřpólových do 25 A</t>
  </si>
  <si>
    <t>35821000</t>
  </si>
  <si>
    <t>stykač 4-pólový 25 A 4N0 230-240V AC/DC</t>
  </si>
  <si>
    <t>741330631</t>
  </si>
  <si>
    <t>Montáž relé pomocných se zapojením vodičů vestavných v krytu s kontakty 2P, 3Z</t>
  </si>
  <si>
    <t>RMAT0012</t>
  </si>
  <si>
    <t>pomocné relé 230V, 2Z, 20A</t>
  </si>
  <si>
    <t>741331075</t>
  </si>
  <si>
    <t>Montáž měřicích přístrojů bez zapojení vodičů termostatu</t>
  </si>
  <si>
    <t>RMAT0013</t>
  </si>
  <si>
    <t>termostatické relé, s externím čidlem 3m, min. IP44, rozsah -15 až +40°C, 1x přepínací kontakt, včetně čidla</t>
  </si>
  <si>
    <t>RKON1000</t>
  </si>
  <si>
    <t>RMAT1000</t>
  </si>
  <si>
    <t>RMAT0014</t>
  </si>
  <si>
    <t>Dokumetnace k rozvodnici</t>
  </si>
  <si>
    <t>Rozvaděč RK</t>
  </si>
  <si>
    <t>741132302</t>
  </si>
  <si>
    <t>Ukončení kabelů nebo vodičů koncovkou nebo s vývodkou ucpávkovou do 4 žil s jednoduchým nástavcem průměru 16 mm</t>
  </si>
  <si>
    <t>741210001</t>
  </si>
  <si>
    <t>Montáž rozvodnic oceloplechových nebo plastových bez zapojení vodičů běžných, hmotnosti do 20 kg</t>
  </si>
  <si>
    <t>35711024</t>
  </si>
  <si>
    <t>rozvodnice nástěnná, plné dveře, IP65, 48 modulárních jednotek, vč. N/pE</t>
  </si>
  <si>
    <t>RMAT0016</t>
  </si>
  <si>
    <t>spínač třípólový 80A</t>
  </si>
  <si>
    <t>35822120</t>
  </si>
  <si>
    <t>jistič 1-pólový 13 A vypínací charakteristika B vypínací schopnost 10 kA</t>
  </si>
  <si>
    <t>741320171</t>
  </si>
  <si>
    <t>Montáž jističů se zapojením vodičů třípólových nn do 63 A bez krytu</t>
  </si>
  <si>
    <t>35822176</t>
  </si>
  <si>
    <t>jistič 3-pólový 32 A vypínací charakteristika C vypínací schopnost 10 kA</t>
  </si>
  <si>
    <t>35822178</t>
  </si>
  <si>
    <t>jistič 3-pólový 40 A vypínací charakteristika B vypínací schopnost 10 kA</t>
  </si>
  <si>
    <t>741322111</t>
  </si>
  <si>
    <t>Montáž přepěťových ochran nn se zapojením vodičů svodiče přepětí - typ 2 čtyřpólových jednodílných</t>
  </si>
  <si>
    <t>RMAT0017</t>
  </si>
  <si>
    <t>svodič přepětí T1+T2</t>
  </si>
  <si>
    <t>RMAT0015</t>
  </si>
  <si>
    <t>ucpávka kabelová dle výrobní dokumentace rozvaděče</t>
  </si>
  <si>
    <t>742</t>
  </si>
  <si>
    <t>Elektroinstalace - slaboproud</t>
  </si>
  <si>
    <t>742210121</t>
  </si>
  <si>
    <t>Montáž hlásiče automatického bodového</t>
  </si>
  <si>
    <t>RMAT0006</t>
  </si>
  <si>
    <t>hlásič teploty a kouře</t>
  </si>
  <si>
    <t>742210131</t>
  </si>
  <si>
    <t>Montáž soklu hlásiče nebo patice</t>
  </si>
  <si>
    <t>742220141</t>
  </si>
  <si>
    <t>Montáž klávesnice pro dodanou ústřednu</t>
  </si>
  <si>
    <t>742220511</t>
  </si>
  <si>
    <t>Zkoušky a revize PZTS revize výchozí systému PZTS</t>
  </si>
  <si>
    <t>742221841</t>
  </si>
  <si>
    <t>Demontáž klávesnice pro dodanou ústřednu</t>
  </si>
  <si>
    <t>RKON0002</t>
  </si>
  <si>
    <t>Montáž vyhodcovací jednotky dvoustupňové signalizace teploty/kouře</t>
  </si>
  <si>
    <t>RMAT0007</t>
  </si>
  <si>
    <t>Vyhodnocovací jednotka dvoustupňové signalizace teploty a kouře</t>
  </si>
  <si>
    <t>46-M</t>
  </si>
  <si>
    <t>Zemní práce při extr.mont.pracích</t>
  </si>
  <si>
    <t>460161132</t>
  </si>
  <si>
    <t>Hloubení kabelových rýh ručně včetně urovnání dna s přemístěním výkopku do vzdálenosti 3 m od okraje jámy nebo s naložením na dopravní prostředek šířky 35 cm hloubky 40 cm v hornině třídy těžitelnosti I skupiny 3</t>
  </si>
  <si>
    <t>460431142</t>
  </si>
  <si>
    <t>Zásyp kabelových rýh ručně s přemístění sypaniny ze vzdálenosti do 10 m, s uložením výkopku ve vrstvách včetně zhutnění a úpravy povrchu šířky 35 cm hloubky 40 cm z horniny třídy těžitelnosti I skupiny 3</t>
  </si>
  <si>
    <t>460661511</t>
  </si>
  <si>
    <t>Kabelové lože z písku včetně podsypu, zhutnění a urovnání povrchu pro kabely nn zakryté plastovou fólií, šířky do 25 cm</t>
  </si>
  <si>
    <t>460671113</t>
  </si>
  <si>
    <t>Výstražné prvky pro krytí kabelů včetně vyrovnání povrchu rýhy, rozvinutí a uložení fólie, šířky přes 25 do 35 cm</t>
  </si>
  <si>
    <t>460742141</t>
  </si>
  <si>
    <t>Osazení kabelových prostupů včetně utěsnění a spárování z trub plastových do otvoru ve zdivu včetně vybourání, zazdění a začištění, vnitřního průměru do 15 cm</t>
  </si>
  <si>
    <t>28613874</t>
  </si>
  <si>
    <t>trubka vodovodní jednovrstvá PE100 RC PN 10 SDR17 s ochranným pláštěm z PP 140x8,3mm</t>
  </si>
  <si>
    <t>2*1,03 "Přepočtené koeficientem množství</t>
  </si>
  <si>
    <t>460791212</t>
  </si>
  <si>
    <t>Montáž trubek ochranných uložených volně do rýhy plastových ohebných, vnitřního průměru přes 32 do 50 mm</t>
  </si>
  <si>
    <t>34571371</t>
  </si>
  <si>
    <t>trubka elektroinstalační ohebná dvouplášťová korugovaná HDPE+LDPE UV stab (chránička) D 41/50mm</t>
  </si>
  <si>
    <t>10*1,05 "Přepočtené koeficientem množství</t>
  </si>
  <si>
    <t>468101415</t>
  </si>
  <si>
    <t>Vysekání rýh pro montáž trubek a kabelů v cihelných zdech hloubky do 3 cm a šířky přes 10 do 15 cm</t>
  </si>
  <si>
    <t>468111122</t>
  </si>
  <si>
    <t>Frézování drážek pro vodiče ve stěnách z cihel včetně omítky, rozměru do 5x5 cm</t>
  </si>
  <si>
    <t>468112122</t>
  </si>
  <si>
    <t>Frézování drážek pro vodiče ve stropech nebo klenbách z cihel včetně omítky, rozměru do 5x5 cm</t>
  </si>
  <si>
    <t>580107003</t>
  </si>
  <si>
    <t>Pomocné práce při revizích demontáž a opětná montáž krytu v přípojkové skříni</t>
  </si>
  <si>
    <t>580107004</t>
  </si>
  <si>
    <t>Pomocné práce při revizích demontáž a opětná montáž krytu rozvaděče nebo rozvodnice</t>
  </si>
  <si>
    <t>Průzkumné, zeměměřičské a projektové práce</t>
  </si>
  <si>
    <t>013294000</t>
  </si>
  <si>
    <t>Ostatní dokumentace stavby</t>
  </si>
  <si>
    <t>VRN2</t>
  </si>
  <si>
    <t>Příprava staveniště</t>
  </si>
  <si>
    <t>020001000</t>
  </si>
  <si>
    <t>030001000</t>
  </si>
  <si>
    <t>6.2 - Podkroví</t>
  </si>
  <si>
    <t xml:space="preserve">      3 - Rozvaděč RP4</t>
  </si>
  <si>
    <t>34571457</t>
  </si>
  <si>
    <t>krabice pod omítku PVC odbočná kruhová D 70mm s víčkem</t>
  </si>
  <si>
    <t>741112002</t>
  </si>
  <si>
    <t>Montáž krabic elektroinstalačních bez napojení na trubky a lišty, demontáže a montáže víčka a přístroje protahovacích nebo odbočných zapuštěných plastových kruhových pro sádrokartonové příčky</t>
  </si>
  <si>
    <t>34571465</t>
  </si>
  <si>
    <t>krabice do dutých stěn PVC přístrojová kruhová D 70mm hluboká</t>
  </si>
  <si>
    <t>741112061</t>
  </si>
  <si>
    <t>Montáž krabic elektroinstalačních bez napojení na trubky a lišty, demontáže a montáže víčka a přístroje přístrojových zapuštěných plastových kruhových do zdiva</t>
  </si>
  <si>
    <t>34571450</t>
  </si>
  <si>
    <t>krabice pod omítku PVC přístrojová kruhová D 70mm</t>
  </si>
  <si>
    <t>741112062</t>
  </si>
  <si>
    <t>Montáž krabic elektroinstalačních bez napojení na trubky a lišty, demontáže a montáže víčka a přístroje přístrojových zapuštěných plastových kruhových pro sádrokartonové příčky</t>
  </si>
  <si>
    <t>34571464</t>
  </si>
  <si>
    <t>krabice do dutých stěn PVC přístrojová kruhová D 70mm mělká</t>
  </si>
  <si>
    <t>741120003</t>
  </si>
  <si>
    <t>Montáž vodičů izolovaných měděných bez ukončení uložených pod omítku plných a laněných (např. CY), průřezu žíly 10 až 16 mm2</t>
  </si>
  <si>
    <t>34141029</t>
  </si>
  <si>
    <t>vodič propojovací flexibilní jádro Cu lanované izolace PVC 450/750V (H07V-K) 1x16mm2</t>
  </si>
  <si>
    <t>40*1,15 "Přepočtené koeficientem množství</t>
  </si>
  <si>
    <t>741122611</t>
  </si>
  <si>
    <t>Montáž kabelů měděných bez ukončení uložených pevně plných kulatých nebo bezhalogenových (např. CYKY) počtu a průřezu žil 3x1,5 až 6 mm2</t>
  </si>
  <si>
    <t>180"CYKY 3x1,5</t>
  </si>
  <si>
    <t>340"CYKY 3x2,5</t>
  </si>
  <si>
    <t>240*1,15 "Přepočtené koeficientem množství</t>
  </si>
  <si>
    <t>380*1,15 "Přepočtené koeficientem množství</t>
  </si>
  <si>
    <t>741122641</t>
  </si>
  <si>
    <t>Montáž kabelů měděných bez ukončení uložených pevně plných kulatých nebo bezhalogenových (např. CYKY) počtu a průřezu žil 5x1,5 až 2,5 mm2</t>
  </si>
  <si>
    <t>110*1,15 "Přepočtené koeficientem množství</t>
  </si>
  <si>
    <t>741130005</t>
  </si>
  <si>
    <t>Ukončení vodičů izolovaných s označením a zapojením v rozváděči nebo na přístroji, průřezu žíly do 10 mm2</t>
  </si>
  <si>
    <t>741310121</t>
  </si>
  <si>
    <t>Montáž spínačů jedno nebo dvoupólových polozapuštěných nebo zapuštěných se zapojením vodičů bezšroubové připojení přepínačů, řazení 5-sériových</t>
  </si>
  <si>
    <t>34539012</t>
  </si>
  <si>
    <t>přístroj přepínače sériového, řazení 5 bezšroubové svorky</t>
  </si>
  <si>
    <t>34539050</t>
  </si>
  <si>
    <t>kryt spínače dělený</t>
  </si>
  <si>
    <t>34539060</t>
  </si>
  <si>
    <t>rámeček dvojnásobný</t>
  </si>
  <si>
    <t>34539061</t>
  </si>
  <si>
    <t>rámeček trojnásobný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</si>
  <si>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</si>
  <si>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</si>
  <si>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</si>
  <si>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</si>
  <si>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741310126</t>
  </si>
  <si>
    <t>Montáž spínačů jedno nebo dvoupólových polozapuštěných nebo zapuštěných se zapojením vodičů bezšroubové připojení přepínačů, řazení 7-křížových</t>
  </si>
  <si>
    <t>34539014</t>
  </si>
  <si>
    <t>přístroj přepínače křížového, řazení 7, 7So bezšroubové svorky</t>
  </si>
  <si>
    <t>741311004</t>
  </si>
  <si>
    <t>Montáž spínačů speciálních se zapojením vodičů čidla pohybu nástěnného</t>
  </si>
  <si>
    <t>čidlo pohybu nástěnné</t>
  </si>
  <si>
    <t>741313002</t>
  </si>
  <si>
    <t>Montáž zásuvek domovních se zapojením vodičů bezšroubové připojení polozapuštěných nebo zapuštěných 10/16 A, provedení 2P + PE dvojí zapojení pro průběžnou montáž</t>
  </si>
  <si>
    <t>34555241</t>
  </si>
  <si>
    <t>přístroj zásuvky zápustné jednonásobné, krytka s clonkami, bezšroubové svorky</t>
  </si>
  <si>
    <t>741313004</t>
  </si>
  <si>
    <t>Montáž zásuvek domovních se zapojením vodičů bezšroubové připojení polozapuštěných nebo zapuštěných 10/16 A, provedení 2x (2P + PE) dvojnásobná šikmá</t>
  </si>
  <si>
    <t>34555242</t>
  </si>
  <si>
    <t>zásuvka zápustná dvojnásobná, šikmá, s clonkami, bezšroubové svorky</t>
  </si>
  <si>
    <t>741371004</t>
  </si>
  <si>
    <t>Montáž svítidel zářivkových se zapojením vodičů bytových nebo společenských místností stropních přisazených 2 zdroje s krytem</t>
  </si>
  <si>
    <t>4"D</t>
  </si>
  <si>
    <t>10"E</t>
  </si>
  <si>
    <t>RMAT2002</t>
  </si>
  <si>
    <t>ZÁŘIVKOVÉ SVÍTIDLO 2x 36W uzavřené, PC difuzor, elektron. předřadník</t>
  </si>
  <si>
    <t>741372021</t>
  </si>
  <si>
    <t>Montáž svítidel s integrovaným zdrojem LED se zapojením vodičů interiérových přisazených nástěnných hranatých nebo kruhových, plochy do 0,09 m2</t>
  </si>
  <si>
    <t>LED svítidlo přisazené 18W, 1800lm, PC difuzor</t>
  </si>
  <si>
    <t>RMAT2001</t>
  </si>
  <si>
    <t>LED SVÍTIDLO LINEÁRNÍ PŘISAZENÉ 2.4ft 6400/840, 4640lm, 42W, PC difuzor</t>
  </si>
  <si>
    <t>741372112</t>
  </si>
  <si>
    <t>Montáž svítidel s integrovaným zdrojem LED se zapojením vodičů interiérových vestavných stropních panelových hranatých nebo kruhových, plochy přes 0,09 do 0,36 m2</t>
  </si>
  <si>
    <t>RMAT2003</t>
  </si>
  <si>
    <t>LED PANEL ZAPUŠTĚNÝ DO PODHLEDU 600x600mm 4000°K, 34W, 4100lm, mikroprizma UGR&lt;19</t>
  </si>
  <si>
    <t>741372114</t>
  </si>
  <si>
    <t>Montáž svítidel s integrovaným zdrojem LED se zapojením vodičů interiérových vestavných stěnových orientačních</t>
  </si>
  <si>
    <t>Svítidlo nouzové 14x LED, 2W/225lm/1h s piktogramem</t>
  </si>
  <si>
    <t>Rozvaděč RP4</t>
  </si>
  <si>
    <t>35711042</t>
  </si>
  <si>
    <t>rozvodnice zapuštěná, plné dveře plechové, IP30, 36 modulárních jednotek vč. N/pE</t>
  </si>
  <si>
    <t>741321011</t>
  </si>
  <si>
    <t>Montáž proudových chráničů se zapojením vodičů dvoupólových nn do 63 A bez krytu</t>
  </si>
  <si>
    <t>35829004</t>
  </si>
  <si>
    <t>chránič proudový 2 pólový 40A typ A 0,03A</t>
  </si>
  <si>
    <t>741321041</t>
  </si>
  <si>
    <t>Montáž proudových chráničů se zapojením vodičů čtyřpólových nn do 63 A bez krytu</t>
  </si>
  <si>
    <t>35829007</t>
  </si>
  <si>
    <t>chránič proudový 4 pólový 40A typ A 0,03A</t>
  </si>
  <si>
    <t xml:space="preserve">    VRN7 - Provozní vlivy</t>
  </si>
  <si>
    <t>010001000</t>
  </si>
  <si>
    <t>Ostatní dokumentace</t>
  </si>
  <si>
    <t>034303000</t>
  </si>
  <si>
    <t>Dopravní značení na staveništi</t>
  </si>
  <si>
    <t>041424000</t>
  </si>
  <si>
    <t>Koordinátor BOZP</t>
  </si>
  <si>
    <t>042503000</t>
  </si>
  <si>
    <t>Zpracování evakuačního plánu podle ČSN 730833</t>
  </si>
  <si>
    <t>VRN7</t>
  </si>
  <si>
    <t>Provozní vlivy</t>
  </si>
  <si>
    <t>071203000</t>
  </si>
  <si>
    <t>Provoz dalšího subjektu</t>
  </si>
  <si>
    <t>072103001</t>
  </si>
  <si>
    <t>Projednání a zajištění DIO místní komunikace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</si>
</sst>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2501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 DDM, Teplická 344-38, Děčín IV – Podmokly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Teplická 344/38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Děčín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PROJEKT - projekty staveb, Ing. Marcela Bezděková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ROUND(AG95+SUM(AG96:AG100)+AG103,2)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ROUND(AS95+SUM(AS96:AS100)+AS103,2)</f>
        <v>0</v>
      </c>
      <c r="AT94" s="115">
        <f>ROUND(SUM(AV94:AW94),2)</f>
        <v>0</v>
      </c>
      <c r="AU94" s="116">
        <f>ROUND(AU95+SUM(AU96:AU100)+AU103,5)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ROUND(AZ95+SUM(AZ96:AZ100)+AZ103,2)</f>
        <v>0</v>
      </c>
      <c r="BA94" s="115">
        <f>ROUND(BA95+SUM(BA96:BA100)+BA103,2)</f>
        <v>0</v>
      </c>
      <c r="BB94" s="115">
        <f>ROUND(BB95+SUM(BB96:BB100)+BB103,2)</f>
        <v>0</v>
      </c>
      <c r="BC94" s="115">
        <f>ROUND(BC95+SUM(BC96:BC100)+BC103,2)</f>
        <v>0</v>
      </c>
      <c r="BD94" s="117">
        <f>ROUND(BD95+SUM(BD96:BD100)+BD103,2)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16.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'1 - Úpravy podkroví'!J30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'1 - Úpravy podkroví'!P143</f>
        <v>0</v>
      </c>
      <c r="AV95" s="129">
        <f>'1 - Úpravy podkroví'!J33</f>
        <v>0</v>
      </c>
      <c r="AW95" s="129">
        <f>'1 - Úpravy podkroví'!J34</f>
        <v>0</v>
      </c>
      <c r="AX95" s="129">
        <f>'1 - Úpravy podkroví'!J35</f>
        <v>0</v>
      </c>
      <c r="AY95" s="129">
        <f>'1 - Úpravy podkroví'!J36</f>
        <v>0</v>
      </c>
      <c r="AZ95" s="129">
        <f>'1 - Úpravy podkroví'!F33</f>
        <v>0</v>
      </c>
      <c r="BA95" s="129">
        <f>'1 - Úpravy podkroví'!F34</f>
        <v>0</v>
      </c>
      <c r="BB95" s="129">
        <f>'1 - Úpravy podkroví'!F35</f>
        <v>0</v>
      </c>
      <c r="BC95" s="129">
        <f>'1 - Úpravy podkroví'!F36</f>
        <v>0</v>
      </c>
      <c r="BD95" s="131">
        <f>'1 - Úpravy podkroví'!F37</f>
        <v>0</v>
      </c>
      <c r="BE95" s="7"/>
      <c r="BT95" s="132" t="s">
        <v>84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83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'2 - Vzduchotechnika, 1. -...'!J30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28">
        <v>0</v>
      </c>
      <c r="AT96" s="129">
        <f>ROUND(SUM(AV96:AW96),2)</f>
        <v>0</v>
      </c>
      <c r="AU96" s="130">
        <f>'2 - Vzduchotechnika, 1. -...'!P134</f>
        <v>0</v>
      </c>
      <c r="AV96" s="129">
        <f>'2 - Vzduchotechnika, 1. -...'!J33</f>
        <v>0</v>
      </c>
      <c r="AW96" s="129">
        <f>'2 - Vzduchotechnika, 1. -...'!J34</f>
        <v>0</v>
      </c>
      <c r="AX96" s="129">
        <f>'2 - Vzduchotechnika, 1. -...'!J35</f>
        <v>0</v>
      </c>
      <c r="AY96" s="129">
        <f>'2 - Vzduchotechnika, 1. -...'!J36</f>
        <v>0</v>
      </c>
      <c r="AZ96" s="129">
        <f>'2 - Vzduchotechnika, 1. -...'!F33</f>
        <v>0</v>
      </c>
      <c r="BA96" s="129">
        <f>'2 - Vzduchotechnika, 1. -...'!F34</f>
        <v>0</v>
      </c>
      <c r="BB96" s="129">
        <f>'2 - Vzduchotechnika, 1. -...'!F35</f>
        <v>0</v>
      </c>
      <c r="BC96" s="129">
        <f>'2 - Vzduchotechnika, 1. -...'!F36</f>
        <v>0</v>
      </c>
      <c r="BD96" s="131">
        <f>'2 - Vzduchotechnika, 1. -...'!F37</f>
        <v>0</v>
      </c>
      <c r="BE96" s="7"/>
      <c r="BT96" s="132" t="s">
        <v>84</v>
      </c>
      <c r="BV96" s="132" t="s">
        <v>81</v>
      </c>
      <c r="BW96" s="132" t="s">
        <v>90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83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'3 - Zateplení'!J30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86</v>
      </c>
      <c r="AR97" s="127"/>
      <c r="AS97" s="128">
        <v>0</v>
      </c>
      <c r="AT97" s="129">
        <f>ROUND(SUM(AV97:AW97),2)</f>
        <v>0</v>
      </c>
      <c r="AU97" s="130">
        <f>'3 - Zateplení'!P142</f>
        <v>0</v>
      </c>
      <c r="AV97" s="129">
        <f>'3 - Zateplení'!J33</f>
        <v>0</v>
      </c>
      <c r="AW97" s="129">
        <f>'3 - Zateplení'!J34</f>
        <v>0</v>
      </c>
      <c r="AX97" s="129">
        <f>'3 - Zateplení'!J35</f>
        <v>0</v>
      </c>
      <c r="AY97" s="129">
        <f>'3 - Zateplení'!J36</f>
        <v>0</v>
      </c>
      <c r="AZ97" s="129">
        <f>'3 - Zateplení'!F33</f>
        <v>0</v>
      </c>
      <c r="BA97" s="129">
        <f>'3 - Zateplení'!F34</f>
        <v>0</v>
      </c>
      <c r="BB97" s="129">
        <f>'3 - Zateplení'!F35</f>
        <v>0</v>
      </c>
      <c r="BC97" s="129">
        <f>'3 - Zateplení'!F36</f>
        <v>0</v>
      </c>
      <c r="BD97" s="131">
        <f>'3 - Zateplení'!F37</f>
        <v>0</v>
      </c>
      <c r="BE97" s="7"/>
      <c r="BT97" s="132" t="s">
        <v>84</v>
      </c>
      <c r="BV97" s="132" t="s">
        <v>81</v>
      </c>
      <c r="BW97" s="132" t="s">
        <v>93</v>
      </c>
      <c r="BX97" s="132" t="s">
        <v>5</v>
      </c>
      <c r="CL97" s="132" t="s">
        <v>1</v>
      </c>
      <c r="CM97" s="132" t="s">
        <v>88</v>
      </c>
    </row>
    <row r="98" s="7" customFormat="1" ht="16.5" customHeight="1">
      <c r="A98" s="120" t="s">
        <v>83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'4 - Venkovní úpravy'!J30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86</v>
      </c>
      <c r="AR98" s="127"/>
      <c r="AS98" s="128">
        <v>0</v>
      </c>
      <c r="AT98" s="129">
        <f>ROUND(SUM(AV98:AW98),2)</f>
        <v>0</v>
      </c>
      <c r="AU98" s="130">
        <f>'4 - Venkovní úpravy'!P130</f>
        <v>0</v>
      </c>
      <c r="AV98" s="129">
        <f>'4 - Venkovní úpravy'!J33</f>
        <v>0</v>
      </c>
      <c r="AW98" s="129">
        <f>'4 - Venkovní úpravy'!J34</f>
        <v>0</v>
      </c>
      <c r="AX98" s="129">
        <f>'4 - Venkovní úpravy'!J35</f>
        <v>0</v>
      </c>
      <c r="AY98" s="129">
        <f>'4 - Venkovní úpravy'!J36</f>
        <v>0</v>
      </c>
      <c r="AZ98" s="129">
        <f>'4 - Venkovní úpravy'!F33</f>
        <v>0</v>
      </c>
      <c r="BA98" s="129">
        <f>'4 - Venkovní úpravy'!F34</f>
        <v>0</v>
      </c>
      <c r="BB98" s="129">
        <f>'4 - Venkovní úpravy'!F35</f>
        <v>0</v>
      </c>
      <c r="BC98" s="129">
        <f>'4 - Venkovní úpravy'!F36</f>
        <v>0</v>
      </c>
      <c r="BD98" s="131">
        <f>'4 - Venkovní úpravy'!F37</f>
        <v>0</v>
      </c>
      <c r="BE98" s="7"/>
      <c r="BT98" s="132" t="s">
        <v>84</v>
      </c>
      <c r="BV98" s="132" t="s">
        <v>81</v>
      </c>
      <c r="BW98" s="132" t="s">
        <v>96</v>
      </c>
      <c r="BX98" s="132" t="s">
        <v>5</v>
      </c>
      <c r="CL98" s="132" t="s">
        <v>1</v>
      </c>
      <c r="CM98" s="132" t="s">
        <v>88</v>
      </c>
    </row>
    <row r="99" s="7" customFormat="1" ht="16.5" customHeight="1">
      <c r="A99" s="120" t="s">
        <v>83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'5 - Vytápění'!J30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86</v>
      </c>
      <c r="AR99" s="127"/>
      <c r="AS99" s="128">
        <v>0</v>
      </c>
      <c r="AT99" s="129">
        <f>ROUND(SUM(AV99:AW99),2)</f>
        <v>0</v>
      </c>
      <c r="AU99" s="130">
        <f>'5 - Vytápění'!P143</f>
        <v>0</v>
      </c>
      <c r="AV99" s="129">
        <f>'5 - Vytápění'!J33</f>
        <v>0</v>
      </c>
      <c r="AW99" s="129">
        <f>'5 - Vytápění'!J34</f>
        <v>0</v>
      </c>
      <c r="AX99" s="129">
        <f>'5 - Vytápění'!J35</f>
        <v>0</v>
      </c>
      <c r="AY99" s="129">
        <f>'5 - Vytápění'!J36</f>
        <v>0</v>
      </c>
      <c r="AZ99" s="129">
        <f>'5 - Vytápění'!F33</f>
        <v>0</v>
      </c>
      <c r="BA99" s="129">
        <f>'5 - Vytápění'!F34</f>
        <v>0</v>
      </c>
      <c r="BB99" s="129">
        <f>'5 - Vytápění'!F35</f>
        <v>0</v>
      </c>
      <c r="BC99" s="129">
        <f>'5 - Vytápění'!F36</f>
        <v>0</v>
      </c>
      <c r="BD99" s="131">
        <f>'5 - Vytápění'!F37</f>
        <v>0</v>
      </c>
      <c r="BE99" s="7"/>
      <c r="BT99" s="132" t="s">
        <v>84</v>
      </c>
      <c r="BV99" s="132" t="s">
        <v>81</v>
      </c>
      <c r="BW99" s="132" t="s">
        <v>99</v>
      </c>
      <c r="BX99" s="132" t="s">
        <v>5</v>
      </c>
      <c r="CL99" s="132" t="s">
        <v>1</v>
      </c>
      <c r="CM99" s="132" t="s">
        <v>88</v>
      </c>
    </row>
    <row r="100" s="7" customFormat="1" ht="24.75" customHeight="1">
      <c r="A100" s="7"/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33">
        <f>ROUND(SUM(AG101:AG102),2)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86</v>
      </c>
      <c r="AR100" s="127"/>
      <c r="AS100" s="128">
        <f>ROUND(SUM(AS101:AS102),2)</f>
        <v>0</v>
      </c>
      <c r="AT100" s="129">
        <f>ROUND(SUM(AV100:AW100),2)</f>
        <v>0</v>
      </c>
      <c r="AU100" s="130">
        <f>ROUND(SUM(AU101:AU102),5)</f>
        <v>0</v>
      </c>
      <c r="AV100" s="129">
        <f>ROUND(AZ100*L29,2)</f>
        <v>0</v>
      </c>
      <c r="AW100" s="129">
        <f>ROUND(BA100*L30,2)</f>
        <v>0</v>
      </c>
      <c r="AX100" s="129">
        <f>ROUND(BB100*L29,2)</f>
        <v>0</v>
      </c>
      <c r="AY100" s="129">
        <f>ROUND(BC100*L30,2)</f>
        <v>0</v>
      </c>
      <c r="AZ100" s="129">
        <f>ROUND(SUM(AZ101:AZ102),2)</f>
        <v>0</v>
      </c>
      <c r="BA100" s="129">
        <f>ROUND(SUM(BA101:BA102),2)</f>
        <v>0</v>
      </c>
      <c r="BB100" s="129">
        <f>ROUND(SUM(BB101:BB102),2)</f>
        <v>0</v>
      </c>
      <c r="BC100" s="129">
        <f>ROUND(SUM(BC101:BC102),2)</f>
        <v>0</v>
      </c>
      <c r="BD100" s="131">
        <f>ROUND(SUM(BD101:BD102),2)</f>
        <v>0</v>
      </c>
      <c r="BE100" s="7"/>
      <c r="BS100" s="132" t="s">
        <v>78</v>
      </c>
      <c r="BT100" s="132" t="s">
        <v>84</v>
      </c>
      <c r="BU100" s="132" t="s">
        <v>80</v>
      </c>
      <c r="BV100" s="132" t="s">
        <v>81</v>
      </c>
      <c r="BW100" s="132" t="s">
        <v>102</v>
      </c>
      <c r="BX100" s="132" t="s">
        <v>5</v>
      </c>
      <c r="CL100" s="132" t="s">
        <v>1</v>
      </c>
      <c r="CM100" s="132" t="s">
        <v>88</v>
      </c>
    </row>
    <row r="101" s="4" customFormat="1" ht="16.5" customHeight="1">
      <c r="A101" s="120" t="s">
        <v>83</v>
      </c>
      <c r="B101" s="71"/>
      <c r="C101" s="134"/>
      <c r="D101" s="134"/>
      <c r="E101" s="135" t="s">
        <v>103</v>
      </c>
      <c r="F101" s="135"/>
      <c r="G101" s="135"/>
      <c r="H101" s="135"/>
      <c r="I101" s="135"/>
      <c r="J101" s="134"/>
      <c r="K101" s="135" t="s">
        <v>104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'6.1 - Zařízení silnoproud...'!J32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105</v>
      </c>
      <c r="AR101" s="73"/>
      <c r="AS101" s="138">
        <v>0</v>
      </c>
      <c r="AT101" s="139">
        <f>ROUND(SUM(AV101:AW101),2)</f>
        <v>0</v>
      </c>
      <c r="AU101" s="140">
        <f>'6.1 - Zařízení silnoproud...'!P133</f>
        <v>0</v>
      </c>
      <c r="AV101" s="139">
        <f>'6.1 - Zařízení silnoproud...'!J35</f>
        <v>0</v>
      </c>
      <c r="AW101" s="139">
        <f>'6.1 - Zařízení silnoproud...'!J36</f>
        <v>0</v>
      </c>
      <c r="AX101" s="139">
        <f>'6.1 - Zařízení silnoproud...'!J37</f>
        <v>0</v>
      </c>
      <c r="AY101" s="139">
        <f>'6.1 - Zařízení silnoproud...'!J38</f>
        <v>0</v>
      </c>
      <c r="AZ101" s="139">
        <f>'6.1 - Zařízení silnoproud...'!F35</f>
        <v>0</v>
      </c>
      <c r="BA101" s="139">
        <f>'6.1 - Zařízení silnoproud...'!F36</f>
        <v>0</v>
      </c>
      <c r="BB101" s="139">
        <f>'6.1 - Zařízení silnoproud...'!F37</f>
        <v>0</v>
      </c>
      <c r="BC101" s="139">
        <f>'6.1 - Zařízení silnoproud...'!F38</f>
        <v>0</v>
      </c>
      <c r="BD101" s="141">
        <f>'6.1 - Zařízení silnoproud...'!F39</f>
        <v>0</v>
      </c>
      <c r="BE101" s="4"/>
      <c r="BT101" s="142" t="s">
        <v>88</v>
      </c>
      <c r="BV101" s="142" t="s">
        <v>81</v>
      </c>
      <c r="BW101" s="142" t="s">
        <v>106</v>
      </c>
      <c r="BX101" s="142" t="s">
        <v>102</v>
      </c>
      <c r="CL101" s="142" t="s">
        <v>1</v>
      </c>
    </row>
    <row r="102" s="4" customFormat="1" ht="16.5" customHeight="1">
      <c r="A102" s="120" t="s">
        <v>83</v>
      </c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'6.2 - Podkroví'!J32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105</v>
      </c>
      <c r="AR102" s="73"/>
      <c r="AS102" s="138">
        <v>0</v>
      </c>
      <c r="AT102" s="139">
        <f>ROUND(SUM(AV102:AW102),2)</f>
        <v>0</v>
      </c>
      <c r="AU102" s="140">
        <f>'6.2 - Podkroví'!P130</f>
        <v>0</v>
      </c>
      <c r="AV102" s="139">
        <f>'6.2 - Podkroví'!J35</f>
        <v>0</v>
      </c>
      <c r="AW102" s="139">
        <f>'6.2 - Podkroví'!J36</f>
        <v>0</v>
      </c>
      <c r="AX102" s="139">
        <f>'6.2 - Podkroví'!J37</f>
        <v>0</v>
      </c>
      <c r="AY102" s="139">
        <f>'6.2 - Podkroví'!J38</f>
        <v>0</v>
      </c>
      <c r="AZ102" s="139">
        <f>'6.2 - Podkroví'!F35</f>
        <v>0</v>
      </c>
      <c r="BA102" s="139">
        <f>'6.2 - Podkroví'!F36</f>
        <v>0</v>
      </c>
      <c r="BB102" s="139">
        <f>'6.2 - Podkroví'!F37</f>
        <v>0</v>
      </c>
      <c r="BC102" s="139">
        <f>'6.2 - Podkroví'!F38</f>
        <v>0</v>
      </c>
      <c r="BD102" s="141">
        <f>'6.2 - Podkroví'!F39</f>
        <v>0</v>
      </c>
      <c r="BE102" s="4"/>
      <c r="BT102" s="142" t="s">
        <v>88</v>
      </c>
      <c r="BV102" s="142" t="s">
        <v>81</v>
      </c>
      <c r="BW102" s="142" t="s">
        <v>109</v>
      </c>
      <c r="BX102" s="142" t="s">
        <v>102</v>
      </c>
      <c r="CL102" s="142" t="s">
        <v>1</v>
      </c>
    </row>
    <row r="103" s="7" customFormat="1" ht="16.5" customHeight="1">
      <c r="A103" s="120" t="s">
        <v>83</v>
      </c>
      <c r="B103" s="121"/>
      <c r="C103" s="122"/>
      <c r="D103" s="123" t="s">
        <v>110</v>
      </c>
      <c r="E103" s="123"/>
      <c r="F103" s="123"/>
      <c r="G103" s="123"/>
      <c r="H103" s="123"/>
      <c r="I103" s="124"/>
      <c r="J103" s="123" t="s">
        <v>111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'VRN - Vedlejší rozpočtové...'!J30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86</v>
      </c>
      <c r="AR103" s="127"/>
      <c r="AS103" s="143">
        <v>0</v>
      </c>
      <c r="AT103" s="144">
        <f>ROUND(SUM(AV103:AW103),2)</f>
        <v>0</v>
      </c>
      <c r="AU103" s="145">
        <f>'VRN - Vedlejší rozpočtové...'!P121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84</v>
      </c>
      <c r="BV103" s="132" t="s">
        <v>81</v>
      </c>
      <c r="BW103" s="132" t="s">
        <v>112</v>
      </c>
      <c r="BX103" s="132" t="s">
        <v>5</v>
      </c>
      <c r="CL103" s="132" t="s">
        <v>1</v>
      </c>
      <c r="CM103" s="132" t="s">
        <v>88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q2JpbWPKaAl4J5xk3r0WC5MhitDkCSwQ8gGI5lYCtKGLRu0cOKYMdDnRuvJgRgePIzjuFMnhaZ+evytXGR0H3w==" hashValue="l/KexqIgfrTXFwYhl4awOzxsd7x46LqQH/svlS0arUZTid7KOw3Vetg0zRQw6Dx9Zpob6N8cKck8CNd/ExxYKA==" algorithmName="SHA-512" password="CC35"/>
  <mergeCells count="7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 - Úpravy podkroví'!C2" display="/"/>
    <hyperlink ref="A96" location="'2 - Vzduchotechnika, 1. -...'!C2" display="/"/>
    <hyperlink ref="A97" location="'3 - Zateplení'!C2" display="/"/>
    <hyperlink ref="A98" location="'4 - Venkovní úpravy'!C2" display="/"/>
    <hyperlink ref="A99" location="'5 - Vytápění'!C2" display="/"/>
    <hyperlink ref="A101" location="'6.1 - Zařízení silnoproud...'!C2" display="/"/>
    <hyperlink ref="A102" location="'6.2 - Podkroví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ROUND((SUM(BE143:BE630)),  2)</f>
        <v>0</v>
      </c>
      <c r="G33" s="39"/>
      <c r="H33" s="39"/>
      <c r="I33" s="165">
        <v>0.20999999999999999</v>
      </c>
      <c r="J33" s="164">
        <f>ROUND(((SUM(BE143:BE630))*I33),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ROUND((SUM(BF143:BF630)),  2)</f>
        <v>0</v>
      </c>
      <c r="G34" s="39"/>
      <c r="H34" s="39"/>
      <c r="I34" s="165">
        <v>0.12</v>
      </c>
      <c r="J34" s="164">
        <f>ROUND(((SUM(BF143:BF630))*I34),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ROUND((SUM(BG143:BG630)),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ROUND((SUM(BH143:BH630)),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ROUND((SUM(BI143:BI630)),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1 - Úpravy podkroví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121</v>
      </c>
      <c r="E97" s="192"/>
      <c r="F97" s="192"/>
      <c r="G97" s="192"/>
      <c r="H97" s="192"/>
      <c r="I97" s="192"/>
      <c r="J97" s="193">
        <f>J144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122</v>
      </c>
      <c r="E98" s="197"/>
      <c r="F98" s="197"/>
      <c r="G98" s="197"/>
      <c r="H98" s="197"/>
      <c r="I98" s="197"/>
      <c r="J98" s="198">
        <f>J145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123</v>
      </c>
      <c r="E99" s="197"/>
      <c r="F99" s="197"/>
      <c r="G99" s="197"/>
      <c r="H99" s="197"/>
      <c r="I99" s="197"/>
      <c r="J99" s="198">
        <f>J157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124</v>
      </c>
      <c r="E100" s="197"/>
      <c r="F100" s="197"/>
      <c r="G100" s="197"/>
      <c r="H100" s="197"/>
      <c r="I100" s="197"/>
      <c r="J100" s="198">
        <f>J163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125</v>
      </c>
      <c r="E101" s="197"/>
      <c r="F101" s="197"/>
      <c r="G101" s="197"/>
      <c r="H101" s="197"/>
      <c r="I101" s="197"/>
      <c r="J101" s="198">
        <f>J211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126</v>
      </c>
      <c r="E102" s="197"/>
      <c r="F102" s="197"/>
      <c r="G102" s="197"/>
      <c r="H102" s="197"/>
      <c r="I102" s="197"/>
      <c r="J102" s="198">
        <f>J220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127</v>
      </c>
      <c r="E103" s="197"/>
      <c r="F103" s="197"/>
      <c r="G103" s="197"/>
      <c r="H103" s="197"/>
      <c r="I103" s="197"/>
      <c r="J103" s="198">
        <f>J224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128</v>
      </c>
      <c r="E104" s="197"/>
      <c r="F104" s="197"/>
      <c r="G104" s="197"/>
      <c r="H104" s="197"/>
      <c r="I104" s="197"/>
      <c r="J104" s="198">
        <f>J228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129</v>
      </c>
      <c r="E105" s="197"/>
      <c r="F105" s="197"/>
      <c r="G105" s="197"/>
      <c r="H105" s="197"/>
      <c r="I105" s="197"/>
      <c r="J105" s="198">
        <f>J235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130</v>
      </c>
      <c r="E106" s="197"/>
      <c r="F106" s="197"/>
      <c r="G106" s="197"/>
      <c r="H106" s="197"/>
      <c r="I106" s="197"/>
      <c r="J106" s="198">
        <f>J313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131</v>
      </c>
      <c r="E107" s="197"/>
      <c r="F107" s="197"/>
      <c r="G107" s="197"/>
      <c r="H107" s="197"/>
      <c r="I107" s="197"/>
      <c r="J107" s="198">
        <f>J323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132</v>
      </c>
      <c r="E108" s="192"/>
      <c r="F108" s="192"/>
      <c r="G108" s="192"/>
      <c r="H108" s="192"/>
      <c r="I108" s="192"/>
      <c r="J108" s="193">
        <f>J325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133</v>
      </c>
      <c r="E109" s="197"/>
      <c r="F109" s="197"/>
      <c r="G109" s="197"/>
      <c r="H109" s="197"/>
      <c r="I109" s="197"/>
      <c r="J109" s="198">
        <f>J326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134</v>
      </c>
      <c r="E110" s="197"/>
      <c r="F110" s="197"/>
      <c r="G110" s="197"/>
      <c r="H110" s="197"/>
      <c r="I110" s="197"/>
      <c r="J110" s="198">
        <f>J360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135</v>
      </c>
      <c r="E111" s="197"/>
      <c r="F111" s="197"/>
      <c r="G111" s="197"/>
      <c r="H111" s="197"/>
      <c r="I111" s="197"/>
      <c r="J111" s="198">
        <f>J373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136</v>
      </c>
      <c r="E112" s="197"/>
      <c r="F112" s="197"/>
      <c r="G112" s="197"/>
      <c r="H112" s="197"/>
      <c r="I112" s="197"/>
      <c r="J112" s="198">
        <f>J384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137</v>
      </c>
      <c r="E113" s="197"/>
      <c r="F113" s="197"/>
      <c r="G113" s="197"/>
      <c r="H113" s="197"/>
      <c r="I113" s="197"/>
      <c r="J113" s="198">
        <f>J392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138</v>
      </c>
      <c r="E114" s="197"/>
      <c r="F114" s="197"/>
      <c r="G114" s="197"/>
      <c r="H114" s="197"/>
      <c r="I114" s="197"/>
      <c r="J114" s="198">
        <f>J395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139</v>
      </c>
      <c r="E115" s="197"/>
      <c r="F115" s="197"/>
      <c r="G115" s="197"/>
      <c r="H115" s="197"/>
      <c r="I115" s="197"/>
      <c r="J115" s="198">
        <f>J425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140</v>
      </c>
      <c r="E116" s="197"/>
      <c r="F116" s="197"/>
      <c r="G116" s="197"/>
      <c r="H116" s="197"/>
      <c r="I116" s="197"/>
      <c r="J116" s="198">
        <f>J444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141</v>
      </c>
      <c r="E117" s="197"/>
      <c r="F117" s="197"/>
      <c r="G117" s="197"/>
      <c r="H117" s="197"/>
      <c r="I117" s="197"/>
      <c r="J117" s="198">
        <f>J490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142</v>
      </c>
      <c r="E118" s="197"/>
      <c r="F118" s="197"/>
      <c r="G118" s="197"/>
      <c r="H118" s="197"/>
      <c r="I118" s="197"/>
      <c r="J118" s="198">
        <f>J515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143</v>
      </c>
      <c r="E119" s="197"/>
      <c r="F119" s="197"/>
      <c r="G119" s="197"/>
      <c r="H119" s="197"/>
      <c r="I119" s="197"/>
      <c r="J119" s="198">
        <f>J524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144</v>
      </c>
      <c r="E120" s="197"/>
      <c r="F120" s="197"/>
      <c r="G120" s="197"/>
      <c r="H120" s="197"/>
      <c r="I120" s="197"/>
      <c r="J120" s="198">
        <f>J535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145</v>
      </c>
      <c r="E121" s="197"/>
      <c r="F121" s="197"/>
      <c r="G121" s="197"/>
      <c r="H121" s="197"/>
      <c r="I121" s="197"/>
      <c r="J121" s="198">
        <f>J581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146</v>
      </c>
      <c r="E122" s="197"/>
      <c r="F122" s="197"/>
      <c r="G122" s="197"/>
      <c r="H122" s="197"/>
      <c r="I122" s="197"/>
      <c r="J122" s="198">
        <f>J601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147</v>
      </c>
      <c r="E123" s="197"/>
      <c r="F123" s="197"/>
      <c r="G123" s="197"/>
      <c r="H123" s="197"/>
      <c r="I123" s="197"/>
      <c r="J123" s="198">
        <f>J607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148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84" t="str">
        <f>E7</f>
        <v>Objekt DDM, Teplická 344-38, Děčín IV – Podmokly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114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1 - Úpravy podkroví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>Teplická 344/38</v>
      </c>
      <c r="G137" s="41"/>
      <c r="H137" s="41"/>
      <c r="I137" s="33" t="s">
        <v>22</v>
      </c>
      <c r="J137" s="80" t="str">
        <f>IF(J12="","",J12)</f>
        <v>24. 6. 2025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40.05" customHeight="1">
      <c r="A139" s="39"/>
      <c r="B139" s="40"/>
      <c r="C139" s="33" t="s">
        <v>24</v>
      </c>
      <c r="D139" s="41"/>
      <c r="E139" s="41"/>
      <c r="F139" s="28" t="str">
        <f>E15</f>
        <v>Statutární město Děčín</v>
      </c>
      <c r="G139" s="41"/>
      <c r="H139" s="41"/>
      <c r="I139" s="33" t="s">
        <v>31</v>
      </c>
      <c r="J139" s="37" t="str">
        <f>E21</f>
        <v>PROJEKT - projekty staveb, Ing. Marcela Bezděková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29</v>
      </c>
      <c r="D140" s="41"/>
      <c r="E140" s="41"/>
      <c r="F140" s="28" t="str">
        <f>IF(E18="","",E18)</f>
        <v>Vyplň údaj</v>
      </c>
      <c r="G140" s="41"/>
      <c r="H140" s="41"/>
      <c r="I140" s="33" t="s">
        <v>35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0"/>
      <c r="B142" s="201"/>
      <c r="C142" s="202" t="s">
        <v>149</v>
      </c>
      <c r="D142" s="203" t="s">
        <v>64</v>
      </c>
      <c r="E142" s="203" t="s">
        <v>60</v>
      </c>
      <c r="F142" s="203" t="s">
        <v>61</v>
      </c>
      <c r="G142" s="203" t="s">
        <v>150</v>
      </c>
      <c r="H142" s="203" t="s">
        <v>151</v>
      </c>
      <c r="I142" s="203" t="s">
        <v>152</v>
      </c>
      <c r="J142" s="204" t="s">
        <v>118</v>
      </c>
      <c r="K142" s="205" t="s">
        <v>153</v>
      </c>
      <c r="L142" s="206"/>
      <c r="M142" s="101" t="s">
        <v>1</v>
      </c>
      <c r="N142" s="102" t="s">
        <v>43</v>
      </c>
      <c r="O142" s="102" t="s">
        <v>154</v>
      </c>
      <c r="P142" s="102" t="s">
        <v>155</v>
      </c>
      <c r="Q142" s="102" t="s">
        <v>156</v>
      </c>
      <c r="R142" s="102" t="s">
        <v>157</v>
      </c>
      <c r="S142" s="102" t="s">
        <v>158</v>
      </c>
      <c r="T142" s="103" t="s">
        <v>159</v>
      </c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s="2" customFormat="1" ht="22.8" customHeight="1">
      <c r="A143" s="39"/>
      <c r="B143" s="40"/>
      <c r="C143" s="108" t="s">
        <v>160</v>
      </c>
      <c r="D143" s="41"/>
      <c r="E143" s="41"/>
      <c r="F143" s="41"/>
      <c r="G143" s="41"/>
      <c r="H143" s="41"/>
      <c r="I143" s="41"/>
      <c r="J143" s="207">
        <f>BK143</f>
        <v>0</v>
      </c>
      <c r="K143" s="41"/>
      <c r="L143" s="45"/>
      <c r="M143" s="104"/>
      <c r="N143" s="208"/>
      <c r="O143" s="105"/>
      <c r="P143" s="209">
        <f>P144+P325</f>
        <v>0</v>
      </c>
      <c r="Q143" s="105"/>
      <c r="R143" s="209">
        <f>R144+R325</f>
        <v>0</v>
      </c>
      <c r="S143" s="105"/>
      <c r="T143" s="210">
        <f>T144+T325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78</v>
      </c>
      <c r="AU143" s="18" t="s">
        <v>120</v>
      </c>
      <c r="BK143" s="211">
        <f>BK144+BK325</f>
        <v>0</v>
      </c>
    </row>
    <row r="144" s="12" customFormat="1" ht="25.92" customHeight="1">
      <c r="A144" s="12"/>
      <c r="B144" s="212"/>
      <c r="C144" s="213"/>
      <c r="D144" s="214" t="s">
        <v>78</v>
      </c>
      <c r="E144" s="215" t="s">
        <v>161</v>
      </c>
      <c r="F144" s="215" t="s">
        <v>162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P145+P157+P163+P211+P220+P224+P228+P235+P313+P323</f>
        <v>0</v>
      </c>
      <c r="Q144" s="220"/>
      <c r="R144" s="221">
        <f>R145+R157+R163+R211+R220+R224+R228+R235+R313+R323</f>
        <v>0</v>
      </c>
      <c r="S144" s="220"/>
      <c r="T144" s="222">
        <f>T145+T157+T163+T211+T220+T224+T228+T235+T313+T323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78</v>
      </c>
      <c r="AU144" s="224" t="s">
        <v>79</v>
      </c>
      <c r="AY144" s="223" t="s">
        <v>163</v>
      </c>
      <c r="BK144" s="225">
        <f>BK145+BK157+BK163+BK211+BK220+BK224+BK228+BK235+BK313+BK323</f>
        <v>0</v>
      </c>
    </row>
    <row r="145" s="12" customFormat="1" ht="22.8" customHeight="1">
      <c r="A145" s="12"/>
      <c r="B145" s="212"/>
      <c r="C145" s="213"/>
      <c r="D145" s="214" t="s">
        <v>78</v>
      </c>
      <c r="E145" s="226" t="s">
        <v>91</v>
      </c>
      <c r="F145" s="226" t="s">
        <v>164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SUM(P146:P156)</f>
        <v>0</v>
      </c>
      <c r="Q145" s="220"/>
      <c r="R145" s="221">
        <f>SUM(R146:R156)</f>
        <v>0</v>
      </c>
      <c r="S145" s="220"/>
      <c r="T145" s="22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78</v>
      </c>
      <c r="AU145" s="224" t="s">
        <v>84</v>
      </c>
      <c r="AY145" s="223" t="s">
        <v>163</v>
      </c>
      <c r="BK145" s="225">
        <f>SUM(BK146:BK156)</f>
        <v>0</v>
      </c>
    </row>
    <row r="146" s="2" customFormat="1" ht="37.8" customHeight="1">
      <c r="A146" s="39"/>
      <c r="B146" s="40"/>
      <c r="C146" s="228" t="s">
        <v>84</v>
      </c>
      <c r="D146" s="228" t="s">
        <v>165</v>
      </c>
      <c r="E146" s="229" t="s">
        <v>166</v>
      </c>
      <c r="F146" s="230" t="s">
        <v>167</v>
      </c>
      <c r="G146" s="231" t="s">
        <v>168</v>
      </c>
      <c r="H146" s="232">
        <v>2.4980000000000002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94</v>
      </c>
      <c r="AT146" s="240" t="s">
        <v>165</v>
      </c>
      <c r="AU146" s="240" t="s">
        <v>88</v>
      </c>
      <c r="AY146" s="18" t="s">
        <v>163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84</v>
      </c>
      <c r="BK146" s="241">
        <f>ROUND(I146*H146,2)</f>
        <v>0</v>
      </c>
      <c r="BL146" s="18" t="s">
        <v>94</v>
      </c>
      <c r="BM146" s="240" t="s">
        <v>88</v>
      </c>
    </row>
    <row r="147" s="13" customFormat="1">
      <c r="A147" s="13"/>
      <c r="B147" s="242"/>
      <c r="C147" s="243"/>
      <c r="D147" s="244" t="s">
        <v>169</v>
      </c>
      <c r="E147" s="245" t="s">
        <v>1</v>
      </c>
      <c r="F147" s="246" t="s">
        <v>170</v>
      </c>
      <c r="G147" s="243"/>
      <c r="H147" s="247">
        <v>1.6319999999999999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169</v>
      </c>
      <c r="AU147" s="253" t="s">
        <v>88</v>
      </c>
      <c r="AV147" s="13" t="s">
        <v>88</v>
      </c>
      <c r="AW147" s="13" t="s">
        <v>34</v>
      </c>
      <c r="AX147" s="13" t="s">
        <v>79</v>
      </c>
      <c r="AY147" s="253" t="s">
        <v>163</v>
      </c>
    </row>
    <row r="148" s="13" customFormat="1">
      <c r="A148" s="13"/>
      <c r="B148" s="242"/>
      <c r="C148" s="243"/>
      <c r="D148" s="244" t="s">
        <v>169</v>
      </c>
      <c r="E148" s="245" t="s">
        <v>1</v>
      </c>
      <c r="F148" s="246" t="s">
        <v>171</v>
      </c>
      <c r="G148" s="243"/>
      <c r="H148" s="247">
        <v>0.86599999999999999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169</v>
      </c>
      <c r="AU148" s="253" t="s">
        <v>88</v>
      </c>
      <c r="AV148" s="13" t="s">
        <v>88</v>
      </c>
      <c r="AW148" s="13" t="s">
        <v>34</v>
      </c>
      <c r="AX148" s="13" t="s">
        <v>79</v>
      </c>
      <c r="AY148" s="253" t="s">
        <v>163</v>
      </c>
    </row>
    <row r="149" s="14" customFormat="1">
      <c r="A149" s="14"/>
      <c r="B149" s="254"/>
      <c r="C149" s="255"/>
      <c r="D149" s="244" t="s">
        <v>169</v>
      </c>
      <c r="E149" s="256" t="s">
        <v>1</v>
      </c>
      <c r="F149" s="257" t="s">
        <v>172</v>
      </c>
      <c r="G149" s="255"/>
      <c r="H149" s="258">
        <v>2.4979999999999998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169</v>
      </c>
      <c r="AU149" s="264" t="s">
        <v>88</v>
      </c>
      <c r="AV149" s="14" t="s">
        <v>94</v>
      </c>
      <c r="AW149" s="14" t="s">
        <v>34</v>
      </c>
      <c r="AX149" s="14" t="s">
        <v>84</v>
      </c>
      <c r="AY149" s="264" t="s">
        <v>163</v>
      </c>
    </row>
    <row r="150" s="2" customFormat="1" ht="24.15" customHeight="1">
      <c r="A150" s="39"/>
      <c r="B150" s="40"/>
      <c r="C150" s="228" t="s">
        <v>88</v>
      </c>
      <c r="D150" s="228" t="s">
        <v>165</v>
      </c>
      <c r="E150" s="229" t="s">
        <v>173</v>
      </c>
      <c r="F150" s="230" t="s">
        <v>174</v>
      </c>
      <c r="G150" s="231" t="s">
        <v>175</v>
      </c>
      <c r="H150" s="232">
        <v>5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94</v>
      </c>
      <c r="AT150" s="240" t="s">
        <v>165</v>
      </c>
      <c r="AU150" s="240" t="s">
        <v>88</v>
      </c>
      <c r="AY150" s="18" t="s">
        <v>163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84</v>
      </c>
      <c r="BK150" s="241">
        <f>ROUND(I150*H150,2)</f>
        <v>0</v>
      </c>
      <c r="BL150" s="18" t="s">
        <v>94</v>
      </c>
      <c r="BM150" s="240" t="s">
        <v>94</v>
      </c>
    </row>
    <row r="151" s="13" customFormat="1">
      <c r="A151" s="13"/>
      <c r="B151" s="242"/>
      <c r="C151" s="243"/>
      <c r="D151" s="244" t="s">
        <v>169</v>
      </c>
      <c r="E151" s="245" t="s">
        <v>1</v>
      </c>
      <c r="F151" s="246" t="s">
        <v>176</v>
      </c>
      <c r="G151" s="243"/>
      <c r="H151" s="247">
        <v>2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169</v>
      </c>
      <c r="AU151" s="253" t="s">
        <v>88</v>
      </c>
      <c r="AV151" s="13" t="s">
        <v>88</v>
      </c>
      <c r="AW151" s="13" t="s">
        <v>34</v>
      </c>
      <c r="AX151" s="13" t="s">
        <v>79</v>
      </c>
      <c r="AY151" s="253" t="s">
        <v>163</v>
      </c>
    </row>
    <row r="152" s="13" customFormat="1">
      <c r="A152" s="13"/>
      <c r="B152" s="242"/>
      <c r="C152" s="243"/>
      <c r="D152" s="244" t="s">
        <v>169</v>
      </c>
      <c r="E152" s="245" t="s">
        <v>1</v>
      </c>
      <c r="F152" s="246" t="s">
        <v>177</v>
      </c>
      <c r="G152" s="243"/>
      <c r="H152" s="247">
        <v>3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169</v>
      </c>
      <c r="AU152" s="253" t="s">
        <v>88</v>
      </c>
      <c r="AV152" s="13" t="s">
        <v>88</v>
      </c>
      <c r="AW152" s="13" t="s">
        <v>34</v>
      </c>
      <c r="AX152" s="13" t="s">
        <v>79</v>
      </c>
      <c r="AY152" s="253" t="s">
        <v>163</v>
      </c>
    </row>
    <row r="153" s="14" customFormat="1">
      <c r="A153" s="14"/>
      <c r="B153" s="254"/>
      <c r="C153" s="255"/>
      <c r="D153" s="244" t="s">
        <v>169</v>
      </c>
      <c r="E153" s="256" t="s">
        <v>1</v>
      </c>
      <c r="F153" s="257" t="s">
        <v>172</v>
      </c>
      <c r="G153" s="255"/>
      <c r="H153" s="258">
        <v>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169</v>
      </c>
      <c r="AU153" s="264" t="s">
        <v>88</v>
      </c>
      <c r="AV153" s="14" t="s">
        <v>94</v>
      </c>
      <c r="AW153" s="14" t="s">
        <v>34</v>
      </c>
      <c r="AX153" s="14" t="s">
        <v>84</v>
      </c>
      <c r="AY153" s="264" t="s">
        <v>163</v>
      </c>
    </row>
    <row r="154" s="2" customFormat="1" ht="24.15" customHeight="1">
      <c r="A154" s="39"/>
      <c r="B154" s="40"/>
      <c r="C154" s="228" t="s">
        <v>91</v>
      </c>
      <c r="D154" s="228" t="s">
        <v>165</v>
      </c>
      <c r="E154" s="229" t="s">
        <v>178</v>
      </c>
      <c r="F154" s="230" t="s">
        <v>179</v>
      </c>
      <c r="G154" s="231" t="s">
        <v>175</v>
      </c>
      <c r="H154" s="232">
        <v>1.2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94</v>
      </c>
      <c r="AT154" s="240" t="s">
        <v>165</v>
      </c>
      <c r="AU154" s="240" t="s">
        <v>88</v>
      </c>
      <c r="AY154" s="18" t="s">
        <v>163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94</v>
      </c>
      <c r="BM154" s="240" t="s">
        <v>100</v>
      </c>
    </row>
    <row r="155" s="13" customFormat="1">
      <c r="A155" s="13"/>
      <c r="B155" s="242"/>
      <c r="C155" s="243"/>
      <c r="D155" s="244" t="s">
        <v>169</v>
      </c>
      <c r="E155" s="245" t="s">
        <v>1</v>
      </c>
      <c r="F155" s="246" t="s">
        <v>180</v>
      </c>
      <c r="G155" s="243"/>
      <c r="H155" s="247">
        <v>1.2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169</v>
      </c>
      <c r="AU155" s="253" t="s">
        <v>88</v>
      </c>
      <c r="AV155" s="13" t="s">
        <v>88</v>
      </c>
      <c r="AW155" s="13" t="s">
        <v>34</v>
      </c>
      <c r="AX155" s="13" t="s">
        <v>79</v>
      </c>
      <c r="AY155" s="253" t="s">
        <v>163</v>
      </c>
    </row>
    <row r="156" s="14" customFormat="1">
      <c r="A156" s="14"/>
      <c r="B156" s="254"/>
      <c r="C156" s="255"/>
      <c r="D156" s="244" t="s">
        <v>169</v>
      </c>
      <c r="E156" s="256" t="s">
        <v>1</v>
      </c>
      <c r="F156" s="257" t="s">
        <v>172</v>
      </c>
      <c r="G156" s="255"/>
      <c r="H156" s="258">
        <v>1.2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169</v>
      </c>
      <c r="AU156" s="264" t="s">
        <v>88</v>
      </c>
      <c r="AV156" s="14" t="s">
        <v>94</v>
      </c>
      <c r="AW156" s="14" t="s">
        <v>34</v>
      </c>
      <c r="AX156" s="14" t="s">
        <v>84</v>
      </c>
      <c r="AY156" s="264" t="s">
        <v>163</v>
      </c>
    </row>
    <row r="157" s="12" customFormat="1" ht="22.8" customHeight="1">
      <c r="A157" s="12"/>
      <c r="B157" s="212"/>
      <c r="C157" s="213"/>
      <c r="D157" s="214" t="s">
        <v>78</v>
      </c>
      <c r="E157" s="226" t="s">
        <v>94</v>
      </c>
      <c r="F157" s="226" t="s">
        <v>181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SUM(P158:P162)</f>
        <v>0</v>
      </c>
      <c r="Q157" s="220"/>
      <c r="R157" s="221">
        <f>SUM(R158:R162)</f>
        <v>0</v>
      </c>
      <c r="S157" s="220"/>
      <c r="T157" s="222">
        <f>SUM(T158:T162)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78</v>
      </c>
      <c r="AU157" s="224" t="s">
        <v>84</v>
      </c>
      <c r="AY157" s="223" t="s">
        <v>163</v>
      </c>
      <c r="BK157" s="225">
        <f>SUM(BK158:BK162)</f>
        <v>0</v>
      </c>
    </row>
    <row r="158" s="2" customFormat="1" ht="44.25" customHeight="1">
      <c r="A158" s="39"/>
      <c r="B158" s="40"/>
      <c r="C158" s="228" t="s">
        <v>94</v>
      </c>
      <c r="D158" s="228" t="s">
        <v>165</v>
      </c>
      <c r="E158" s="229" t="s">
        <v>182</v>
      </c>
      <c r="F158" s="230" t="s">
        <v>183</v>
      </c>
      <c r="G158" s="231" t="s">
        <v>184</v>
      </c>
      <c r="H158" s="232">
        <v>2.0499999999999998</v>
      </c>
      <c r="I158" s="233"/>
      <c r="J158" s="234">
        <f>ROUND(I158*H158,2)</f>
        <v>0</v>
      </c>
      <c r="K158" s="235"/>
      <c r="L158" s="45"/>
      <c r="M158" s="236" t="s">
        <v>1</v>
      </c>
      <c r="N158" s="237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94</v>
      </c>
      <c r="AT158" s="240" t="s">
        <v>165</v>
      </c>
      <c r="AU158" s="240" t="s">
        <v>88</v>
      </c>
      <c r="AY158" s="18" t="s">
        <v>163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84</v>
      </c>
      <c r="BK158" s="241">
        <f>ROUND(I158*H158,2)</f>
        <v>0</v>
      </c>
      <c r="BL158" s="18" t="s">
        <v>94</v>
      </c>
      <c r="BM158" s="240" t="s">
        <v>185</v>
      </c>
    </row>
    <row r="159" s="2" customFormat="1" ht="33" customHeight="1">
      <c r="A159" s="39"/>
      <c r="B159" s="40"/>
      <c r="C159" s="228" t="s">
        <v>97</v>
      </c>
      <c r="D159" s="228" t="s">
        <v>165</v>
      </c>
      <c r="E159" s="229" t="s">
        <v>186</v>
      </c>
      <c r="F159" s="230" t="s">
        <v>187</v>
      </c>
      <c r="G159" s="231" t="s">
        <v>175</v>
      </c>
      <c r="H159" s="232">
        <v>0.40999999999999998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94</v>
      </c>
      <c r="AT159" s="240" t="s">
        <v>165</v>
      </c>
      <c r="AU159" s="240" t="s">
        <v>88</v>
      </c>
      <c r="AY159" s="18" t="s">
        <v>163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84</v>
      </c>
      <c r="BK159" s="241">
        <f>ROUND(I159*H159,2)</f>
        <v>0</v>
      </c>
      <c r="BL159" s="18" t="s">
        <v>94</v>
      </c>
      <c r="BM159" s="240" t="s">
        <v>188</v>
      </c>
    </row>
    <row r="160" s="13" customFormat="1">
      <c r="A160" s="13"/>
      <c r="B160" s="242"/>
      <c r="C160" s="243"/>
      <c r="D160" s="244" t="s">
        <v>169</v>
      </c>
      <c r="E160" s="245" t="s">
        <v>1</v>
      </c>
      <c r="F160" s="246" t="s">
        <v>189</v>
      </c>
      <c r="G160" s="243"/>
      <c r="H160" s="247">
        <v>0.40999999999999998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169</v>
      </c>
      <c r="AU160" s="253" t="s">
        <v>88</v>
      </c>
      <c r="AV160" s="13" t="s">
        <v>88</v>
      </c>
      <c r="AW160" s="13" t="s">
        <v>34</v>
      </c>
      <c r="AX160" s="13" t="s">
        <v>79</v>
      </c>
      <c r="AY160" s="253" t="s">
        <v>163</v>
      </c>
    </row>
    <row r="161" s="14" customFormat="1">
      <c r="A161" s="14"/>
      <c r="B161" s="254"/>
      <c r="C161" s="255"/>
      <c r="D161" s="244" t="s">
        <v>169</v>
      </c>
      <c r="E161" s="256" t="s">
        <v>1</v>
      </c>
      <c r="F161" s="257" t="s">
        <v>172</v>
      </c>
      <c r="G161" s="255"/>
      <c r="H161" s="258">
        <v>0.40999999999999998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4" t="s">
        <v>169</v>
      </c>
      <c r="AU161" s="264" t="s">
        <v>88</v>
      </c>
      <c r="AV161" s="14" t="s">
        <v>94</v>
      </c>
      <c r="AW161" s="14" t="s">
        <v>34</v>
      </c>
      <c r="AX161" s="14" t="s">
        <v>84</v>
      </c>
      <c r="AY161" s="264" t="s">
        <v>163</v>
      </c>
    </row>
    <row r="162" s="2" customFormat="1" ht="33" customHeight="1">
      <c r="A162" s="39"/>
      <c r="B162" s="40"/>
      <c r="C162" s="228" t="s">
        <v>100</v>
      </c>
      <c r="D162" s="228" t="s">
        <v>165</v>
      </c>
      <c r="E162" s="229" t="s">
        <v>190</v>
      </c>
      <c r="F162" s="230" t="s">
        <v>191</v>
      </c>
      <c r="G162" s="231" t="s">
        <v>175</v>
      </c>
      <c r="H162" s="232">
        <v>0.40999999999999998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94</v>
      </c>
      <c r="AT162" s="240" t="s">
        <v>165</v>
      </c>
      <c r="AU162" s="240" t="s">
        <v>88</v>
      </c>
      <c r="AY162" s="18" t="s">
        <v>163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84</v>
      </c>
      <c r="BK162" s="241">
        <f>ROUND(I162*H162,2)</f>
        <v>0</v>
      </c>
      <c r="BL162" s="18" t="s">
        <v>94</v>
      </c>
      <c r="BM162" s="240" t="s">
        <v>8</v>
      </c>
    </row>
    <row r="163" s="12" customFormat="1" ht="22.8" customHeight="1">
      <c r="A163" s="12"/>
      <c r="B163" s="212"/>
      <c r="C163" s="213"/>
      <c r="D163" s="214" t="s">
        <v>78</v>
      </c>
      <c r="E163" s="226" t="s">
        <v>192</v>
      </c>
      <c r="F163" s="226" t="s">
        <v>193</v>
      </c>
      <c r="G163" s="213"/>
      <c r="H163" s="213"/>
      <c r="I163" s="216"/>
      <c r="J163" s="227">
        <f>BK163</f>
        <v>0</v>
      </c>
      <c r="K163" s="213"/>
      <c r="L163" s="218"/>
      <c r="M163" s="219"/>
      <c r="N163" s="220"/>
      <c r="O163" s="220"/>
      <c r="P163" s="221">
        <f>SUM(P164:P210)</f>
        <v>0</v>
      </c>
      <c r="Q163" s="220"/>
      <c r="R163" s="221">
        <f>SUM(R164:R210)</f>
        <v>0</v>
      </c>
      <c r="S163" s="220"/>
      <c r="T163" s="222">
        <f>SUM(T164:T210)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78</v>
      </c>
      <c r="AU163" s="224" t="s">
        <v>84</v>
      </c>
      <c r="AY163" s="223" t="s">
        <v>163</v>
      </c>
      <c r="BK163" s="225">
        <f>SUM(BK164:BK210)</f>
        <v>0</v>
      </c>
    </row>
    <row r="164" s="2" customFormat="1" ht="21.75" customHeight="1">
      <c r="A164" s="39"/>
      <c r="B164" s="40"/>
      <c r="C164" s="228" t="s">
        <v>194</v>
      </c>
      <c r="D164" s="228" t="s">
        <v>165</v>
      </c>
      <c r="E164" s="229" t="s">
        <v>195</v>
      </c>
      <c r="F164" s="230" t="s">
        <v>196</v>
      </c>
      <c r="G164" s="231" t="s">
        <v>175</v>
      </c>
      <c r="H164" s="232">
        <v>3.125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94</v>
      </c>
      <c r="AT164" s="240" t="s">
        <v>165</v>
      </c>
      <c r="AU164" s="240" t="s">
        <v>88</v>
      </c>
      <c r="AY164" s="18" t="s">
        <v>163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84</v>
      </c>
      <c r="BK164" s="241">
        <f>ROUND(I164*H164,2)</f>
        <v>0</v>
      </c>
      <c r="BL164" s="18" t="s">
        <v>94</v>
      </c>
      <c r="BM164" s="240" t="s">
        <v>197</v>
      </c>
    </row>
    <row r="165" s="13" customFormat="1">
      <c r="A165" s="13"/>
      <c r="B165" s="242"/>
      <c r="C165" s="243"/>
      <c r="D165" s="244" t="s">
        <v>169</v>
      </c>
      <c r="E165" s="245" t="s">
        <v>1</v>
      </c>
      <c r="F165" s="246" t="s">
        <v>198</v>
      </c>
      <c r="G165" s="243"/>
      <c r="H165" s="247">
        <v>3.1000000000000001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169</v>
      </c>
      <c r="AU165" s="253" t="s">
        <v>88</v>
      </c>
      <c r="AV165" s="13" t="s">
        <v>88</v>
      </c>
      <c r="AW165" s="13" t="s">
        <v>34</v>
      </c>
      <c r="AX165" s="13" t="s">
        <v>79</v>
      </c>
      <c r="AY165" s="253" t="s">
        <v>163</v>
      </c>
    </row>
    <row r="166" s="13" customFormat="1">
      <c r="A166" s="13"/>
      <c r="B166" s="242"/>
      <c r="C166" s="243"/>
      <c r="D166" s="244" t="s">
        <v>169</v>
      </c>
      <c r="E166" s="245" t="s">
        <v>1</v>
      </c>
      <c r="F166" s="246" t="s">
        <v>199</v>
      </c>
      <c r="G166" s="243"/>
      <c r="H166" s="247">
        <v>0.025000000000000001</v>
      </c>
      <c r="I166" s="248"/>
      <c r="J166" s="243"/>
      <c r="K166" s="243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169</v>
      </c>
      <c r="AU166" s="253" t="s">
        <v>88</v>
      </c>
      <c r="AV166" s="13" t="s">
        <v>88</v>
      </c>
      <c r="AW166" s="13" t="s">
        <v>34</v>
      </c>
      <c r="AX166" s="13" t="s">
        <v>79</v>
      </c>
      <c r="AY166" s="253" t="s">
        <v>163</v>
      </c>
    </row>
    <row r="167" s="14" customFormat="1">
      <c r="A167" s="14"/>
      <c r="B167" s="254"/>
      <c r="C167" s="255"/>
      <c r="D167" s="244" t="s">
        <v>169</v>
      </c>
      <c r="E167" s="256" t="s">
        <v>1</v>
      </c>
      <c r="F167" s="257" t="s">
        <v>172</v>
      </c>
      <c r="G167" s="255"/>
      <c r="H167" s="258">
        <v>3.125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4" t="s">
        <v>169</v>
      </c>
      <c r="AU167" s="264" t="s">
        <v>88</v>
      </c>
      <c r="AV167" s="14" t="s">
        <v>94</v>
      </c>
      <c r="AW167" s="14" t="s">
        <v>34</v>
      </c>
      <c r="AX167" s="14" t="s">
        <v>84</v>
      </c>
      <c r="AY167" s="264" t="s">
        <v>163</v>
      </c>
    </row>
    <row r="168" s="2" customFormat="1" ht="24.15" customHeight="1">
      <c r="A168" s="39"/>
      <c r="B168" s="40"/>
      <c r="C168" s="228" t="s">
        <v>185</v>
      </c>
      <c r="D168" s="228" t="s">
        <v>165</v>
      </c>
      <c r="E168" s="229" t="s">
        <v>200</v>
      </c>
      <c r="F168" s="230" t="s">
        <v>201</v>
      </c>
      <c r="G168" s="231" t="s">
        <v>175</v>
      </c>
      <c r="H168" s="232">
        <v>9.375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94</v>
      </c>
      <c r="AT168" s="240" t="s">
        <v>165</v>
      </c>
      <c r="AU168" s="240" t="s">
        <v>88</v>
      </c>
      <c r="AY168" s="18" t="s">
        <v>163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94</v>
      </c>
      <c r="BM168" s="240" t="s">
        <v>202</v>
      </c>
    </row>
    <row r="169" s="13" customFormat="1">
      <c r="A169" s="13"/>
      <c r="B169" s="242"/>
      <c r="C169" s="243"/>
      <c r="D169" s="244" t="s">
        <v>169</v>
      </c>
      <c r="E169" s="245" t="s">
        <v>1</v>
      </c>
      <c r="F169" s="246" t="s">
        <v>203</v>
      </c>
      <c r="G169" s="243"/>
      <c r="H169" s="247">
        <v>9.3000000000000007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169</v>
      </c>
      <c r="AU169" s="253" t="s">
        <v>88</v>
      </c>
      <c r="AV169" s="13" t="s">
        <v>88</v>
      </c>
      <c r="AW169" s="13" t="s">
        <v>34</v>
      </c>
      <c r="AX169" s="13" t="s">
        <v>79</v>
      </c>
      <c r="AY169" s="253" t="s">
        <v>163</v>
      </c>
    </row>
    <row r="170" s="13" customFormat="1">
      <c r="A170" s="13"/>
      <c r="B170" s="242"/>
      <c r="C170" s="243"/>
      <c r="D170" s="244" t="s">
        <v>169</v>
      </c>
      <c r="E170" s="245" t="s">
        <v>1</v>
      </c>
      <c r="F170" s="246" t="s">
        <v>204</v>
      </c>
      <c r="G170" s="243"/>
      <c r="H170" s="247">
        <v>0.074999999999999997</v>
      </c>
      <c r="I170" s="248"/>
      <c r="J170" s="243"/>
      <c r="K170" s="243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169</v>
      </c>
      <c r="AU170" s="253" t="s">
        <v>88</v>
      </c>
      <c r="AV170" s="13" t="s">
        <v>88</v>
      </c>
      <c r="AW170" s="13" t="s">
        <v>34</v>
      </c>
      <c r="AX170" s="13" t="s">
        <v>79</v>
      </c>
      <c r="AY170" s="253" t="s">
        <v>163</v>
      </c>
    </row>
    <row r="171" s="14" customFormat="1">
      <c r="A171" s="14"/>
      <c r="B171" s="254"/>
      <c r="C171" s="255"/>
      <c r="D171" s="244" t="s">
        <v>169</v>
      </c>
      <c r="E171" s="256" t="s">
        <v>1</v>
      </c>
      <c r="F171" s="257" t="s">
        <v>172</v>
      </c>
      <c r="G171" s="255"/>
      <c r="H171" s="258">
        <v>9.375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169</v>
      </c>
      <c r="AU171" s="264" t="s">
        <v>88</v>
      </c>
      <c r="AV171" s="14" t="s">
        <v>94</v>
      </c>
      <c r="AW171" s="14" t="s">
        <v>34</v>
      </c>
      <c r="AX171" s="14" t="s">
        <v>84</v>
      </c>
      <c r="AY171" s="264" t="s">
        <v>163</v>
      </c>
    </row>
    <row r="172" s="2" customFormat="1" ht="33" customHeight="1">
      <c r="A172" s="39"/>
      <c r="B172" s="40"/>
      <c r="C172" s="228" t="s">
        <v>205</v>
      </c>
      <c r="D172" s="228" t="s">
        <v>165</v>
      </c>
      <c r="E172" s="229" t="s">
        <v>206</v>
      </c>
      <c r="F172" s="230" t="s">
        <v>207</v>
      </c>
      <c r="G172" s="231" t="s">
        <v>175</v>
      </c>
      <c r="H172" s="232">
        <v>28.140000000000001</v>
      </c>
      <c r="I172" s="233"/>
      <c r="J172" s="234">
        <f>ROUND(I172*H172,2)</f>
        <v>0</v>
      </c>
      <c r="K172" s="235"/>
      <c r="L172" s="45"/>
      <c r="M172" s="236" t="s">
        <v>1</v>
      </c>
      <c r="N172" s="237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94</v>
      </c>
      <c r="AT172" s="240" t="s">
        <v>165</v>
      </c>
      <c r="AU172" s="240" t="s">
        <v>88</v>
      </c>
      <c r="AY172" s="18" t="s">
        <v>163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84</v>
      </c>
      <c r="BK172" s="241">
        <f>ROUND(I172*H172,2)</f>
        <v>0</v>
      </c>
      <c r="BL172" s="18" t="s">
        <v>94</v>
      </c>
      <c r="BM172" s="240" t="s">
        <v>208</v>
      </c>
    </row>
    <row r="173" s="13" customFormat="1">
      <c r="A173" s="13"/>
      <c r="B173" s="242"/>
      <c r="C173" s="243"/>
      <c r="D173" s="244" t="s">
        <v>169</v>
      </c>
      <c r="E173" s="245" t="s">
        <v>1</v>
      </c>
      <c r="F173" s="246" t="s">
        <v>209</v>
      </c>
      <c r="G173" s="243"/>
      <c r="H173" s="247">
        <v>6.5999999999999996</v>
      </c>
      <c r="I173" s="248"/>
      <c r="J173" s="243"/>
      <c r="K173" s="243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169</v>
      </c>
      <c r="AU173" s="253" t="s">
        <v>88</v>
      </c>
      <c r="AV173" s="13" t="s">
        <v>88</v>
      </c>
      <c r="AW173" s="13" t="s">
        <v>34</v>
      </c>
      <c r="AX173" s="13" t="s">
        <v>79</v>
      </c>
      <c r="AY173" s="253" t="s">
        <v>163</v>
      </c>
    </row>
    <row r="174" s="13" customFormat="1">
      <c r="A174" s="13"/>
      <c r="B174" s="242"/>
      <c r="C174" s="243"/>
      <c r="D174" s="244" t="s">
        <v>169</v>
      </c>
      <c r="E174" s="245" t="s">
        <v>1</v>
      </c>
      <c r="F174" s="246" t="s">
        <v>210</v>
      </c>
      <c r="G174" s="243"/>
      <c r="H174" s="247">
        <v>21.539999999999999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169</v>
      </c>
      <c r="AU174" s="253" t="s">
        <v>88</v>
      </c>
      <c r="AV174" s="13" t="s">
        <v>88</v>
      </c>
      <c r="AW174" s="13" t="s">
        <v>34</v>
      </c>
      <c r="AX174" s="13" t="s">
        <v>79</v>
      </c>
      <c r="AY174" s="253" t="s">
        <v>163</v>
      </c>
    </row>
    <row r="175" s="14" customFormat="1">
      <c r="A175" s="14"/>
      <c r="B175" s="254"/>
      <c r="C175" s="255"/>
      <c r="D175" s="244" t="s">
        <v>169</v>
      </c>
      <c r="E175" s="256" t="s">
        <v>1</v>
      </c>
      <c r="F175" s="257" t="s">
        <v>172</v>
      </c>
      <c r="G175" s="255"/>
      <c r="H175" s="258">
        <v>28.140000000000001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169</v>
      </c>
      <c r="AU175" s="264" t="s">
        <v>88</v>
      </c>
      <c r="AV175" s="14" t="s">
        <v>94</v>
      </c>
      <c r="AW175" s="14" t="s">
        <v>34</v>
      </c>
      <c r="AX175" s="14" t="s">
        <v>84</v>
      </c>
      <c r="AY175" s="264" t="s">
        <v>163</v>
      </c>
    </row>
    <row r="176" s="2" customFormat="1" ht="24.15" customHeight="1">
      <c r="A176" s="39"/>
      <c r="B176" s="40"/>
      <c r="C176" s="228" t="s">
        <v>188</v>
      </c>
      <c r="D176" s="228" t="s">
        <v>165</v>
      </c>
      <c r="E176" s="229" t="s">
        <v>211</v>
      </c>
      <c r="F176" s="230" t="s">
        <v>212</v>
      </c>
      <c r="G176" s="231" t="s">
        <v>175</v>
      </c>
      <c r="H176" s="232">
        <v>6.5999999999999996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94</v>
      </c>
      <c r="AT176" s="240" t="s">
        <v>165</v>
      </c>
      <c r="AU176" s="240" t="s">
        <v>88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94</v>
      </c>
      <c r="BM176" s="240" t="s">
        <v>213</v>
      </c>
    </row>
    <row r="177" s="2" customFormat="1" ht="33" customHeight="1">
      <c r="A177" s="39"/>
      <c r="B177" s="40"/>
      <c r="C177" s="228" t="s">
        <v>214</v>
      </c>
      <c r="D177" s="228" t="s">
        <v>165</v>
      </c>
      <c r="E177" s="229" t="s">
        <v>215</v>
      </c>
      <c r="F177" s="230" t="s">
        <v>216</v>
      </c>
      <c r="G177" s="231" t="s">
        <v>175</v>
      </c>
      <c r="H177" s="232">
        <v>131.065</v>
      </c>
      <c r="I177" s="233"/>
      <c r="J177" s="234">
        <f>ROUND(I177*H177,2)</f>
        <v>0</v>
      </c>
      <c r="K177" s="235"/>
      <c r="L177" s="45"/>
      <c r="M177" s="236" t="s">
        <v>1</v>
      </c>
      <c r="N177" s="237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94</v>
      </c>
      <c r="AT177" s="240" t="s">
        <v>165</v>
      </c>
      <c r="AU177" s="240" t="s">
        <v>88</v>
      </c>
      <c r="AY177" s="18" t="s">
        <v>163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94</v>
      </c>
      <c r="BM177" s="240" t="s">
        <v>217</v>
      </c>
    </row>
    <row r="178" s="13" customFormat="1">
      <c r="A178" s="13"/>
      <c r="B178" s="242"/>
      <c r="C178" s="243"/>
      <c r="D178" s="244" t="s">
        <v>169</v>
      </c>
      <c r="E178" s="245" t="s">
        <v>1</v>
      </c>
      <c r="F178" s="246" t="s">
        <v>218</v>
      </c>
      <c r="G178" s="243"/>
      <c r="H178" s="247">
        <v>43.155000000000001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169</v>
      </c>
      <c r="AU178" s="253" t="s">
        <v>88</v>
      </c>
      <c r="AV178" s="13" t="s">
        <v>88</v>
      </c>
      <c r="AW178" s="13" t="s">
        <v>34</v>
      </c>
      <c r="AX178" s="13" t="s">
        <v>79</v>
      </c>
      <c r="AY178" s="253" t="s">
        <v>163</v>
      </c>
    </row>
    <row r="179" s="13" customFormat="1">
      <c r="A179" s="13"/>
      <c r="B179" s="242"/>
      <c r="C179" s="243"/>
      <c r="D179" s="244" t="s">
        <v>169</v>
      </c>
      <c r="E179" s="245" t="s">
        <v>1</v>
      </c>
      <c r="F179" s="246" t="s">
        <v>219</v>
      </c>
      <c r="G179" s="243"/>
      <c r="H179" s="247">
        <v>20.07</v>
      </c>
      <c r="I179" s="248"/>
      <c r="J179" s="243"/>
      <c r="K179" s="243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169</v>
      </c>
      <c r="AU179" s="253" t="s">
        <v>88</v>
      </c>
      <c r="AV179" s="13" t="s">
        <v>88</v>
      </c>
      <c r="AW179" s="13" t="s">
        <v>34</v>
      </c>
      <c r="AX179" s="13" t="s">
        <v>79</v>
      </c>
      <c r="AY179" s="253" t="s">
        <v>163</v>
      </c>
    </row>
    <row r="180" s="13" customFormat="1">
      <c r="A180" s="13"/>
      <c r="B180" s="242"/>
      <c r="C180" s="243"/>
      <c r="D180" s="244" t="s">
        <v>169</v>
      </c>
      <c r="E180" s="245" t="s">
        <v>1</v>
      </c>
      <c r="F180" s="246" t="s">
        <v>220</v>
      </c>
      <c r="G180" s="243"/>
      <c r="H180" s="247">
        <v>14.49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169</v>
      </c>
      <c r="AU180" s="253" t="s">
        <v>88</v>
      </c>
      <c r="AV180" s="13" t="s">
        <v>88</v>
      </c>
      <c r="AW180" s="13" t="s">
        <v>34</v>
      </c>
      <c r="AX180" s="13" t="s">
        <v>79</v>
      </c>
      <c r="AY180" s="253" t="s">
        <v>163</v>
      </c>
    </row>
    <row r="181" s="13" customFormat="1">
      <c r="A181" s="13"/>
      <c r="B181" s="242"/>
      <c r="C181" s="243"/>
      <c r="D181" s="244" t="s">
        <v>169</v>
      </c>
      <c r="E181" s="245" t="s">
        <v>1</v>
      </c>
      <c r="F181" s="246" t="s">
        <v>221</v>
      </c>
      <c r="G181" s="243"/>
      <c r="H181" s="247">
        <v>53.350000000000001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169</v>
      </c>
      <c r="AU181" s="253" t="s">
        <v>88</v>
      </c>
      <c r="AV181" s="13" t="s">
        <v>88</v>
      </c>
      <c r="AW181" s="13" t="s">
        <v>34</v>
      </c>
      <c r="AX181" s="13" t="s">
        <v>79</v>
      </c>
      <c r="AY181" s="253" t="s">
        <v>163</v>
      </c>
    </row>
    <row r="182" s="14" customFormat="1">
      <c r="A182" s="14"/>
      <c r="B182" s="254"/>
      <c r="C182" s="255"/>
      <c r="D182" s="244" t="s">
        <v>169</v>
      </c>
      <c r="E182" s="256" t="s">
        <v>1</v>
      </c>
      <c r="F182" s="257" t="s">
        <v>172</v>
      </c>
      <c r="G182" s="255"/>
      <c r="H182" s="258">
        <v>131.065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169</v>
      </c>
      <c r="AU182" s="264" t="s">
        <v>88</v>
      </c>
      <c r="AV182" s="14" t="s">
        <v>94</v>
      </c>
      <c r="AW182" s="14" t="s">
        <v>34</v>
      </c>
      <c r="AX182" s="14" t="s">
        <v>84</v>
      </c>
      <c r="AY182" s="264" t="s">
        <v>163</v>
      </c>
    </row>
    <row r="183" s="2" customFormat="1" ht="21.75" customHeight="1">
      <c r="A183" s="39"/>
      <c r="B183" s="40"/>
      <c r="C183" s="228" t="s">
        <v>8</v>
      </c>
      <c r="D183" s="228" t="s">
        <v>165</v>
      </c>
      <c r="E183" s="229" t="s">
        <v>222</v>
      </c>
      <c r="F183" s="230" t="s">
        <v>223</v>
      </c>
      <c r="G183" s="231" t="s">
        <v>175</v>
      </c>
      <c r="H183" s="232">
        <v>8.5</v>
      </c>
      <c r="I183" s="233"/>
      <c r="J183" s="234">
        <f>ROUND(I183*H183,2)</f>
        <v>0</v>
      </c>
      <c r="K183" s="235"/>
      <c r="L183" s="45"/>
      <c r="M183" s="236" t="s">
        <v>1</v>
      </c>
      <c r="N183" s="237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94</v>
      </c>
      <c r="AT183" s="240" t="s">
        <v>165</v>
      </c>
      <c r="AU183" s="240" t="s">
        <v>88</v>
      </c>
      <c r="AY183" s="18" t="s">
        <v>163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94</v>
      </c>
      <c r="BM183" s="240" t="s">
        <v>224</v>
      </c>
    </row>
    <row r="184" s="13" customFormat="1">
      <c r="A184" s="13"/>
      <c r="B184" s="242"/>
      <c r="C184" s="243"/>
      <c r="D184" s="244" t="s">
        <v>169</v>
      </c>
      <c r="E184" s="245" t="s">
        <v>1</v>
      </c>
      <c r="F184" s="246" t="s">
        <v>225</v>
      </c>
      <c r="G184" s="243"/>
      <c r="H184" s="247">
        <v>1.5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169</v>
      </c>
      <c r="AU184" s="253" t="s">
        <v>88</v>
      </c>
      <c r="AV184" s="13" t="s">
        <v>88</v>
      </c>
      <c r="AW184" s="13" t="s">
        <v>34</v>
      </c>
      <c r="AX184" s="13" t="s">
        <v>79</v>
      </c>
      <c r="AY184" s="253" t="s">
        <v>163</v>
      </c>
    </row>
    <row r="185" s="13" customFormat="1">
      <c r="A185" s="13"/>
      <c r="B185" s="242"/>
      <c r="C185" s="243"/>
      <c r="D185" s="244" t="s">
        <v>169</v>
      </c>
      <c r="E185" s="245" t="s">
        <v>1</v>
      </c>
      <c r="F185" s="246" t="s">
        <v>226</v>
      </c>
      <c r="G185" s="243"/>
      <c r="H185" s="247">
        <v>3.7999999999999998</v>
      </c>
      <c r="I185" s="248"/>
      <c r="J185" s="243"/>
      <c r="K185" s="243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169</v>
      </c>
      <c r="AU185" s="253" t="s">
        <v>88</v>
      </c>
      <c r="AV185" s="13" t="s">
        <v>88</v>
      </c>
      <c r="AW185" s="13" t="s">
        <v>34</v>
      </c>
      <c r="AX185" s="13" t="s">
        <v>79</v>
      </c>
      <c r="AY185" s="253" t="s">
        <v>163</v>
      </c>
    </row>
    <row r="186" s="13" customFormat="1">
      <c r="A186" s="13"/>
      <c r="B186" s="242"/>
      <c r="C186" s="243"/>
      <c r="D186" s="244" t="s">
        <v>169</v>
      </c>
      <c r="E186" s="245" t="s">
        <v>1</v>
      </c>
      <c r="F186" s="246" t="s">
        <v>227</v>
      </c>
      <c r="G186" s="243"/>
      <c r="H186" s="247">
        <v>2.6000000000000001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169</v>
      </c>
      <c r="AU186" s="253" t="s">
        <v>88</v>
      </c>
      <c r="AV186" s="13" t="s">
        <v>88</v>
      </c>
      <c r="AW186" s="13" t="s">
        <v>34</v>
      </c>
      <c r="AX186" s="13" t="s">
        <v>79</v>
      </c>
      <c r="AY186" s="253" t="s">
        <v>163</v>
      </c>
    </row>
    <row r="187" s="13" customFormat="1">
      <c r="A187" s="13"/>
      <c r="B187" s="242"/>
      <c r="C187" s="243"/>
      <c r="D187" s="244" t="s">
        <v>169</v>
      </c>
      <c r="E187" s="245" t="s">
        <v>1</v>
      </c>
      <c r="F187" s="246" t="s">
        <v>228</v>
      </c>
      <c r="G187" s="243"/>
      <c r="H187" s="247">
        <v>0.59999999999999998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169</v>
      </c>
      <c r="AU187" s="253" t="s">
        <v>88</v>
      </c>
      <c r="AV187" s="13" t="s">
        <v>88</v>
      </c>
      <c r="AW187" s="13" t="s">
        <v>34</v>
      </c>
      <c r="AX187" s="13" t="s">
        <v>79</v>
      </c>
      <c r="AY187" s="253" t="s">
        <v>163</v>
      </c>
    </row>
    <row r="188" s="14" customFormat="1">
      <c r="A188" s="14"/>
      <c r="B188" s="254"/>
      <c r="C188" s="255"/>
      <c r="D188" s="244" t="s">
        <v>169</v>
      </c>
      <c r="E188" s="256" t="s">
        <v>1</v>
      </c>
      <c r="F188" s="257" t="s">
        <v>172</v>
      </c>
      <c r="G188" s="255"/>
      <c r="H188" s="258">
        <v>8.5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169</v>
      </c>
      <c r="AU188" s="264" t="s">
        <v>88</v>
      </c>
      <c r="AV188" s="14" t="s">
        <v>94</v>
      </c>
      <c r="AW188" s="14" t="s">
        <v>34</v>
      </c>
      <c r="AX188" s="14" t="s">
        <v>84</v>
      </c>
      <c r="AY188" s="264" t="s">
        <v>163</v>
      </c>
    </row>
    <row r="189" s="2" customFormat="1" ht="37.8" customHeight="1">
      <c r="A189" s="39"/>
      <c r="B189" s="40"/>
      <c r="C189" s="228" t="s">
        <v>229</v>
      </c>
      <c r="D189" s="228" t="s">
        <v>165</v>
      </c>
      <c r="E189" s="229" t="s">
        <v>230</v>
      </c>
      <c r="F189" s="230" t="s">
        <v>231</v>
      </c>
      <c r="G189" s="231" t="s">
        <v>175</v>
      </c>
      <c r="H189" s="232">
        <v>6.5999999999999996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94</v>
      </c>
      <c r="AT189" s="240" t="s">
        <v>165</v>
      </c>
      <c r="AU189" s="240" t="s">
        <v>88</v>
      </c>
      <c r="AY189" s="18" t="s">
        <v>163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94</v>
      </c>
      <c r="BM189" s="240" t="s">
        <v>232</v>
      </c>
    </row>
    <row r="190" s="2" customFormat="1" ht="24.15" customHeight="1">
      <c r="A190" s="39"/>
      <c r="B190" s="40"/>
      <c r="C190" s="228" t="s">
        <v>197</v>
      </c>
      <c r="D190" s="228" t="s">
        <v>165</v>
      </c>
      <c r="E190" s="229" t="s">
        <v>233</v>
      </c>
      <c r="F190" s="230" t="s">
        <v>234</v>
      </c>
      <c r="G190" s="231" t="s">
        <v>175</v>
      </c>
      <c r="H190" s="232">
        <v>6.5999999999999996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94</v>
      </c>
      <c r="AT190" s="240" t="s">
        <v>165</v>
      </c>
      <c r="AU190" s="240" t="s">
        <v>88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94</v>
      </c>
      <c r="BM190" s="240" t="s">
        <v>235</v>
      </c>
    </row>
    <row r="191" s="2" customFormat="1" ht="37.8" customHeight="1">
      <c r="A191" s="39"/>
      <c r="B191" s="40"/>
      <c r="C191" s="228" t="s">
        <v>236</v>
      </c>
      <c r="D191" s="228" t="s">
        <v>165</v>
      </c>
      <c r="E191" s="229" t="s">
        <v>237</v>
      </c>
      <c r="F191" s="230" t="s">
        <v>238</v>
      </c>
      <c r="G191" s="231" t="s">
        <v>175</v>
      </c>
      <c r="H191" s="232">
        <v>28.140000000000001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94</v>
      </c>
      <c r="AT191" s="240" t="s">
        <v>165</v>
      </c>
      <c r="AU191" s="240" t="s">
        <v>88</v>
      </c>
      <c r="AY191" s="18" t="s">
        <v>163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94</v>
      </c>
      <c r="BM191" s="240" t="s">
        <v>239</v>
      </c>
    </row>
    <row r="192" s="2" customFormat="1" ht="44.25" customHeight="1">
      <c r="A192" s="39"/>
      <c r="B192" s="40"/>
      <c r="C192" s="228" t="s">
        <v>202</v>
      </c>
      <c r="D192" s="228" t="s">
        <v>165</v>
      </c>
      <c r="E192" s="229" t="s">
        <v>240</v>
      </c>
      <c r="F192" s="230" t="s">
        <v>241</v>
      </c>
      <c r="G192" s="231" t="s">
        <v>175</v>
      </c>
      <c r="H192" s="232">
        <v>56.280000000000001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94</v>
      </c>
      <c r="AT192" s="240" t="s">
        <v>165</v>
      </c>
      <c r="AU192" s="240" t="s">
        <v>88</v>
      </c>
      <c r="AY192" s="18" t="s">
        <v>163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94</v>
      </c>
      <c r="BM192" s="240" t="s">
        <v>242</v>
      </c>
    </row>
    <row r="193" s="13" customFormat="1">
      <c r="A193" s="13"/>
      <c r="B193" s="242"/>
      <c r="C193" s="243"/>
      <c r="D193" s="244" t="s">
        <v>169</v>
      </c>
      <c r="E193" s="245" t="s">
        <v>1</v>
      </c>
      <c r="F193" s="246" t="s">
        <v>243</v>
      </c>
      <c r="G193" s="243"/>
      <c r="H193" s="247">
        <v>56.280000000000001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169</v>
      </c>
      <c r="AU193" s="253" t="s">
        <v>88</v>
      </c>
      <c r="AV193" s="13" t="s">
        <v>88</v>
      </c>
      <c r="AW193" s="13" t="s">
        <v>34</v>
      </c>
      <c r="AX193" s="13" t="s">
        <v>79</v>
      </c>
      <c r="AY193" s="253" t="s">
        <v>163</v>
      </c>
    </row>
    <row r="194" s="14" customFormat="1">
      <c r="A194" s="14"/>
      <c r="B194" s="254"/>
      <c r="C194" s="255"/>
      <c r="D194" s="244" t="s">
        <v>169</v>
      </c>
      <c r="E194" s="256" t="s">
        <v>1</v>
      </c>
      <c r="F194" s="257" t="s">
        <v>172</v>
      </c>
      <c r="G194" s="255"/>
      <c r="H194" s="258">
        <v>56.280000000000001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169</v>
      </c>
      <c r="AU194" s="264" t="s">
        <v>88</v>
      </c>
      <c r="AV194" s="14" t="s">
        <v>94</v>
      </c>
      <c r="AW194" s="14" t="s">
        <v>34</v>
      </c>
      <c r="AX194" s="14" t="s">
        <v>84</v>
      </c>
      <c r="AY194" s="264" t="s">
        <v>163</v>
      </c>
    </row>
    <row r="195" s="2" customFormat="1" ht="37.8" customHeight="1">
      <c r="A195" s="39"/>
      <c r="B195" s="40"/>
      <c r="C195" s="228" t="s">
        <v>244</v>
      </c>
      <c r="D195" s="228" t="s">
        <v>165</v>
      </c>
      <c r="E195" s="229" t="s">
        <v>245</v>
      </c>
      <c r="F195" s="230" t="s">
        <v>246</v>
      </c>
      <c r="G195" s="231" t="s">
        <v>175</v>
      </c>
      <c r="H195" s="232">
        <v>131.065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94</v>
      </c>
      <c r="AT195" s="240" t="s">
        <v>165</v>
      </c>
      <c r="AU195" s="240" t="s">
        <v>88</v>
      </c>
      <c r="AY195" s="18" t="s">
        <v>163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94</v>
      </c>
      <c r="BM195" s="240" t="s">
        <v>247</v>
      </c>
    </row>
    <row r="196" s="2" customFormat="1" ht="24.15" customHeight="1">
      <c r="A196" s="39"/>
      <c r="B196" s="40"/>
      <c r="C196" s="228" t="s">
        <v>208</v>
      </c>
      <c r="D196" s="228" t="s">
        <v>165</v>
      </c>
      <c r="E196" s="229" t="s">
        <v>248</v>
      </c>
      <c r="F196" s="230" t="s">
        <v>249</v>
      </c>
      <c r="G196" s="231" t="s">
        <v>175</v>
      </c>
      <c r="H196" s="232">
        <v>20.699999999999999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94</v>
      </c>
      <c r="AT196" s="240" t="s">
        <v>165</v>
      </c>
      <c r="AU196" s="240" t="s">
        <v>88</v>
      </c>
      <c r="AY196" s="18" t="s">
        <v>163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94</v>
      </c>
      <c r="BM196" s="240" t="s">
        <v>250</v>
      </c>
    </row>
    <row r="197" s="13" customFormat="1">
      <c r="A197" s="13"/>
      <c r="B197" s="242"/>
      <c r="C197" s="243"/>
      <c r="D197" s="244" t="s">
        <v>169</v>
      </c>
      <c r="E197" s="245" t="s">
        <v>1</v>
      </c>
      <c r="F197" s="246" t="s">
        <v>251</v>
      </c>
      <c r="G197" s="243"/>
      <c r="H197" s="247">
        <v>4.5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169</v>
      </c>
      <c r="AU197" s="253" t="s">
        <v>88</v>
      </c>
      <c r="AV197" s="13" t="s">
        <v>88</v>
      </c>
      <c r="AW197" s="13" t="s">
        <v>34</v>
      </c>
      <c r="AX197" s="13" t="s">
        <v>79</v>
      </c>
      <c r="AY197" s="253" t="s">
        <v>163</v>
      </c>
    </row>
    <row r="198" s="13" customFormat="1">
      <c r="A198" s="13"/>
      <c r="B198" s="242"/>
      <c r="C198" s="243"/>
      <c r="D198" s="244" t="s">
        <v>169</v>
      </c>
      <c r="E198" s="245" t="s">
        <v>1</v>
      </c>
      <c r="F198" s="246" t="s">
        <v>252</v>
      </c>
      <c r="G198" s="243"/>
      <c r="H198" s="247">
        <v>11.4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169</v>
      </c>
      <c r="AU198" s="253" t="s">
        <v>88</v>
      </c>
      <c r="AV198" s="13" t="s">
        <v>88</v>
      </c>
      <c r="AW198" s="13" t="s">
        <v>34</v>
      </c>
      <c r="AX198" s="13" t="s">
        <v>79</v>
      </c>
      <c r="AY198" s="253" t="s">
        <v>163</v>
      </c>
    </row>
    <row r="199" s="13" customFormat="1">
      <c r="A199" s="13"/>
      <c r="B199" s="242"/>
      <c r="C199" s="243"/>
      <c r="D199" s="244" t="s">
        <v>169</v>
      </c>
      <c r="E199" s="245" t="s">
        <v>1</v>
      </c>
      <c r="F199" s="246" t="s">
        <v>253</v>
      </c>
      <c r="G199" s="243"/>
      <c r="H199" s="247">
        <v>3.8999999999999999</v>
      </c>
      <c r="I199" s="248"/>
      <c r="J199" s="243"/>
      <c r="K199" s="243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169</v>
      </c>
      <c r="AU199" s="253" t="s">
        <v>88</v>
      </c>
      <c r="AV199" s="13" t="s">
        <v>88</v>
      </c>
      <c r="AW199" s="13" t="s">
        <v>34</v>
      </c>
      <c r="AX199" s="13" t="s">
        <v>79</v>
      </c>
      <c r="AY199" s="253" t="s">
        <v>163</v>
      </c>
    </row>
    <row r="200" s="13" customFormat="1">
      <c r="A200" s="13"/>
      <c r="B200" s="242"/>
      <c r="C200" s="243"/>
      <c r="D200" s="244" t="s">
        <v>169</v>
      </c>
      <c r="E200" s="245" t="s">
        <v>1</v>
      </c>
      <c r="F200" s="246" t="s">
        <v>254</v>
      </c>
      <c r="G200" s="243"/>
      <c r="H200" s="247">
        <v>0.90000000000000002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169</v>
      </c>
      <c r="AU200" s="253" t="s">
        <v>88</v>
      </c>
      <c r="AV200" s="13" t="s">
        <v>88</v>
      </c>
      <c r="AW200" s="13" t="s">
        <v>34</v>
      </c>
      <c r="AX200" s="13" t="s">
        <v>79</v>
      </c>
      <c r="AY200" s="253" t="s">
        <v>163</v>
      </c>
    </row>
    <row r="201" s="14" customFormat="1">
      <c r="A201" s="14"/>
      <c r="B201" s="254"/>
      <c r="C201" s="255"/>
      <c r="D201" s="244" t="s">
        <v>169</v>
      </c>
      <c r="E201" s="256" t="s">
        <v>1</v>
      </c>
      <c r="F201" s="257" t="s">
        <v>172</v>
      </c>
      <c r="G201" s="255"/>
      <c r="H201" s="258">
        <v>20.699999999999999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169</v>
      </c>
      <c r="AU201" s="264" t="s">
        <v>88</v>
      </c>
      <c r="AV201" s="14" t="s">
        <v>94</v>
      </c>
      <c r="AW201" s="14" t="s">
        <v>34</v>
      </c>
      <c r="AX201" s="14" t="s">
        <v>84</v>
      </c>
      <c r="AY201" s="264" t="s">
        <v>163</v>
      </c>
    </row>
    <row r="202" s="2" customFormat="1" ht="37.8" customHeight="1">
      <c r="A202" s="39"/>
      <c r="B202" s="40"/>
      <c r="C202" s="228" t="s">
        <v>255</v>
      </c>
      <c r="D202" s="228" t="s">
        <v>165</v>
      </c>
      <c r="E202" s="229" t="s">
        <v>256</v>
      </c>
      <c r="F202" s="230" t="s">
        <v>257</v>
      </c>
      <c r="G202" s="231" t="s">
        <v>175</v>
      </c>
      <c r="H202" s="232">
        <v>131.065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94</v>
      </c>
      <c r="AT202" s="240" t="s">
        <v>165</v>
      </c>
      <c r="AU202" s="240" t="s">
        <v>88</v>
      </c>
      <c r="AY202" s="18" t="s">
        <v>163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94</v>
      </c>
      <c r="BM202" s="240" t="s">
        <v>258</v>
      </c>
    </row>
    <row r="203" s="2" customFormat="1" ht="24.15" customHeight="1">
      <c r="A203" s="39"/>
      <c r="B203" s="40"/>
      <c r="C203" s="228" t="s">
        <v>213</v>
      </c>
      <c r="D203" s="228" t="s">
        <v>165</v>
      </c>
      <c r="E203" s="229" t="s">
        <v>259</v>
      </c>
      <c r="F203" s="230" t="s">
        <v>260</v>
      </c>
      <c r="G203" s="231" t="s">
        <v>175</v>
      </c>
      <c r="H203" s="232">
        <v>131.065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94</v>
      </c>
      <c r="AT203" s="240" t="s">
        <v>165</v>
      </c>
      <c r="AU203" s="240" t="s">
        <v>88</v>
      </c>
      <c r="AY203" s="18" t="s">
        <v>163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94</v>
      </c>
      <c r="BM203" s="240" t="s">
        <v>261</v>
      </c>
    </row>
    <row r="204" s="2" customFormat="1" ht="24.15" customHeight="1">
      <c r="A204" s="39"/>
      <c r="B204" s="40"/>
      <c r="C204" s="228" t="s">
        <v>7</v>
      </c>
      <c r="D204" s="228" t="s">
        <v>165</v>
      </c>
      <c r="E204" s="229" t="s">
        <v>262</v>
      </c>
      <c r="F204" s="230" t="s">
        <v>263</v>
      </c>
      <c r="G204" s="231" t="s">
        <v>184</v>
      </c>
      <c r="H204" s="232">
        <v>91.5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94</v>
      </c>
      <c r="AT204" s="240" t="s">
        <v>165</v>
      </c>
      <c r="AU204" s="240" t="s">
        <v>88</v>
      </c>
      <c r="AY204" s="18" t="s">
        <v>163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84</v>
      </c>
      <c r="BK204" s="241">
        <f>ROUND(I204*H204,2)</f>
        <v>0</v>
      </c>
      <c r="BL204" s="18" t="s">
        <v>94</v>
      </c>
      <c r="BM204" s="240" t="s">
        <v>264</v>
      </c>
    </row>
    <row r="205" s="13" customFormat="1">
      <c r="A205" s="13"/>
      <c r="B205" s="242"/>
      <c r="C205" s="243"/>
      <c r="D205" s="244" t="s">
        <v>169</v>
      </c>
      <c r="E205" s="245" t="s">
        <v>1</v>
      </c>
      <c r="F205" s="246" t="s">
        <v>265</v>
      </c>
      <c r="G205" s="243"/>
      <c r="H205" s="247">
        <v>12.800000000000001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169</v>
      </c>
      <c r="AU205" s="253" t="s">
        <v>88</v>
      </c>
      <c r="AV205" s="13" t="s">
        <v>88</v>
      </c>
      <c r="AW205" s="13" t="s">
        <v>34</v>
      </c>
      <c r="AX205" s="13" t="s">
        <v>79</v>
      </c>
      <c r="AY205" s="253" t="s">
        <v>163</v>
      </c>
    </row>
    <row r="206" s="13" customFormat="1">
      <c r="A206" s="13"/>
      <c r="B206" s="242"/>
      <c r="C206" s="243"/>
      <c r="D206" s="244" t="s">
        <v>169</v>
      </c>
      <c r="E206" s="245" t="s">
        <v>1</v>
      </c>
      <c r="F206" s="246" t="s">
        <v>266</v>
      </c>
      <c r="G206" s="243"/>
      <c r="H206" s="247">
        <v>11.300000000000001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169</v>
      </c>
      <c r="AU206" s="253" t="s">
        <v>88</v>
      </c>
      <c r="AV206" s="13" t="s">
        <v>88</v>
      </c>
      <c r="AW206" s="13" t="s">
        <v>34</v>
      </c>
      <c r="AX206" s="13" t="s">
        <v>79</v>
      </c>
      <c r="AY206" s="253" t="s">
        <v>163</v>
      </c>
    </row>
    <row r="207" s="13" customFormat="1">
      <c r="A207" s="13"/>
      <c r="B207" s="242"/>
      <c r="C207" s="243"/>
      <c r="D207" s="244" t="s">
        <v>169</v>
      </c>
      <c r="E207" s="245" t="s">
        <v>1</v>
      </c>
      <c r="F207" s="246" t="s">
        <v>267</v>
      </c>
      <c r="G207" s="243"/>
      <c r="H207" s="247">
        <v>18.800000000000001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169</v>
      </c>
      <c r="AU207" s="253" t="s">
        <v>88</v>
      </c>
      <c r="AV207" s="13" t="s">
        <v>88</v>
      </c>
      <c r="AW207" s="13" t="s">
        <v>34</v>
      </c>
      <c r="AX207" s="13" t="s">
        <v>79</v>
      </c>
      <c r="AY207" s="253" t="s">
        <v>163</v>
      </c>
    </row>
    <row r="208" s="13" customFormat="1">
      <c r="A208" s="13"/>
      <c r="B208" s="242"/>
      <c r="C208" s="243"/>
      <c r="D208" s="244" t="s">
        <v>169</v>
      </c>
      <c r="E208" s="245" t="s">
        <v>1</v>
      </c>
      <c r="F208" s="246" t="s">
        <v>268</v>
      </c>
      <c r="G208" s="243"/>
      <c r="H208" s="247">
        <v>19.199999999999999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169</v>
      </c>
      <c r="AU208" s="253" t="s">
        <v>88</v>
      </c>
      <c r="AV208" s="13" t="s">
        <v>88</v>
      </c>
      <c r="AW208" s="13" t="s">
        <v>34</v>
      </c>
      <c r="AX208" s="13" t="s">
        <v>79</v>
      </c>
      <c r="AY208" s="253" t="s">
        <v>163</v>
      </c>
    </row>
    <row r="209" s="13" customFormat="1">
      <c r="A209" s="13"/>
      <c r="B209" s="242"/>
      <c r="C209" s="243"/>
      <c r="D209" s="244" t="s">
        <v>169</v>
      </c>
      <c r="E209" s="245" t="s">
        <v>1</v>
      </c>
      <c r="F209" s="246" t="s">
        <v>269</v>
      </c>
      <c r="G209" s="243"/>
      <c r="H209" s="247">
        <v>29.399999999999999</v>
      </c>
      <c r="I209" s="248"/>
      <c r="J209" s="243"/>
      <c r="K209" s="243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169</v>
      </c>
      <c r="AU209" s="253" t="s">
        <v>88</v>
      </c>
      <c r="AV209" s="13" t="s">
        <v>88</v>
      </c>
      <c r="AW209" s="13" t="s">
        <v>34</v>
      </c>
      <c r="AX209" s="13" t="s">
        <v>79</v>
      </c>
      <c r="AY209" s="253" t="s">
        <v>163</v>
      </c>
    </row>
    <row r="210" s="14" customFormat="1">
      <c r="A210" s="14"/>
      <c r="B210" s="254"/>
      <c r="C210" s="255"/>
      <c r="D210" s="244" t="s">
        <v>169</v>
      </c>
      <c r="E210" s="256" t="s">
        <v>1</v>
      </c>
      <c r="F210" s="257" t="s">
        <v>172</v>
      </c>
      <c r="G210" s="255"/>
      <c r="H210" s="258">
        <v>91.5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169</v>
      </c>
      <c r="AU210" s="264" t="s">
        <v>88</v>
      </c>
      <c r="AV210" s="14" t="s">
        <v>94</v>
      </c>
      <c r="AW210" s="14" t="s">
        <v>34</v>
      </c>
      <c r="AX210" s="14" t="s">
        <v>84</v>
      </c>
      <c r="AY210" s="264" t="s">
        <v>163</v>
      </c>
    </row>
    <row r="211" s="12" customFormat="1" ht="22.8" customHeight="1">
      <c r="A211" s="12"/>
      <c r="B211" s="212"/>
      <c r="C211" s="213"/>
      <c r="D211" s="214" t="s">
        <v>78</v>
      </c>
      <c r="E211" s="226" t="s">
        <v>270</v>
      </c>
      <c r="F211" s="226" t="s">
        <v>271</v>
      </c>
      <c r="G211" s="213"/>
      <c r="H211" s="213"/>
      <c r="I211" s="216"/>
      <c r="J211" s="227">
        <f>BK211</f>
        <v>0</v>
      </c>
      <c r="K211" s="213"/>
      <c r="L211" s="218"/>
      <c r="M211" s="219"/>
      <c r="N211" s="220"/>
      <c r="O211" s="220"/>
      <c r="P211" s="221">
        <f>SUM(P212:P219)</f>
        <v>0</v>
      </c>
      <c r="Q211" s="220"/>
      <c r="R211" s="221">
        <f>SUM(R212:R219)</f>
        <v>0</v>
      </c>
      <c r="S211" s="220"/>
      <c r="T211" s="222">
        <f>SUM(T212:T219)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3" t="s">
        <v>84</v>
      </c>
      <c r="AT211" s="224" t="s">
        <v>78</v>
      </c>
      <c r="AU211" s="224" t="s">
        <v>84</v>
      </c>
      <c r="AY211" s="223" t="s">
        <v>163</v>
      </c>
      <c r="BK211" s="225">
        <f>SUM(BK212:BK219)</f>
        <v>0</v>
      </c>
    </row>
    <row r="212" s="2" customFormat="1" ht="33" customHeight="1">
      <c r="A212" s="39"/>
      <c r="B212" s="40"/>
      <c r="C212" s="228" t="s">
        <v>217</v>
      </c>
      <c r="D212" s="228" t="s">
        <v>165</v>
      </c>
      <c r="E212" s="229" t="s">
        <v>272</v>
      </c>
      <c r="F212" s="230" t="s">
        <v>273</v>
      </c>
      <c r="G212" s="231" t="s">
        <v>168</v>
      </c>
      <c r="H212" s="232">
        <v>2.3769999999999998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94</v>
      </c>
      <c r="AT212" s="240" t="s">
        <v>165</v>
      </c>
      <c r="AU212" s="240" t="s">
        <v>88</v>
      </c>
      <c r="AY212" s="18" t="s">
        <v>163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84</v>
      </c>
      <c r="BK212" s="241">
        <f>ROUND(I212*H212,2)</f>
        <v>0</v>
      </c>
      <c r="BL212" s="18" t="s">
        <v>94</v>
      </c>
      <c r="BM212" s="240" t="s">
        <v>274</v>
      </c>
    </row>
    <row r="213" s="13" customFormat="1">
      <c r="A213" s="13"/>
      <c r="B213" s="242"/>
      <c r="C213" s="243"/>
      <c r="D213" s="244" t="s">
        <v>169</v>
      </c>
      <c r="E213" s="245" t="s">
        <v>1</v>
      </c>
      <c r="F213" s="246" t="s">
        <v>275</v>
      </c>
      <c r="G213" s="243"/>
      <c r="H213" s="247">
        <v>2.3769999999999998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169</v>
      </c>
      <c r="AU213" s="253" t="s">
        <v>88</v>
      </c>
      <c r="AV213" s="13" t="s">
        <v>88</v>
      </c>
      <c r="AW213" s="13" t="s">
        <v>34</v>
      </c>
      <c r="AX213" s="13" t="s">
        <v>79</v>
      </c>
      <c r="AY213" s="253" t="s">
        <v>163</v>
      </c>
    </row>
    <row r="214" s="14" customFormat="1">
      <c r="A214" s="14"/>
      <c r="B214" s="254"/>
      <c r="C214" s="255"/>
      <c r="D214" s="244" t="s">
        <v>169</v>
      </c>
      <c r="E214" s="256" t="s">
        <v>1</v>
      </c>
      <c r="F214" s="257" t="s">
        <v>172</v>
      </c>
      <c r="G214" s="255"/>
      <c r="H214" s="258">
        <v>2.3769999999999998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169</v>
      </c>
      <c r="AU214" s="264" t="s">
        <v>88</v>
      </c>
      <c r="AV214" s="14" t="s">
        <v>94</v>
      </c>
      <c r="AW214" s="14" t="s">
        <v>34</v>
      </c>
      <c r="AX214" s="14" t="s">
        <v>84</v>
      </c>
      <c r="AY214" s="264" t="s">
        <v>163</v>
      </c>
    </row>
    <row r="215" s="2" customFormat="1" ht="37.8" customHeight="1">
      <c r="A215" s="39"/>
      <c r="B215" s="40"/>
      <c r="C215" s="228" t="s">
        <v>276</v>
      </c>
      <c r="D215" s="228" t="s">
        <v>165</v>
      </c>
      <c r="E215" s="229" t="s">
        <v>277</v>
      </c>
      <c r="F215" s="230" t="s">
        <v>278</v>
      </c>
      <c r="G215" s="231" t="s">
        <v>168</v>
      </c>
      <c r="H215" s="232">
        <v>2.3769999999999998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94</v>
      </c>
      <c r="AT215" s="240" t="s">
        <v>165</v>
      </c>
      <c r="AU215" s="240" t="s">
        <v>88</v>
      </c>
      <c r="AY215" s="18" t="s">
        <v>163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94</v>
      </c>
      <c r="BM215" s="240" t="s">
        <v>279</v>
      </c>
    </row>
    <row r="216" s="2" customFormat="1" ht="44.25" customHeight="1">
      <c r="A216" s="39"/>
      <c r="B216" s="40"/>
      <c r="C216" s="228" t="s">
        <v>224</v>
      </c>
      <c r="D216" s="228" t="s">
        <v>165</v>
      </c>
      <c r="E216" s="229" t="s">
        <v>280</v>
      </c>
      <c r="F216" s="230" t="s">
        <v>281</v>
      </c>
      <c r="G216" s="231" t="s">
        <v>168</v>
      </c>
      <c r="H216" s="232">
        <v>2.3769999999999998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94</v>
      </c>
      <c r="AT216" s="240" t="s">
        <v>165</v>
      </c>
      <c r="AU216" s="240" t="s">
        <v>88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94</v>
      </c>
      <c r="BM216" s="240" t="s">
        <v>282</v>
      </c>
    </row>
    <row r="217" s="2" customFormat="1" ht="21.75" customHeight="1">
      <c r="A217" s="39"/>
      <c r="B217" s="40"/>
      <c r="C217" s="228" t="s">
        <v>283</v>
      </c>
      <c r="D217" s="228" t="s">
        <v>165</v>
      </c>
      <c r="E217" s="229" t="s">
        <v>284</v>
      </c>
      <c r="F217" s="230" t="s">
        <v>285</v>
      </c>
      <c r="G217" s="231" t="s">
        <v>286</v>
      </c>
      <c r="H217" s="232">
        <v>0.29699999999999999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94</v>
      </c>
      <c r="AT217" s="240" t="s">
        <v>165</v>
      </c>
      <c r="AU217" s="240" t="s">
        <v>88</v>
      </c>
      <c r="AY217" s="18" t="s">
        <v>163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84</v>
      </c>
      <c r="BK217" s="241">
        <f>ROUND(I217*H217,2)</f>
        <v>0</v>
      </c>
      <c r="BL217" s="18" t="s">
        <v>94</v>
      </c>
      <c r="BM217" s="240" t="s">
        <v>287</v>
      </c>
    </row>
    <row r="218" s="13" customFormat="1">
      <c r="A218" s="13"/>
      <c r="B218" s="242"/>
      <c r="C218" s="243"/>
      <c r="D218" s="244" t="s">
        <v>169</v>
      </c>
      <c r="E218" s="245" t="s">
        <v>1</v>
      </c>
      <c r="F218" s="246" t="s">
        <v>288</v>
      </c>
      <c r="G218" s="243"/>
      <c r="H218" s="247">
        <v>0.29699999999999999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169</v>
      </c>
      <c r="AU218" s="253" t="s">
        <v>88</v>
      </c>
      <c r="AV218" s="13" t="s">
        <v>88</v>
      </c>
      <c r="AW218" s="13" t="s">
        <v>34</v>
      </c>
      <c r="AX218" s="13" t="s">
        <v>79</v>
      </c>
      <c r="AY218" s="253" t="s">
        <v>163</v>
      </c>
    </row>
    <row r="219" s="14" customFormat="1">
      <c r="A219" s="14"/>
      <c r="B219" s="254"/>
      <c r="C219" s="255"/>
      <c r="D219" s="244" t="s">
        <v>169</v>
      </c>
      <c r="E219" s="256" t="s">
        <v>1</v>
      </c>
      <c r="F219" s="257" t="s">
        <v>172</v>
      </c>
      <c r="G219" s="255"/>
      <c r="H219" s="258">
        <v>0.29699999999999999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4" t="s">
        <v>169</v>
      </c>
      <c r="AU219" s="264" t="s">
        <v>88</v>
      </c>
      <c r="AV219" s="14" t="s">
        <v>94</v>
      </c>
      <c r="AW219" s="14" t="s">
        <v>34</v>
      </c>
      <c r="AX219" s="14" t="s">
        <v>84</v>
      </c>
      <c r="AY219" s="264" t="s">
        <v>163</v>
      </c>
    </row>
    <row r="220" s="12" customFormat="1" ht="22.8" customHeight="1">
      <c r="A220" s="12"/>
      <c r="B220" s="212"/>
      <c r="C220" s="213"/>
      <c r="D220" s="214" t="s">
        <v>78</v>
      </c>
      <c r="E220" s="226" t="s">
        <v>289</v>
      </c>
      <c r="F220" s="226" t="s">
        <v>290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SUM(P221:P223)</f>
        <v>0</v>
      </c>
      <c r="Q220" s="220"/>
      <c r="R220" s="221">
        <f>SUM(R221:R223)</f>
        <v>0</v>
      </c>
      <c r="S220" s="220"/>
      <c r="T220" s="222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78</v>
      </c>
      <c r="AU220" s="224" t="s">
        <v>84</v>
      </c>
      <c r="AY220" s="223" t="s">
        <v>163</v>
      </c>
      <c r="BK220" s="225">
        <f>SUM(BK221:BK223)</f>
        <v>0</v>
      </c>
    </row>
    <row r="221" s="2" customFormat="1" ht="37.8" customHeight="1">
      <c r="A221" s="39"/>
      <c r="B221" s="40"/>
      <c r="C221" s="228" t="s">
        <v>232</v>
      </c>
      <c r="D221" s="228" t="s">
        <v>165</v>
      </c>
      <c r="E221" s="229" t="s">
        <v>291</v>
      </c>
      <c r="F221" s="230" t="s">
        <v>292</v>
      </c>
      <c r="G221" s="231" t="s">
        <v>293</v>
      </c>
      <c r="H221" s="232">
        <v>4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94</v>
      </c>
      <c r="AT221" s="240" t="s">
        <v>165</v>
      </c>
      <c r="AU221" s="240" t="s">
        <v>88</v>
      </c>
      <c r="AY221" s="18" t="s">
        <v>163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84</v>
      </c>
      <c r="BK221" s="241">
        <f>ROUND(I221*H221,2)</f>
        <v>0</v>
      </c>
      <c r="BL221" s="18" t="s">
        <v>94</v>
      </c>
      <c r="BM221" s="240" t="s">
        <v>294</v>
      </c>
    </row>
    <row r="222" s="2" customFormat="1" ht="33" customHeight="1">
      <c r="A222" s="39"/>
      <c r="B222" s="40"/>
      <c r="C222" s="265" t="s">
        <v>295</v>
      </c>
      <c r="D222" s="265" t="s">
        <v>296</v>
      </c>
      <c r="E222" s="266" t="s">
        <v>297</v>
      </c>
      <c r="F222" s="267" t="s">
        <v>298</v>
      </c>
      <c r="G222" s="268" t="s">
        <v>293</v>
      </c>
      <c r="H222" s="269">
        <v>2</v>
      </c>
      <c r="I222" s="270"/>
      <c r="J222" s="271">
        <f>ROUND(I222*H222,2)</f>
        <v>0</v>
      </c>
      <c r="K222" s="272"/>
      <c r="L222" s="273"/>
      <c r="M222" s="274" t="s">
        <v>1</v>
      </c>
      <c r="N222" s="275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185</v>
      </c>
      <c r="AT222" s="240" t="s">
        <v>296</v>
      </c>
      <c r="AU222" s="240" t="s">
        <v>88</v>
      </c>
      <c r="AY222" s="18" t="s">
        <v>163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94</v>
      </c>
      <c r="BM222" s="240" t="s">
        <v>299</v>
      </c>
    </row>
    <row r="223" s="2" customFormat="1" ht="33" customHeight="1">
      <c r="A223" s="39"/>
      <c r="B223" s="40"/>
      <c r="C223" s="265" t="s">
        <v>235</v>
      </c>
      <c r="D223" s="265" t="s">
        <v>296</v>
      </c>
      <c r="E223" s="266" t="s">
        <v>300</v>
      </c>
      <c r="F223" s="267" t="s">
        <v>301</v>
      </c>
      <c r="G223" s="268" t="s">
        <v>293</v>
      </c>
      <c r="H223" s="269">
        <v>2</v>
      </c>
      <c r="I223" s="270"/>
      <c r="J223" s="271">
        <f>ROUND(I223*H223,2)</f>
        <v>0</v>
      </c>
      <c r="K223" s="272"/>
      <c r="L223" s="273"/>
      <c r="M223" s="274" t="s">
        <v>1</v>
      </c>
      <c r="N223" s="275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185</v>
      </c>
      <c r="AT223" s="240" t="s">
        <v>296</v>
      </c>
      <c r="AU223" s="240" t="s">
        <v>88</v>
      </c>
      <c r="AY223" s="18" t="s">
        <v>163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94</v>
      </c>
      <c r="BM223" s="240" t="s">
        <v>302</v>
      </c>
    </row>
    <row r="224" s="12" customFormat="1" ht="22.8" customHeight="1">
      <c r="A224" s="12"/>
      <c r="B224" s="212"/>
      <c r="C224" s="213"/>
      <c r="D224" s="214" t="s">
        <v>78</v>
      </c>
      <c r="E224" s="226" t="s">
        <v>303</v>
      </c>
      <c r="F224" s="226" t="s">
        <v>304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SUM(P225:P227)</f>
        <v>0</v>
      </c>
      <c r="Q224" s="220"/>
      <c r="R224" s="221">
        <f>SUM(R225:R227)</f>
        <v>0</v>
      </c>
      <c r="S224" s="220"/>
      <c r="T224" s="222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84</v>
      </c>
      <c r="AT224" s="224" t="s">
        <v>78</v>
      </c>
      <c r="AU224" s="224" t="s">
        <v>84</v>
      </c>
      <c r="AY224" s="223" t="s">
        <v>163</v>
      </c>
      <c r="BK224" s="225">
        <f>SUM(BK225:BK227)</f>
        <v>0</v>
      </c>
    </row>
    <row r="225" s="2" customFormat="1" ht="37.8" customHeight="1">
      <c r="A225" s="39"/>
      <c r="B225" s="40"/>
      <c r="C225" s="228" t="s">
        <v>305</v>
      </c>
      <c r="D225" s="228" t="s">
        <v>165</v>
      </c>
      <c r="E225" s="229" t="s">
        <v>306</v>
      </c>
      <c r="F225" s="230" t="s">
        <v>307</v>
      </c>
      <c r="G225" s="231" t="s">
        <v>175</v>
      </c>
      <c r="H225" s="232">
        <v>363.10000000000002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94</v>
      </c>
      <c r="AT225" s="240" t="s">
        <v>165</v>
      </c>
      <c r="AU225" s="240" t="s">
        <v>88</v>
      </c>
      <c r="AY225" s="18" t="s">
        <v>163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94</v>
      </c>
      <c r="BM225" s="240" t="s">
        <v>308</v>
      </c>
    </row>
    <row r="226" s="13" customFormat="1">
      <c r="A226" s="13"/>
      <c r="B226" s="242"/>
      <c r="C226" s="243"/>
      <c r="D226" s="244" t="s">
        <v>169</v>
      </c>
      <c r="E226" s="245" t="s">
        <v>1</v>
      </c>
      <c r="F226" s="246" t="s">
        <v>309</v>
      </c>
      <c r="G226" s="243"/>
      <c r="H226" s="247">
        <v>363.10000000000002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169</v>
      </c>
      <c r="AU226" s="253" t="s">
        <v>88</v>
      </c>
      <c r="AV226" s="13" t="s">
        <v>88</v>
      </c>
      <c r="AW226" s="13" t="s">
        <v>34</v>
      </c>
      <c r="AX226" s="13" t="s">
        <v>79</v>
      </c>
      <c r="AY226" s="253" t="s">
        <v>163</v>
      </c>
    </row>
    <row r="227" s="14" customFormat="1">
      <c r="A227" s="14"/>
      <c r="B227" s="254"/>
      <c r="C227" s="255"/>
      <c r="D227" s="244" t="s">
        <v>169</v>
      </c>
      <c r="E227" s="256" t="s">
        <v>1</v>
      </c>
      <c r="F227" s="257" t="s">
        <v>172</v>
      </c>
      <c r="G227" s="255"/>
      <c r="H227" s="258">
        <v>363.10000000000002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4" t="s">
        <v>169</v>
      </c>
      <c r="AU227" s="264" t="s">
        <v>88</v>
      </c>
      <c r="AV227" s="14" t="s">
        <v>94</v>
      </c>
      <c r="AW227" s="14" t="s">
        <v>34</v>
      </c>
      <c r="AX227" s="14" t="s">
        <v>84</v>
      </c>
      <c r="AY227" s="264" t="s">
        <v>163</v>
      </c>
    </row>
    <row r="228" s="12" customFormat="1" ht="22.8" customHeight="1">
      <c r="A228" s="12"/>
      <c r="B228" s="212"/>
      <c r="C228" s="213"/>
      <c r="D228" s="214" t="s">
        <v>78</v>
      </c>
      <c r="E228" s="226" t="s">
        <v>310</v>
      </c>
      <c r="F228" s="226" t="s">
        <v>311</v>
      </c>
      <c r="G228" s="213"/>
      <c r="H228" s="213"/>
      <c r="I228" s="216"/>
      <c r="J228" s="227">
        <f>BK228</f>
        <v>0</v>
      </c>
      <c r="K228" s="213"/>
      <c r="L228" s="218"/>
      <c r="M228" s="219"/>
      <c r="N228" s="220"/>
      <c r="O228" s="220"/>
      <c r="P228" s="221">
        <f>SUM(P229:P234)</f>
        <v>0</v>
      </c>
      <c r="Q228" s="220"/>
      <c r="R228" s="221">
        <f>SUM(R229:R234)</f>
        <v>0</v>
      </c>
      <c r="S228" s="220"/>
      <c r="T228" s="222">
        <f>SUM(T229:T234)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3" t="s">
        <v>84</v>
      </c>
      <c r="AT228" s="224" t="s">
        <v>78</v>
      </c>
      <c r="AU228" s="224" t="s">
        <v>84</v>
      </c>
      <c r="AY228" s="223" t="s">
        <v>163</v>
      </c>
      <c r="BK228" s="225">
        <f>SUM(BK229:BK234)</f>
        <v>0</v>
      </c>
    </row>
    <row r="229" s="2" customFormat="1" ht="37.8" customHeight="1">
      <c r="A229" s="39"/>
      <c r="B229" s="40"/>
      <c r="C229" s="228" t="s">
        <v>239</v>
      </c>
      <c r="D229" s="228" t="s">
        <v>165</v>
      </c>
      <c r="E229" s="229" t="s">
        <v>312</v>
      </c>
      <c r="F229" s="230" t="s">
        <v>313</v>
      </c>
      <c r="G229" s="231" t="s">
        <v>175</v>
      </c>
      <c r="H229" s="232">
        <v>363.10000000000002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94</v>
      </c>
      <c r="AT229" s="240" t="s">
        <v>165</v>
      </c>
      <c r="AU229" s="240" t="s">
        <v>88</v>
      </c>
      <c r="AY229" s="18" t="s">
        <v>163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84</v>
      </c>
      <c r="BK229" s="241">
        <f>ROUND(I229*H229,2)</f>
        <v>0</v>
      </c>
      <c r="BL229" s="18" t="s">
        <v>94</v>
      </c>
      <c r="BM229" s="240" t="s">
        <v>314</v>
      </c>
    </row>
    <row r="230" s="13" customFormat="1">
      <c r="A230" s="13"/>
      <c r="B230" s="242"/>
      <c r="C230" s="243"/>
      <c r="D230" s="244" t="s">
        <v>169</v>
      </c>
      <c r="E230" s="245" t="s">
        <v>1</v>
      </c>
      <c r="F230" s="246" t="s">
        <v>315</v>
      </c>
      <c r="G230" s="243"/>
      <c r="H230" s="247">
        <v>363.10000000000002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169</v>
      </c>
      <c r="AU230" s="253" t="s">
        <v>88</v>
      </c>
      <c r="AV230" s="13" t="s">
        <v>88</v>
      </c>
      <c r="AW230" s="13" t="s">
        <v>34</v>
      </c>
      <c r="AX230" s="13" t="s">
        <v>79</v>
      </c>
      <c r="AY230" s="253" t="s">
        <v>163</v>
      </c>
    </row>
    <row r="231" s="14" customFormat="1">
      <c r="A231" s="14"/>
      <c r="B231" s="254"/>
      <c r="C231" s="255"/>
      <c r="D231" s="244" t="s">
        <v>169</v>
      </c>
      <c r="E231" s="256" t="s">
        <v>1</v>
      </c>
      <c r="F231" s="257" t="s">
        <v>172</v>
      </c>
      <c r="G231" s="255"/>
      <c r="H231" s="258">
        <v>363.10000000000002</v>
      </c>
      <c r="I231" s="259"/>
      <c r="J231" s="255"/>
      <c r="K231" s="255"/>
      <c r="L231" s="260"/>
      <c r="M231" s="261"/>
      <c r="N231" s="262"/>
      <c r="O231" s="262"/>
      <c r="P231" s="262"/>
      <c r="Q231" s="262"/>
      <c r="R231" s="262"/>
      <c r="S231" s="262"/>
      <c r="T231" s="26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4" t="s">
        <v>169</v>
      </c>
      <c r="AU231" s="264" t="s">
        <v>88</v>
      </c>
      <c r="AV231" s="14" t="s">
        <v>94</v>
      </c>
      <c r="AW231" s="14" t="s">
        <v>34</v>
      </c>
      <c r="AX231" s="14" t="s">
        <v>84</v>
      </c>
      <c r="AY231" s="264" t="s">
        <v>163</v>
      </c>
    </row>
    <row r="232" s="2" customFormat="1" ht="24.15" customHeight="1">
      <c r="A232" s="39"/>
      <c r="B232" s="40"/>
      <c r="C232" s="228" t="s">
        <v>316</v>
      </c>
      <c r="D232" s="228" t="s">
        <v>165</v>
      </c>
      <c r="E232" s="229" t="s">
        <v>317</v>
      </c>
      <c r="F232" s="230" t="s">
        <v>318</v>
      </c>
      <c r="G232" s="231" t="s">
        <v>293</v>
      </c>
      <c r="H232" s="232">
        <v>3</v>
      </c>
      <c r="I232" s="233"/>
      <c r="J232" s="234">
        <f>ROUND(I232*H232,2)</f>
        <v>0</v>
      </c>
      <c r="K232" s="235"/>
      <c r="L232" s="45"/>
      <c r="M232" s="236" t="s">
        <v>1</v>
      </c>
      <c r="N232" s="237" t="s">
        <v>44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94</v>
      </c>
      <c r="AT232" s="240" t="s">
        <v>165</v>
      </c>
      <c r="AU232" s="240" t="s">
        <v>88</v>
      </c>
      <c r="AY232" s="18" t="s">
        <v>163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84</v>
      </c>
      <c r="BK232" s="241">
        <f>ROUND(I232*H232,2)</f>
        <v>0</v>
      </c>
      <c r="BL232" s="18" t="s">
        <v>94</v>
      </c>
      <c r="BM232" s="240" t="s">
        <v>319</v>
      </c>
    </row>
    <row r="233" s="2" customFormat="1" ht="16.5" customHeight="1">
      <c r="A233" s="39"/>
      <c r="B233" s="40"/>
      <c r="C233" s="265" t="s">
        <v>242</v>
      </c>
      <c r="D233" s="265" t="s">
        <v>296</v>
      </c>
      <c r="E233" s="266" t="s">
        <v>320</v>
      </c>
      <c r="F233" s="267" t="s">
        <v>321</v>
      </c>
      <c r="G233" s="268" t="s">
        <v>293</v>
      </c>
      <c r="H233" s="269">
        <v>3</v>
      </c>
      <c r="I233" s="270"/>
      <c r="J233" s="271">
        <f>ROUND(I233*H233,2)</f>
        <v>0</v>
      </c>
      <c r="K233" s="272"/>
      <c r="L233" s="273"/>
      <c r="M233" s="274" t="s">
        <v>1</v>
      </c>
      <c r="N233" s="275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185</v>
      </c>
      <c r="AT233" s="240" t="s">
        <v>296</v>
      </c>
      <c r="AU233" s="240" t="s">
        <v>88</v>
      </c>
      <c r="AY233" s="18" t="s">
        <v>163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84</v>
      </c>
      <c r="BK233" s="241">
        <f>ROUND(I233*H233,2)</f>
        <v>0</v>
      </c>
      <c r="BL233" s="18" t="s">
        <v>94</v>
      </c>
      <c r="BM233" s="240" t="s">
        <v>289</v>
      </c>
    </row>
    <row r="234" s="2" customFormat="1" ht="24.15" customHeight="1">
      <c r="A234" s="39"/>
      <c r="B234" s="40"/>
      <c r="C234" s="228" t="s">
        <v>322</v>
      </c>
      <c r="D234" s="228" t="s">
        <v>165</v>
      </c>
      <c r="E234" s="229" t="s">
        <v>323</v>
      </c>
      <c r="F234" s="230" t="s">
        <v>324</v>
      </c>
      <c r="G234" s="231" t="s">
        <v>325</v>
      </c>
      <c r="H234" s="232">
        <v>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94</v>
      </c>
      <c r="AT234" s="240" t="s">
        <v>165</v>
      </c>
      <c r="AU234" s="240" t="s">
        <v>88</v>
      </c>
      <c r="AY234" s="18" t="s">
        <v>163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94</v>
      </c>
      <c r="BM234" s="240" t="s">
        <v>326</v>
      </c>
    </row>
    <row r="235" s="12" customFormat="1" ht="22.8" customHeight="1">
      <c r="A235" s="12"/>
      <c r="B235" s="212"/>
      <c r="C235" s="213"/>
      <c r="D235" s="214" t="s">
        <v>78</v>
      </c>
      <c r="E235" s="226" t="s">
        <v>327</v>
      </c>
      <c r="F235" s="226" t="s">
        <v>328</v>
      </c>
      <c r="G235" s="213"/>
      <c r="H235" s="213"/>
      <c r="I235" s="216"/>
      <c r="J235" s="227">
        <f>BK235</f>
        <v>0</v>
      </c>
      <c r="K235" s="213"/>
      <c r="L235" s="218"/>
      <c r="M235" s="219"/>
      <c r="N235" s="220"/>
      <c r="O235" s="220"/>
      <c r="P235" s="221">
        <f>SUM(P236:P312)</f>
        <v>0</v>
      </c>
      <c r="Q235" s="220"/>
      <c r="R235" s="221">
        <f>SUM(R236:R312)</f>
        <v>0</v>
      </c>
      <c r="S235" s="220"/>
      <c r="T235" s="222">
        <f>SUM(T236:T312)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3" t="s">
        <v>84</v>
      </c>
      <c r="AT235" s="224" t="s">
        <v>78</v>
      </c>
      <c r="AU235" s="224" t="s">
        <v>84</v>
      </c>
      <c r="AY235" s="223" t="s">
        <v>163</v>
      </c>
      <c r="BK235" s="225">
        <f>SUM(BK236:BK312)</f>
        <v>0</v>
      </c>
    </row>
    <row r="236" s="2" customFormat="1" ht="55.5" customHeight="1">
      <c r="A236" s="39"/>
      <c r="B236" s="40"/>
      <c r="C236" s="228" t="s">
        <v>247</v>
      </c>
      <c r="D236" s="228" t="s">
        <v>165</v>
      </c>
      <c r="E236" s="229" t="s">
        <v>329</v>
      </c>
      <c r="F236" s="230" t="s">
        <v>330</v>
      </c>
      <c r="G236" s="231" t="s">
        <v>175</v>
      </c>
      <c r="H236" s="232">
        <v>17.399999999999999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94</v>
      </c>
      <c r="AT236" s="240" t="s">
        <v>165</v>
      </c>
      <c r="AU236" s="240" t="s">
        <v>88</v>
      </c>
      <c r="AY236" s="18" t="s">
        <v>163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94</v>
      </c>
      <c r="BM236" s="240" t="s">
        <v>331</v>
      </c>
    </row>
    <row r="237" s="2" customFormat="1" ht="16.5" customHeight="1">
      <c r="A237" s="39"/>
      <c r="B237" s="40"/>
      <c r="C237" s="228" t="s">
        <v>332</v>
      </c>
      <c r="D237" s="228" t="s">
        <v>165</v>
      </c>
      <c r="E237" s="229" t="s">
        <v>333</v>
      </c>
      <c r="F237" s="230" t="s">
        <v>334</v>
      </c>
      <c r="G237" s="231" t="s">
        <v>335</v>
      </c>
      <c r="H237" s="232">
        <v>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94</v>
      </c>
      <c r="AT237" s="240" t="s">
        <v>165</v>
      </c>
      <c r="AU237" s="240" t="s">
        <v>88</v>
      </c>
      <c r="AY237" s="18" t="s">
        <v>163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84</v>
      </c>
      <c r="BK237" s="241">
        <f>ROUND(I237*H237,2)</f>
        <v>0</v>
      </c>
      <c r="BL237" s="18" t="s">
        <v>94</v>
      </c>
      <c r="BM237" s="240" t="s">
        <v>336</v>
      </c>
    </row>
    <row r="238" s="2" customFormat="1" ht="21.75" customHeight="1">
      <c r="A238" s="39"/>
      <c r="B238" s="40"/>
      <c r="C238" s="228" t="s">
        <v>250</v>
      </c>
      <c r="D238" s="228" t="s">
        <v>165</v>
      </c>
      <c r="E238" s="229" t="s">
        <v>337</v>
      </c>
      <c r="F238" s="230" t="s">
        <v>338</v>
      </c>
      <c r="G238" s="231" t="s">
        <v>335</v>
      </c>
      <c r="H238" s="232">
        <v>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94</v>
      </c>
      <c r="AT238" s="240" t="s">
        <v>165</v>
      </c>
      <c r="AU238" s="240" t="s">
        <v>88</v>
      </c>
      <c r="AY238" s="18" t="s">
        <v>163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94</v>
      </c>
      <c r="BM238" s="240" t="s">
        <v>339</v>
      </c>
    </row>
    <row r="239" s="2" customFormat="1" ht="16.5" customHeight="1">
      <c r="A239" s="39"/>
      <c r="B239" s="40"/>
      <c r="C239" s="228" t="s">
        <v>340</v>
      </c>
      <c r="D239" s="228" t="s">
        <v>165</v>
      </c>
      <c r="E239" s="229" t="s">
        <v>341</v>
      </c>
      <c r="F239" s="230" t="s">
        <v>342</v>
      </c>
      <c r="G239" s="231" t="s">
        <v>335</v>
      </c>
      <c r="H239" s="232">
        <v>1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94</v>
      </c>
      <c r="AT239" s="240" t="s">
        <v>165</v>
      </c>
      <c r="AU239" s="240" t="s">
        <v>88</v>
      </c>
      <c r="AY239" s="18" t="s">
        <v>163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84</v>
      </c>
      <c r="BK239" s="241">
        <f>ROUND(I239*H239,2)</f>
        <v>0</v>
      </c>
      <c r="BL239" s="18" t="s">
        <v>94</v>
      </c>
      <c r="BM239" s="240" t="s">
        <v>343</v>
      </c>
    </row>
    <row r="240" s="2" customFormat="1" ht="24.15" customHeight="1">
      <c r="A240" s="39"/>
      <c r="B240" s="40"/>
      <c r="C240" s="228" t="s">
        <v>258</v>
      </c>
      <c r="D240" s="228" t="s">
        <v>165</v>
      </c>
      <c r="E240" s="229" t="s">
        <v>344</v>
      </c>
      <c r="F240" s="230" t="s">
        <v>345</v>
      </c>
      <c r="G240" s="231" t="s">
        <v>335</v>
      </c>
      <c r="H240" s="232">
        <v>1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94</v>
      </c>
      <c r="AT240" s="240" t="s">
        <v>165</v>
      </c>
      <c r="AU240" s="240" t="s">
        <v>88</v>
      </c>
      <c r="AY240" s="18" t="s">
        <v>163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84</v>
      </c>
      <c r="BK240" s="241">
        <f>ROUND(I240*H240,2)</f>
        <v>0</v>
      </c>
      <c r="BL240" s="18" t="s">
        <v>94</v>
      </c>
      <c r="BM240" s="240" t="s">
        <v>346</v>
      </c>
    </row>
    <row r="241" s="2" customFormat="1" ht="16.5" customHeight="1">
      <c r="A241" s="39"/>
      <c r="B241" s="40"/>
      <c r="C241" s="228" t="s">
        <v>347</v>
      </c>
      <c r="D241" s="228" t="s">
        <v>165</v>
      </c>
      <c r="E241" s="229" t="s">
        <v>348</v>
      </c>
      <c r="F241" s="230" t="s">
        <v>349</v>
      </c>
      <c r="G241" s="231" t="s">
        <v>335</v>
      </c>
      <c r="H241" s="232">
        <v>2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94</v>
      </c>
      <c r="AT241" s="240" t="s">
        <v>165</v>
      </c>
      <c r="AU241" s="240" t="s">
        <v>88</v>
      </c>
      <c r="AY241" s="18" t="s">
        <v>163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94</v>
      </c>
      <c r="BM241" s="240" t="s">
        <v>350</v>
      </c>
    </row>
    <row r="242" s="2" customFormat="1" ht="24.15" customHeight="1">
      <c r="A242" s="39"/>
      <c r="B242" s="40"/>
      <c r="C242" s="228" t="s">
        <v>261</v>
      </c>
      <c r="D242" s="228" t="s">
        <v>165</v>
      </c>
      <c r="E242" s="229" t="s">
        <v>351</v>
      </c>
      <c r="F242" s="230" t="s">
        <v>352</v>
      </c>
      <c r="G242" s="231" t="s">
        <v>293</v>
      </c>
      <c r="H242" s="232">
        <v>1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94</v>
      </c>
      <c r="AT242" s="240" t="s">
        <v>165</v>
      </c>
      <c r="AU242" s="240" t="s">
        <v>88</v>
      </c>
      <c r="AY242" s="18" t="s">
        <v>163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94</v>
      </c>
      <c r="BM242" s="240" t="s">
        <v>353</v>
      </c>
    </row>
    <row r="243" s="2" customFormat="1" ht="24.15" customHeight="1">
      <c r="A243" s="39"/>
      <c r="B243" s="40"/>
      <c r="C243" s="228" t="s">
        <v>354</v>
      </c>
      <c r="D243" s="228" t="s">
        <v>165</v>
      </c>
      <c r="E243" s="229" t="s">
        <v>355</v>
      </c>
      <c r="F243" s="230" t="s">
        <v>356</v>
      </c>
      <c r="G243" s="231" t="s">
        <v>175</v>
      </c>
      <c r="H243" s="232">
        <v>65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94</v>
      </c>
      <c r="AT243" s="240" t="s">
        <v>165</v>
      </c>
      <c r="AU243" s="240" t="s">
        <v>88</v>
      </c>
      <c r="AY243" s="18" t="s">
        <v>163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84</v>
      </c>
      <c r="BK243" s="241">
        <f>ROUND(I243*H243,2)</f>
        <v>0</v>
      </c>
      <c r="BL243" s="18" t="s">
        <v>94</v>
      </c>
      <c r="BM243" s="240" t="s">
        <v>357</v>
      </c>
    </row>
    <row r="244" s="2" customFormat="1" ht="21.75" customHeight="1">
      <c r="A244" s="39"/>
      <c r="B244" s="40"/>
      <c r="C244" s="228" t="s">
        <v>264</v>
      </c>
      <c r="D244" s="228" t="s">
        <v>165</v>
      </c>
      <c r="E244" s="229" t="s">
        <v>358</v>
      </c>
      <c r="F244" s="230" t="s">
        <v>359</v>
      </c>
      <c r="G244" s="231" t="s">
        <v>175</v>
      </c>
      <c r="H244" s="232">
        <v>116.87300000000001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94</v>
      </c>
      <c r="AT244" s="240" t="s">
        <v>165</v>
      </c>
      <c r="AU244" s="240" t="s">
        <v>88</v>
      </c>
      <c r="AY244" s="18" t="s">
        <v>163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94</v>
      </c>
      <c r="BM244" s="240" t="s">
        <v>360</v>
      </c>
    </row>
    <row r="245" s="13" customFormat="1">
      <c r="A245" s="13"/>
      <c r="B245" s="242"/>
      <c r="C245" s="243"/>
      <c r="D245" s="244" t="s">
        <v>169</v>
      </c>
      <c r="E245" s="245" t="s">
        <v>1</v>
      </c>
      <c r="F245" s="246" t="s">
        <v>361</v>
      </c>
      <c r="G245" s="243"/>
      <c r="H245" s="247">
        <v>25.238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169</v>
      </c>
      <c r="AU245" s="253" t="s">
        <v>88</v>
      </c>
      <c r="AV245" s="13" t="s">
        <v>88</v>
      </c>
      <c r="AW245" s="13" t="s">
        <v>34</v>
      </c>
      <c r="AX245" s="13" t="s">
        <v>79</v>
      </c>
      <c r="AY245" s="253" t="s">
        <v>163</v>
      </c>
    </row>
    <row r="246" s="13" customFormat="1">
      <c r="A246" s="13"/>
      <c r="B246" s="242"/>
      <c r="C246" s="243"/>
      <c r="D246" s="244" t="s">
        <v>169</v>
      </c>
      <c r="E246" s="245" t="s">
        <v>1</v>
      </c>
      <c r="F246" s="246" t="s">
        <v>362</v>
      </c>
      <c r="G246" s="243"/>
      <c r="H246" s="247">
        <v>17.363</v>
      </c>
      <c r="I246" s="248"/>
      <c r="J246" s="243"/>
      <c r="K246" s="243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169</v>
      </c>
      <c r="AU246" s="253" t="s">
        <v>88</v>
      </c>
      <c r="AV246" s="13" t="s">
        <v>88</v>
      </c>
      <c r="AW246" s="13" t="s">
        <v>34</v>
      </c>
      <c r="AX246" s="13" t="s">
        <v>79</v>
      </c>
      <c r="AY246" s="253" t="s">
        <v>163</v>
      </c>
    </row>
    <row r="247" s="13" customFormat="1">
      <c r="A247" s="13"/>
      <c r="B247" s="242"/>
      <c r="C247" s="243"/>
      <c r="D247" s="244" t="s">
        <v>169</v>
      </c>
      <c r="E247" s="245" t="s">
        <v>1</v>
      </c>
      <c r="F247" s="246" t="s">
        <v>363</v>
      </c>
      <c r="G247" s="243"/>
      <c r="H247" s="247">
        <v>74.272000000000006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169</v>
      </c>
      <c r="AU247" s="253" t="s">
        <v>88</v>
      </c>
      <c r="AV247" s="13" t="s">
        <v>88</v>
      </c>
      <c r="AW247" s="13" t="s">
        <v>34</v>
      </c>
      <c r="AX247" s="13" t="s">
        <v>79</v>
      </c>
      <c r="AY247" s="253" t="s">
        <v>163</v>
      </c>
    </row>
    <row r="248" s="14" customFormat="1">
      <c r="A248" s="14"/>
      <c r="B248" s="254"/>
      <c r="C248" s="255"/>
      <c r="D248" s="244" t="s">
        <v>169</v>
      </c>
      <c r="E248" s="256" t="s">
        <v>1</v>
      </c>
      <c r="F248" s="257" t="s">
        <v>172</v>
      </c>
      <c r="G248" s="255"/>
      <c r="H248" s="258">
        <v>116.87300000000001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169</v>
      </c>
      <c r="AU248" s="264" t="s">
        <v>88</v>
      </c>
      <c r="AV248" s="14" t="s">
        <v>94</v>
      </c>
      <c r="AW248" s="14" t="s">
        <v>34</v>
      </c>
      <c r="AX248" s="14" t="s">
        <v>84</v>
      </c>
      <c r="AY248" s="264" t="s">
        <v>163</v>
      </c>
    </row>
    <row r="249" s="2" customFormat="1" ht="33" customHeight="1">
      <c r="A249" s="39"/>
      <c r="B249" s="40"/>
      <c r="C249" s="228" t="s">
        <v>364</v>
      </c>
      <c r="D249" s="228" t="s">
        <v>165</v>
      </c>
      <c r="E249" s="229" t="s">
        <v>365</v>
      </c>
      <c r="F249" s="230" t="s">
        <v>366</v>
      </c>
      <c r="G249" s="231" t="s">
        <v>175</v>
      </c>
      <c r="H249" s="232">
        <v>203.30000000000001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94</v>
      </c>
      <c r="AT249" s="240" t="s">
        <v>165</v>
      </c>
      <c r="AU249" s="240" t="s">
        <v>88</v>
      </c>
      <c r="AY249" s="18" t="s">
        <v>163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84</v>
      </c>
      <c r="BK249" s="241">
        <f>ROUND(I249*H249,2)</f>
        <v>0</v>
      </c>
      <c r="BL249" s="18" t="s">
        <v>94</v>
      </c>
      <c r="BM249" s="240" t="s">
        <v>367</v>
      </c>
    </row>
    <row r="250" s="13" customFormat="1">
      <c r="A250" s="13"/>
      <c r="B250" s="242"/>
      <c r="C250" s="243"/>
      <c r="D250" s="244" t="s">
        <v>169</v>
      </c>
      <c r="E250" s="245" t="s">
        <v>1</v>
      </c>
      <c r="F250" s="246" t="s">
        <v>368</v>
      </c>
      <c r="G250" s="243"/>
      <c r="H250" s="247">
        <v>203.30000000000001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169</v>
      </c>
      <c r="AU250" s="253" t="s">
        <v>88</v>
      </c>
      <c r="AV250" s="13" t="s">
        <v>88</v>
      </c>
      <c r="AW250" s="13" t="s">
        <v>34</v>
      </c>
      <c r="AX250" s="13" t="s">
        <v>79</v>
      </c>
      <c r="AY250" s="253" t="s">
        <v>163</v>
      </c>
    </row>
    <row r="251" s="14" customFormat="1">
      <c r="A251" s="14"/>
      <c r="B251" s="254"/>
      <c r="C251" s="255"/>
      <c r="D251" s="244" t="s">
        <v>169</v>
      </c>
      <c r="E251" s="256" t="s">
        <v>1</v>
      </c>
      <c r="F251" s="257" t="s">
        <v>172</v>
      </c>
      <c r="G251" s="255"/>
      <c r="H251" s="258">
        <v>203.30000000000001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169</v>
      </c>
      <c r="AU251" s="264" t="s">
        <v>88</v>
      </c>
      <c r="AV251" s="14" t="s">
        <v>94</v>
      </c>
      <c r="AW251" s="14" t="s">
        <v>34</v>
      </c>
      <c r="AX251" s="14" t="s">
        <v>84</v>
      </c>
      <c r="AY251" s="264" t="s">
        <v>163</v>
      </c>
    </row>
    <row r="252" s="2" customFormat="1" ht="37.8" customHeight="1">
      <c r="A252" s="39"/>
      <c r="B252" s="40"/>
      <c r="C252" s="228" t="s">
        <v>274</v>
      </c>
      <c r="D252" s="228" t="s">
        <v>165</v>
      </c>
      <c r="E252" s="229" t="s">
        <v>369</v>
      </c>
      <c r="F252" s="230" t="s">
        <v>370</v>
      </c>
      <c r="G252" s="231" t="s">
        <v>175</v>
      </c>
      <c r="H252" s="232">
        <v>42.450000000000003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94</v>
      </c>
      <c r="AT252" s="240" t="s">
        <v>165</v>
      </c>
      <c r="AU252" s="240" t="s">
        <v>88</v>
      </c>
      <c r="AY252" s="18" t="s">
        <v>163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84</v>
      </c>
      <c r="BK252" s="241">
        <f>ROUND(I252*H252,2)</f>
        <v>0</v>
      </c>
      <c r="BL252" s="18" t="s">
        <v>94</v>
      </c>
      <c r="BM252" s="240" t="s">
        <v>371</v>
      </c>
    </row>
    <row r="253" s="2" customFormat="1" ht="24.15" customHeight="1">
      <c r="A253" s="39"/>
      <c r="B253" s="40"/>
      <c r="C253" s="228" t="s">
        <v>372</v>
      </c>
      <c r="D253" s="228" t="s">
        <v>165</v>
      </c>
      <c r="E253" s="229" t="s">
        <v>373</v>
      </c>
      <c r="F253" s="230" t="s">
        <v>374</v>
      </c>
      <c r="G253" s="231" t="s">
        <v>293</v>
      </c>
      <c r="H253" s="232">
        <v>2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94</v>
      </c>
      <c r="AT253" s="240" t="s">
        <v>165</v>
      </c>
      <c r="AU253" s="240" t="s">
        <v>88</v>
      </c>
      <c r="AY253" s="18" t="s">
        <v>163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94</v>
      </c>
      <c r="BM253" s="240" t="s">
        <v>375</v>
      </c>
    </row>
    <row r="254" s="2" customFormat="1" ht="24.15" customHeight="1">
      <c r="A254" s="39"/>
      <c r="B254" s="40"/>
      <c r="C254" s="228" t="s">
        <v>279</v>
      </c>
      <c r="D254" s="228" t="s">
        <v>165</v>
      </c>
      <c r="E254" s="229" t="s">
        <v>376</v>
      </c>
      <c r="F254" s="230" t="s">
        <v>377</v>
      </c>
      <c r="G254" s="231" t="s">
        <v>293</v>
      </c>
      <c r="H254" s="232">
        <v>5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94</v>
      </c>
      <c r="AT254" s="240" t="s">
        <v>165</v>
      </c>
      <c r="AU254" s="240" t="s">
        <v>88</v>
      </c>
      <c r="AY254" s="18" t="s">
        <v>163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84</v>
      </c>
      <c r="BK254" s="241">
        <f>ROUND(I254*H254,2)</f>
        <v>0</v>
      </c>
      <c r="BL254" s="18" t="s">
        <v>94</v>
      </c>
      <c r="BM254" s="240" t="s">
        <v>378</v>
      </c>
    </row>
    <row r="255" s="2" customFormat="1" ht="24.15" customHeight="1">
      <c r="A255" s="39"/>
      <c r="B255" s="40"/>
      <c r="C255" s="228" t="s">
        <v>379</v>
      </c>
      <c r="D255" s="228" t="s">
        <v>165</v>
      </c>
      <c r="E255" s="229" t="s">
        <v>380</v>
      </c>
      <c r="F255" s="230" t="s">
        <v>381</v>
      </c>
      <c r="G255" s="231" t="s">
        <v>175</v>
      </c>
      <c r="H255" s="232">
        <v>171.93000000000001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94</v>
      </c>
      <c r="AT255" s="240" t="s">
        <v>165</v>
      </c>
      <c r="AU255" s="240" t="s">
        <v>88</v>
      </c>
      <c r="AY255" s="18" t="s">
        <v>163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94</v>
      </c>
      <c r="BM255" s="240" t="s">
        <v>303</v>
      </c>
    </row>
    <row r="256" s="13" customFormat="1">
      <c r="A256" s="13"/>
      <c r="B256" s="242"/>
      <c r="C256" s="243"/>
      <c r="D256" s="244" t="s">
        <v>169</v>
      </c>
      <c r="E256" s="245" t="s">
        <v>1</v>
      </c>
      <c r="F256" s="246" t="s">
        <v>382</v>
      </c>
      <c r="G256" s="243"/>
      <c r="H256" s="247">
        <v>171.93000000000001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169</v>
      </c>
      <c r="AU256" s="253" t="s">
        <v>88</v>
      </c>
      <c r="AV256" s="13" t="s">
        <v>88</v>
      </c>
      <c r="AW256" s="13" t="s">
        <v>34</v>
      </c>
      <c r="AX256" s="13" t="s">
        <v>79</v>
      </c>
      <c r="AY256" s="253" t="s">
        <v>163</v>
      </c>
    </row>
    <row r="257" s="14" customFormat="1">
      <c r="A257" s="14"/>
      <c r="B257" s="254"/>
      <c r="C257" s="255"/>
      <c r="D257" s="244" t="s">
        <v>169</v>
      </c>
      <c r="E257" s="256" t="s">
        <v>1</v>
      </c>
      <c r="F257" s="257" t="s">
        <v>172</v>
      </c>
      <c r="G257" s="255"/>
      <c r="H257" s="258">
        <v>171.93000000000001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4" t="s">
        <v>169</v>
      </c>
      <c r="AU257" s="264" t="s">
        <v>88</v>
      </c>
      <c r="AV257" s="14" t="s">
        <v>94</v>
      </c>
      <c r="AW257" s="14" t="s">
        <v>34</v>
      </c>
      <c r="AX257" s="14" t="s">
        <v>84</v>
      </c>
      <c r="AY257" s="264" t="s">
        <v>163</v>
      </c>
    </row>
    <row r="258" s="2" customFormat="1" ht="24.15" customHeight="1">
      <c r="A258" s="39"/>
      <c r="B258" s="40"/>
      <c r="C258" s="228" t="s">
        <v>282</v>
      </c>
      <c r="D258" s="228" t="s">
        <v>165</v>
      </c>
      <c r="E258" s="229" t="s">
        <v>383</v>
      </c>
      <c r="F258" s="230" t="s">
        <v>384</v>
      </c>
      <c r="G258" s="231" t="s">
        <v>168</v>
      </c>
      <c r="H258" s="232">
        <v>1.0369999999999999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94</v>
      </c>
      <c r="AT258" s="240" t="s">
        <v>165</v>
      </c>
      <c r="AU258" s="240" t="s">
        <v>88</v>
      </c>
      <c r="AY258" s="18" t="s">
        <v>163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94</v>
      </c>
      <c r="BM258" s="240" t="s">
        <v>327</v>
      </c>
    </row>
    <row r="259" s="13" customFormat="1">
      <c r="A259" s="13"/>
      <c r="B259" s="242"/>
      <c r="C259" s="243"/>
      <c r="D259" s="244" t="s">
        <v>169</v>
      </c>
      <c r="E259" s="245" t="s">
        <v>1</v>
      </c>
      <c r="F259" s="246" t="s">
        <v>385</v>
      </c>
      <c r="G259" s="243"/>
      <c r="H259" s="247">
        <v>1.0369999999999999</v>
      </c>
      <c r="I259" s="248"/>
      <c r="J259" s="243"/>
      <c r="K259" s="243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169</v>
      </c>
      <c r="AU259" s="253" t="s">
        <v>88</v>
      </c>
      <c r="AV259" s="13" t="s">
        <v>88</v>
      </c>
      <c r="AW259" s="13" t="s">
        <v>34</v>
      </c>
      <c r="AX259" s="13" t="s">
        <v>79</v>
      </c>
      <c r="AY259" s="253" t="s">
        <v>163</v>
      </c>
    </row>
    <row r="260" s="14" customFormat="1">
      <c r="A260" s="14"/>
      <c r="B260" s="254"/>
      <c r="C260" s="255"/>
      <c r="D260" s="244" t="s">
        <v>169</v>
      </c>
      <c r="E260" s="256" t="s">
        <v>1</v>
      </c>
      <c r="F260" s="257" t="s">
        <v>172</v>
      </c>
      <c r="G260" s="255"/>
      <c r="H260" s="258">
        <v>1.0369999999999999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4" t="s">
        <v>169</v>
      </c>
      <c r="AU260" s="264" t="s">
        <v>88</v>
      </c>
      <c r="AV260" s="14" t="s">
        <v>94</v>
      </c>
      <c r="AW260" s="14" t="s">
        <v>34</v>
      </c>
      <c r="AX260" s="14" t="s">
        <v>84</v>
      </c>
      <c r="AY260" s="264" t="s">
        <v>163</v>
      </c>
    </row>
    <row r="261" s="2" customFormat="1" ht="24.15" customHeight="1">
      <c r="A261" s="39"/>
      <c r="B261" s="40"/>
      <c r="C261" s="228" t="s">
        <v>386</v>
      </c>
      <c r="D261" s="228" t="s">
        <v>165</v>
      </c>
      <c r="E261" s="229" t="s">
        <v>387</v>
      </c>
      <c r="F261" s="230" t="s">
        <v>388</v>
      </c>
      <c r="G261" s="231" t="s">
        <v>175</v>
      </c>
      <c r="H261" s="232">
        <v>16.5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94</v>
      </c>
      <c r="AT261" s="240" t="s">
        <v>165</v>
      </c>
      <c r="AU261" s="240" t="s">
        <v>88</v>
      </c>
      <c r="AY261" s="18" t="s">
        <v>163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84</v>
      </c>
      <c r="BK261" s="241">
        <f>ROUND(I261*H261,2)</f>
        <v>0</v>
      </c>
      <c r="BL261" s="18" t="s">
        <v>94</v>
      </c>
      <c r="BM261" s="240" t="s">
        <v>389</v>
      </c>
    </row>
    <row r="262" s="13" customFormat="1">
      <c r="A262" s="13"/>
      <c r="B262" s="242"/>
      <c r="C262" s="243"/>
      <c r="D262" s="244" t="s">
        <v>169</v>
      </c>
      <c r="E262" s="245" t="s">
        <v>1</v>
      </c>
      <c r="F262" s="246" t="s">
        <v>390</v>
      </c>
      <c r="G262" s="243"/>
      <c r="H262" s="247">
        <v>16.5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169</v>
      </c>
      <c r="AU262" s="253" t="s">
        <v>88</v>
      </c>
      <c r="AV262" s="13" t="s">
        <v>88</v>
      </c>
      <c r="AW262" s="13" t="s">
        <v>34</v>
      </c>
      <c r="AX262" s="13" t="s">
        <v>79</v>
      </c>
      <c r="AY262" s="253" t="s">
        <v>163</v>
      </c>
    </row>
    <row r="263" s="14" customFormat="1">
      <c r="A263" s="14"/>
      <c r="B263" s="254"/>
      <c r="C263" s="255"/>
      <c r="D263" s="244" t="s">
        <v>169</v>
      </c>
      <c r="E263" s="256" t="s">
        <v>1</v>
      </c>
      <c r="F263" s="257" t="s">
        <v>172</v>
      </c>
      <c r="G263" s="255"/>
      <c r="H263" s="258">
        <v>16.5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169</v>
      </c>
      <c r="AU263" s="264" t="s">
        <v>88</v>
      </c>
      <c r="AV263" s="14" t="s">
        <v>94</v>
      </c>
      <c r="AW263" s="14" t="s">
        <v>34</v>
      </c>
      <c r="AX263" s="14" t="s">
        <v>84</v>
      </c>
      <c r="AY263" s="264" t="s">
        <v>163</v>
      </c>
    </row>
    <row r="264" s="2" customFormat="1" ht="24.15" customHeight="1">
      <c r="A264" s="39"/>
      <c r="B264" s="40"/>
      <c r="C264" s="228" t="s">
        <v>287</v>
      </c>
      <c r="D264" s="228" t="s">
        <v>165</v>
      </c>
      <c r="E264" s="229" t="s">
        <v>391</v>
      </c>
      <c r="F264" s="230" t="s">
        <v>392</v>
      </c>
      <c r="G264" s="231" t="s">
        <v>175</v>
      </c>
      <c r="H264" s="232">
        <v>13.75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94</v>
      </c>
      <c r="AT264" s="240" t="s">
        <v>165</v>
      </c>
      <c r="AU264" s="240" t="s">
        <v>88</v>
      </c>
      <c r="AY264" s="18" t="s">
        <v>163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84</v>
      </c>
      <c r="BK264" s="241">
        <f>ROUND(I264*H264,2)</f>
        <v>0</v>
      </c>
      <c r="BL264" s="18" t="s">
        <v>94</v>
      </c>
      <c r="BM264" s="240" t="s">
        <v>393</v>
      </c>
    </row>
    <row r="265" s="13" customFormat="1">
      <c r="A265" s="13"/>
      <c r="B265" s="242"/>
      <c r="C265" s="243"/>
      <c r="D265" s="244" t="s">
        <v>169</v>
      </c>
      <c r="E265" s="245" t="s">
        <v>1</v>
      </c>
      <c r="F265" s="246" t="s">
        <v>394</v>
      </c>
      <c r="G265" s="243"/>
      <c r="H265" s="247">
        <v>13.75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169</v>
      </c>
      <c r="AU265" s="253" t="s">
        <v>88</v>
      </c>
      <c r="AV265" s="13" t="s">
        <v>88</v>
      </c>
      <c r="AW265" s="13" t="s">
        <v>34</v>
      </c>
      <c r="AX265" s="13" t="s">
        <v>79</v>
      </c>
      <c r="AY265" s="253" t="s">
        <v>163</v>
      </c>
    </row>
    <row r="266" s="14" customFormat="1">
      <c r="A266" s="14"/>
      <c r="B266" s="254"/>
      <c r="C266" s="255"/>
      <c r="D266" s="244" t="s">
        <v>169</v>
      </c>
      <c r="E266" s="256" t="s">
        <v>1</v>
      </c>
      <c r="F266" s="257" t="s">
        <v>172</v>
      </c>
      <c r="G266" s="255"/>
      <c r="H266" s="258">
        <v>13.75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169</v>
      </c>
      <c r="AU266" s="264" t="s">
        <v>88</v>
      </c>
      <c r="AV266" s="14" t="s">
        <v>94</v>
      </c>
      <c r="AW266" s="14" t="s">
        <v>34</v>
      </c>
      <c r="AX266" s="14" t="s">
        <v>84</v>
      </c>
      <c r="AY266" s="264" t="s">
        <v>163</v>
      </c>
    </row>
    <row r="267" s="2" customFormat="1" ht="44.25" customHeight="1">
      <c r="A267" s="39"/>
      <c r="B267" s="40"/>
      <c r="C267" s="228" t="s">
        <v>395</v>
      </c>
      <c r="D267" s="228" t="s">
        <v>165</v>
      </c>
      <c r="E267" s="229" t="s">
        <v>396</v>
      </c>
      <c r="F267" s="230" t="s">
        <v>397</v>
      </c>
      <c r="G267" s="231" t="s">
        <v>175</v>
      </c>
      <c r="H267" s="232">
        <v>9.6999999999999993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94</v>
      </c>
      <c r="AT267" s="240" t="s">
        <v>165</v>
      </c>
      <c r="AU267" s="240" t="s">
        <v>88</v>
      </c>
      <c r="AY267" s="18" t="s">
        <v>163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84</v>
      </c>
      <c r="BK267" s="241">
        <f>ROUND(I267*H267,2)</f>
        <v>0</v>
      </c>
      <c r="BL267" s="18" t="s">
        <v>94</v>
      </c>
      <c r="BM267" s="240" t="s">
        <v>398</v>
      </c>
    </row>
    <row r="268" s="13" customFormat="1">
      <c r="A268" s="13"/>
      <c r="B268" s="242"/>
      <c r="C268" s="243"/>
      <c r="D268" s="244" t="s">
        <v>169</v>
      </c>
      <c r="E268" s="245" t="s">
        <v>1</v>
      </c>
      <c r="F268" s="246" t="s">
        <v>399</v>
      </c>
      <c r="G268" s="243"/>
      <c r="H268" s="247">
        <v>9.6999999999999993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169</v>
      </c>
      <c r="AU268" s="253" t="s">
        <v>88</v>
      </c>
      <c r="AV268" s="13" t="s">
        <v>88</v>
      </c>
      <c r="AW268" s="13" t="s">
        <v>34</v>
      </c>
      <c r="AX268" s="13" t="s">
        <v>79</v>
      </c>
      <c r="AY268" s="253" t="s">
        <v>163</v>
      </c>
    </row>
    <row r="269" s="14" customFormat="1">
      <c r="A269" s="14"/>
      <c r="B269" s="254"/>
      <c r="C269" s="255"/>
      <c r="D269" s="244" t="s">
        <v>169</v>
      </c>
      <c r="E269" s="256" t="s">
        <v>1</v>
      </c>
      <c r="F269" s="257" t="s">
        <v>172</v>
      </c>
      <c r="G269" s="255"/>
      <c r="H269" s="258">
        <v>9.6999999999999993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169</v>
      </c>
      <c r="AU269" s="264" t="s">
        <v>88</v>
      </c>
      <c r="AV269" s="14" t="s">
        <v>94</v>
      </c>
      <c r="AW269" s="14" t="s">
        <v>34</v>
      </c>
      <c r="AX269" s="14" t="s">
        <v>84</v>
      </c>
      <c r="AY269" s="264" t="s">
        <v>163</v>
      </c>
    </row>
    <row r="270" s="2" customFormat="1" ht="44.25" customHeight="1">
      <c r="A270" s="39"/>
      <c r="B270" s="40"/>
      <c r="C270" s="228" t="s">
        <v>294</v>
      </c>
      <c r="D270" s="228" t="s">
        <v>165</v>
      </c>
      <c r="E270" s="229" t="s">
        <v>400</v>
      </c>
      <c r="F270" s="230" t="s">
        <v>401</v>
      </c>
      <c r="G270" s="231" t="s">
        <v>175</v>
      </c>
      <c r="H270" s="232">
        <v>4.6639999999999997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94</v>
      </c>
      <c r="AT270" s="240" t="s">
        <v>165</v>
      </c>
      <c r="AU270" s="240" t="s">
        <v>88</v>
      </c>
      <c r="AY270" s="18" t="s">
        <v>163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84</v>
      </c>
      <c r="BK270" s="241">
        <f>ROUND(I270*H270,2)</f>
        <v>0</v>
      </c>
      <c r="BL270" s="18" t="s">
        <v>94</v>
      </c>
      <c r="BM270" s="240" t="s">
        <v>402</v>
      </c>
    </row>
    <row r="271" s="13" customFormat="1">
      <c r="A271" s="13"/>
      <c r="B271" s="242"/>
      <c r="C271" s="243"/>
      <c r="D271" s="244" t="s">
        <v>169</v>
      </c>
      <c r="E271" s="245" t="s">
        <v>1</v>
      </c>
      <c r="F271" s="246" t="s">
        <v>403</v>
      </c>
      <c r="G271" s="243"/>
      <c r="H271" s="247">
        <v>4.6639999999999997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169</v>
      </c>
      <c r="AU271" s="253" t="s">
        <v>88</v>
      </c>
      <c r="AV271" s="13" t="s">
        <v>88</v>
      </c>
      <c r="AW271" s="13" t="s">
        <v>34</v>
      </c>
      <c r="AX271" s="13" t="s">
        <v>79</v>
      </c>
      <c r="AY271" s="253" t="s">
        <v>163</v>
      </c>
    </row>
    <row r="272" s="14" customFormat="1">
      <c r="A272" s="14"/>
      <c r="B272" s="254"/>
      <c r="C272" s="255"/>
      <c r="D272" s="244" t="s">
        <v>169</v>
      </c>
      <c r="E272" s="256" t="s">
        <v>1</v>
      </c>
      <c r="F272" s="257" t="s">
        <v>172</v>
      </c>
      <c r="G272" s="255"/>
      <c r="H272" s="258">
        <v>4.6639999999999997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4" t="s">
        <v>169</v>
      </c>
      <c r="AU272" s="264" t="s">
        <v>88</v>
      </c>
      <c r="AV272" s="14" t="s">
        <v>94</v>
      </c>
      <c r="AW272" s="14" t="s">
        <v>34</v>
      </c>
      <c r="AX272" s="14" t="s">
        <v>84</v>
      </c>
      <c r="AY272" s="264" t="s">
        <v>163</v>
      </c>
    </row>
    <row r="273" s="2" customFormat="1" ht="37.8" customHeight="1">
      <c r="A273" s="39"/>
      <c r="B273" s="40"/>
      <c r="C273" s="228" t="s">
        <v>404</v>
      </c>
      <c r="D273" s="228" t="s">
        <v>165</v>
      </c>
      <c r="E273" s="229" t="s">
        <v>405</v>
      </c>
      <c r="F273" s="230" t="s">
        <v>406</v>
      </c>
      <c r="G273" s="231" t="s">
        <v>175</v>
      </c>
      <c r="H273" s="232">
        <v>7.2450000000000001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44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94</v>
      </c>
      <c r="AT273" s="240" t="s">
        <v>165</v>
      </c>
      <c r="AU273" s="240" t="s">
        <v>88</v>
      </c>
      <c r="AY273" s="18" t="s">
        <v>163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84</v>
      </c>
      <c r="BK273" s="241">
        <f>ROUND(I273*H273,2)</f>
        <v>0</v>
      </c>
      <c r="BL273" s="18" t="s">
        <v>94</v>
      </c>
      <c r="BM273" s="240" t="s">
        <v>407</v>
      </c>
    </row>
    <row r="274" s="13" customFormat="1">
      <c r="A274" s="13"/>
      <c r="B274" s="242"/>
      <c r="C274" s="243"/>
      <c r="D274" s="244" t="s">
        <v>169</v>
      </c>
      <c r="E274" s="245" t="s">
        <v>1</v>
      </c>
      <c r="F274" s="246" t="s">
        <v>408</v>
      </c>
      <c r="G274" s="243"/>
      <c r="H274" s="247">
        <v>3.1200000000000001</v>
      </c>
      <c r="I274" s="248"/>
      <c r="J274" s="243"/>
      <c r="K274" s="243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169</v>
      </c>
      <c r="AU274" s="253" t="s">
        <v>88</v>
      </c>
      <c r="AV274" s="13" t="s">
        <v>88</v>
      </c>
      <c r="AW274" s="13" t="s">
        <v>34</v>
      </c>
      <c r="AX274" s="13" t="s">
        <v>79</v>
      </c>
      <c r="AY274" s="253" t="s">
        <v>163</v>
      </c>
    </row>
    <row r="275" s="13" customFormat="1">
      <c r="A275" s="13"/>
      <c r="B275" s="242"/>
      <c r="C275" s="243"/>
      <c r="D275" s="244" t="s">
        <v>169</v>
      </c>
      <c r="E275" s="245" t="s">
        <v>1</v>
      </c>
      <c r="F275" s="246" t="s">
        <v>409</v>
      </c>
      <c r="G275" s="243"/>
      <c r="H275" s="247">
        <v>4.125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169</v>
      </c>
      <c r="AU275" s="253" t="s">
        <v>88</v>
      </c>
      <c r="AV275" s="13" t="s">
        <v>88</v>
      </c>
      <c r="AW275" s="13" t="s">
        <v>34</v>
      </c>
      <c r="AX275" s="13" t="s">
        <v>79</v>
      </c>
      <c r="AY275" s="253" t="s">
        <v>163</v>
      </c>
    </row>
    <row r="276" s="14" customFormat="1">
      <c r="A276" s="14"/>
      <c r="B276" s="254"/>
      <c r="C276" s="255"/>
      <c r="D276" s="244" t="s">
        <v>169</v>
      </c>
      <c r="E276" s="256" t="s">
        <v>1</v>
      </c>
      <c r="F276" s="257" t="s">
        <v>172</v>
      </c>
      <c r="G276" s="255"/>
      <c r="H276" s="258">
        <v>7.2450000000000001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169</v>
      </c>
      <c r="AU276" s="264" t="s">
        <v>88</v>
      </c>
      <c r="AV276" s="14" t="s">
        <v>94</v>
      </c>
      <c r="AW276" s="14" t="s">
        <v>34</v>
      </c>
      <c r="AX276" s="14" t="s">
        <v>84</v>
      </c>
      <c r="AY276" s="264" t="s">
        <v>163</v>
      </c>
    </row>
    <row r="277" s="2" customFormat="1" ht="37.8" customHeight="1">
      <c r="A277" s="39"/>
      <c r="B277" s="40"/>
      <c r="C277" s="228" t="s">
        <v>299</v>
      </c>
      <c r="D277" s="228" t="s">
        <v>165</v>
      </c>
      <c r="E277" s="229" t="s">
        <v>410</v>
      </c>
      <c r="F277" s="230" t="s">
        <v>411</v>
      </c>
      <c r="G277" s="231" t="s">
        <v>175</v>
      </c>
      <c r="H277" s="232">
        <v>5.2000000000000002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94</v>
      </c>
      <c r="AT277" s="240" t="s">
        <v>165</v>
      </c>
      <c r="AU277" s="240" t="s">
        <v>88</v>
      </c>
      <c r="AY277" s="18" t="s">
        <v>163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84</v>
      </c>
      <c r="BK277" s="241">
        <f>ROUND(I277*H277,2)</f>
        <v>0</v>
      </c>
      <c r="BL277" s="18" t="s">
        <v>94</v>
      </c>
      <c r="BM277" s="240" t="s">
        <v>412</v>
      </c>
    </row>
    <row r="278" s="13" customFormat="1">
      <c r="A278" s="13"/>
      <c r="B278" s="242"/>
      <c r="C278" s="243"/>
      <c r="D278" s="244" t="s">
        <v>169</v>
      </c>
      <c r="E278" s="245" t="s">
        <v>1</v>
      </c>
      <c r="F278" s="246" t="s">
        <v>413</v>
      </c>
      <c r="G278" s="243"/>
      <c r="H278" s="247">
        <v>3.6000000000000001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169</v>
      </c>
      <c r="AU278" s="253" t="s">
        <v>88</v>
      </c>
      <c r="AV278" s="13" t="s">
        <v>88</v>
      </c>
      <c r="AW278" s="13" t="s">
        <v>34</v>
      </c>
      <c r="AX278" s="13" t="s">
        <v>79</v>
      </c>
      <c r="AY278" s="253" t="s">
        <v>163</v>
      </c>
    </row>
    <row r="279" s="13" customFormat="1">
      <c r="A279" s="13"/>
      <c r="B279" s="242"/>
      <c r="C279" s="243"/>
      <c r="D279" s="244" t="s">
        <v>169</v>
      </c>
      <c r="E279" s="245" t="s">
        <v>1</v>
      </c>
      <c r="F279" s="246" t="s">
        <v>414</v>
      </c>
      <c r="G279" s="243"/>
      <c r="H279" s="247">
        <v>1.6000000000000001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169</v>
      </c>
      <c r="AU279" s="253" t="s">
        <v>88</v>
      </c>
      <c r="AV279" s="13" t="s">
        <v>88</v>
      </c>
      <c r="AW279" s="13" t="s">
        <v>34</v>
      </c>
      <c r="AX279" s="13" t="s">
        <v>79</v>
      </c>
      <c r="AY279" s="253" t="s">
        <v>163</v>
      </c>
    </row>
    <row r="280" s="14" customFormat="1">
      <c r="A280" s="14"/>
      <c r="B280" s="254"/>
      <c r="C280" s="255"/>
      <c r="D280" s="244" t="s">
        <v>169</v>
      </c>
      <c r="E280" s="256" t="s">
        <v>1</v>
      </c>
      <c r="F280" s="257" t="s">
        <v>172</v>
      </c>
      <c r="G280" s="255"/>
      <c r="H280" s="258">
        <v>5.2000000000000002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169</v>
      </c>
      <c r="AU280" s="264" t="s">
        <v>88</v>
      </c>
      <c r="AV280" s="14" t="s">
        <v>94</v>
      </c>
      <c r="AW280" s="14" t="s">
        <v>34</v>
      </c>
      <c r="AX280" s="14" t="s">
        <v>84</v>
      </c>
      <c r="AY280" s="264" t="s">
        <v>163</v>
      </c>
    </row>
    <row r="281" s="2" customFormat="1" ht="55.5" customHeight="1">
      <c r="A281" s="39"/>
      <c r="B281" s="40"/>
      <c r="C281" s="228" t="s">
        <v>415</v>
      </c>
      <c r="D281" s="228" t="s">
        <v>165</v>
      </c>
      <c r="E281" s="229" t="s">
        <v>416</v>
      </c>
      <c r="F281" s="230" t="s">
        <v>417</v>
      </c>
      <c r="G281" s="231" t="s">
        <v>293</v>
      </c>
      <c r="H281" s="232">
        <v>10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94</v>
      </c>
      <c r="AT281" s="240" t="s">
        <v>165</v>
      </c>
      <c r="AU281" s="240" t="s">
        <v>88</v>
      </c>
      <c r="AY281" s="18" t="s">
        <v>163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84</v>
      </c>
      <c r="BK281" s="241">
        <f>ROUND(I281*H281,2)</f>
        <v>0</v>
      </c>
      <c r="BL281" s="18" t="s">
        <v>94</v>
      </c>
      <c r="BM281" s="240" t="s">
        <v>418</v>
      </c>
    </row>
    <row r="282" s="2" customFormat="1" ht="55.5" customHeight="1">
      <c r="A282" s="39"/>
      <c r="B282" s="40"/>
      <c r="C282" s="228" t="s">
        <v>302</v>
      </c>
      <c r="D282" s="228" t="s">
        <v>165</v>
      </c>
      <c r="E282" s="229" t="s">
        <v>419</v>
      </c>
      <c r="F282" s="230" t="s">
        <v>420</v>
      </c>
      <c r="G282" s="231" t="s">
        <v>293</v>
      </c>
      <c r="H282" s="232">
        <v>1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94</v>
      </c>
      <c r="AT282" s="240" t="s">
        <v>165</v>
      </c>
      <c r="AU282" s="240" t="s">
        <v>88</v>
      </c>
      <c r="AY282" s="18" t="s">
        <v>163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84</v>
      </c>
      <c r="BK282" s="241">
        <f>ROUND(I282*H282,2)</f>
        <v>0</v>
      </c>
      <c r="BL282" s="18" t="s">
        <v>94</v>
      </c>
      <c r="BM282" s="240" t="s">
        <v>421</v>
      </c>
    </row>
    <row r="283" s="2" customFormat="1" ht="55.5" customHeight="1">
      <c r="A283" s="39"/>
      <c r="B283" s="40"/>
      <c r="C283" s="228" t="s">
        <v>422</v>
      </c>
      <c r="D283" s="228" t="s">
        <v>165</v>
      </c>
      <c r="E283" s="229" t="s">
        <v>423</v>
      </c>
      <c r="F283" s="230" t="s">
        <v>424</v>
      </c>
      <c r="G283" s="231" t="s">
        <v>293</v>
      </c>
      <c r="H283" s="232">
        <v>1</v>
      </c>
      <c r="I283" s="233"/>
      <c r="J283" s="234">
        <f>ROUND(I283*H283,2)</f>
        <v>0</v>
      </c>
      <c r="K283" s="235"/>
      <c r="L283" s="45"/>
      <c r="M283" s="236" t="s">
        <v>1</v>
      </c>
      <c r="N283" s="237" t="s">
        <v>44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94</v>
      </c>
      <c r="AT283" s="240" t="s">
        <v>165</v>
      </c>
      <c r="AU283" s="240" t="s">
        <v>88</v>
      </c>
      <c r="AY283" s="18" t="s">
        <v>163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84</v>
      </c>
      <c r="BK283" s="241">
        <f>ROUND(I283*H283,2)</f>
        <v>0</v>
      </c>
      <c r="BL283" s="18" t="s">
        <v>94</v>
      </c>
      <c r="BM283" s="240" t="s">
        <v>425</v>
      </c>
    </row>
    <row r="284" s="2" customFormat="1" ht="37.8" customHeight="1">
      <c r="A284" s="39"/>
      <c r="B284" s="40"/>
      <c r="C284" s="228" t="s">
        <v>308</v>
      </c>
      <c r="D284" s="228" t="s">
        <v>165</v>
      </c>
      <c r="E284" s="229" t="s">
        <v>426</v>
      </c>
      <c r="F284" s="230" t="s">
        <v>427</v>
      </c>
      <c r="G284" s="231" t="s">
        <v>293</v>
      </c>
      <c r="H284" s="232">
        <v>1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94</v>
      </c>
      <c r="AT284" s="240" t="s">
        <v>165</v>
      </c>
      <c r="AU284" s="240" t="s">
        <v>88</v>
      </c>
      <c r="AY284" s="18" t="s">
        <v>163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84</v>
      </c>
      <c r="BK284" s="241">
        <f>ROUND(I284*H284,2)</f>
        <v>0</v>
      </c>
      <c r="BL284" s="18" t="s">
        <v>94</v>
      </c>
      <c r="BM284" s="240" t="s">
        <v>428</v>
      </c>
    </row>
    <row r="285" s="2" customFormat="1" ht="44.25" customHeight="1">
      <c r="A285" s="39"/>
      <c r="B285" s="40"/>
      <c r="C285" s="228" t="s">
        <v>429</v>
      </c>
      <c r="D285" s="228" t="s">
        <v>165</v>
      </c>
      <c r="E285" s="229" t="s">
        <v>430</v>
      </c>
      <c r="F285" s="230" t="s">
        <v>431</v>
      </c>
      <c r="G285" s="231" t="s">
        <v>293</v>
      </c>
      <c r="H285" s="232">
        <v>42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44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94</v>
      </c>
      <c r="AT285" s="240" t="s">
        <v>165</v>
      </c>
      <c r="AU285" s="240" t="s">
        <v>88</v>
      </c>
      <c r="AY285" s="18" t="s">
        <v>163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84</v>
      </c>
      <c r="BK285" s="241">
        <f>ROUND(I285*H285,2)</f>
        <v>0</v>
      </c>
      <c r="BL285" s="18" t="s">
        <v>94</v>
      </c>
      <c r="BM285" s="240" t="s">
        <v>432</v>
      </c>
    </row>
    <row r="286" s="2" customFormat="1" ht="37.8" customHeight="1">
      <c r="A286" s="39"/>
      <c r="B286" s="40"/>
      <c r="C286" s="228" t="s">
        <v>314</v>
      </c>
      <c r="D286" s="228" t="s">
        <v>165</v>
      </c>
      <c r="E286" s="229" t="s">
        <v>433</v>
      </c>
      <c r="F286" s="230" t="s">
        <v>434</v>
      </c>
      <c r="G286" s="231" t="s">
        <v>184</v>
      </c>
      <c r="H286" s="232">
        <v>106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44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94</v>
      </c>
      <c r="AT286" s="240" t="s">
        <v>165</v>
      </c>
      <c r="AU286" s="240" t="s">
        <v>88</v>
      </c>
      <c r="AY286" s="18" t="s">
        <v>163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94</v>
      </c>
      <c r="BM286" s="240" t="s">
        <v>435</v>
      </c>
    </row>
    <row r="287" s="13" customFormat="1">
      <c r="A287" s="13"/>
      <c r="B287" s="242"/>
      <c r="C287" s="243"/>
      <c r="D287" s="244" t="s">
        <v>169</v>
      </c>
      <c r="E287" s="245" t="s">
        <v>1</v>
      </c>
      <c r="F287" s="246" t="s">
        <v>436</v>
      </c>
      <c r="G287" s="243"/>
      <c r="H287" s="247">
        <v>30</v>
      </c>
      <c r="I287" s="248"/>
      <c r="J287" s="243"/>
      <c r="K287" s="243"/>
      <c r="L287" s="249"/>
      <c r="M287" s="250"/>
      <c r="N287" s="251"/>
      <c r="O287" s="251"/>
      <c r="P287" s="251"/>
      <c r="Q287" s="251"/>
      <c r="R287" s="251"/>
      <c r="S287" s="251"/>
      <c r="T287" s="25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3" t="s">
        <v>169</v>
      </c>
      <c r="AU287" s="253" t="s">
        <v>88</v>
      </c>
      <c r="AV287" s="13" t="s">
        <v>88</v>
      </c>
      <c r="AW287" s="13" t="s">
        <v>34</v>
      </c>
      <c r="AX287" s="13" t="s">
        <v>79</v>
      </c>
      <c r="AY287" s="253" t="s">
        <v>163</v>
      </c>
    </row>
    <row r="288" s="13" customFormat="1">
      <c r="A288" s="13"/>
      <c r="B288" s="242"/>
      <c r="C288" s="243"/>
      <c r="D288" s="244" t="s">
        <v>169</v>
      </c>
      <c r="E288" s="245" t="s">
        <v>1</v>
      </c>
      <c r="F288" s="246" t="s">
        <v>437</v>
      </c>
      <c r="G288" s="243"/>
      <c r="H288" s="247">
        <v>76</v>
      </c>
      <c r="I288" s="248"/>
      <c r="J288" s="243"/>
      <c r="K288" s="243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169</v>
      </c>
      <c r="AU288" s="253" t="s">
        <v>88</v>
      </c>
      <c r="AV288" s="13" t="s">
        <v>88</v>
      </c>
      <c r="AW288" s="13" t="s">
        <v>34</v>
      </c>
      <c r="AX288" s="13" t="s">
        <v>79</v>
      </c>
      <c r="AY288" s="253" t="s">
        <v>163</v>
      </c>
    </row>
    <row r="289" s="14" customFormat="1">
      <c r="A289" s="14"/>
      <c r="B289" s="254"/>
      <c r="C289" s="255"/>
      <c r="D289" s="244" t="s">
        <v>169</v>
      </c>
      <c r="E289" s="256" t="s">
        <v>1</v>
      </c>
      <c r="F289" s="257" t="s">
        <v>172</v>
      </c>
      <c r="G289" s="255"/>
      <c r="H289" s="258">
        <v>106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169</v>
      </c>
      <c r="AU289" s="264" t="s">
        <v>88</v>
      </c>
      <c r="AV289" s="14" t="s">
        <v>94</v>
      </c>
      <c r="AW289" s="14" t="s">
        <v>34</v>
      </c>
      <c r="AX289" s="14" t="s">
        <v>84</v>
      </c>
      <c r="AY289" s="264" t="s">
        <v>163</v>
      </c>
    </row>
    <row r="290" s="2" customFormat="1" ht="37.8" customHeight="1">
      <c r="A290" s="39"/>
      <c r="B290" s="40"/>
      <c r="C290" s="228" t="s">
        <v>192</v>
      </c>
      <c r="D290" s="228" t="s">
        <v>165</v>
      </c>
      <c r="E290" s="229" t="s">
        <v>438</v>
      </c>
      <c r="F290" s="230" t="s">
        <v>439</v>
      </c>
      <c r="G290" s="231" t="s">
        <v>184</v>
      </c>
      <c r="H290" s="232">
        <v>26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94</v>
      </c>
      <c r="AT290" s="240" t="s">
        <v>165</v>
      </c>
      <c r="AU290" s="240" t="s">
        <v>88</v>
      </c>
      <c r="AY290" s="18" t="s">
        <v>163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94</v>
      </c>
      <c r="BM290" s="240" t="s">
        <v>440</v>
      </c>
    </row>
    <row r="291" s="13" customFormat="1">
      <c r="A291" s="13"/>
      <c r="B291" s="242"/>
      <c r="C291" s="243"/>
      <c r="D291" s="244" t="s">
        <v>169</v>
      </c>
      <c r="E291" s="245" t="s">
        <v>1</v>
      </c>
      <c r="F291" s="246" t="s">
        <v>441</v>
      </c>
      <c r="G291" s="243"/>
      <c r="H291" s="247">
        <v>26</v>
      </c>
      <c r="I291" s="248"/>
      <c r="J291" s="243"/>
      <c r="K291" s="243"/>
      <c r="L291" s="249"/>
      <c r="M291" s="250"/>
      <c r="N291" s="251"/>
      <c r="O291" s="251"/>
      <c r="P291" s="251"/>
      <c r="Q291" s="251"/>
      <c r="R291" s="251"/>
      <c r="S291" s="251"/>
      <c r="T291" s="25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3" t="s">
        <v>169</v>
      </c>
      <c r="AU291" s="253" t="s">
        <v>88</v>
      </c>
      <c r="AV291" s="13" t="s">
        <v>88</v>
      </c>
      <c r="AW291" s="13" t="s">
        <v>34</v>
      </c>
      <c r="AX291" s="13" t="s">
        <v>79</v>
      </c>
      <c r="AY291" s="253" t="s">
        <v>163</v>
      </c>
    </row>
    <row r="292" s="14" customFormat="1">
      <c r="A292" s="14"/>
      <c r="B292" s="254"/>
      <c r="C292" s="255"/>
      <c r="D292" s="244" t="s">
        <v>169</v>
      </c>
      <c r="E292" s="256" t="s">
        <v>1</v>
      </c>
      <c r="F292" s="257" t="s">
        <v>172</v>
      </c>
      <c r="G292" s="255"/>
      <c r="H292" s="258">
        <v>26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4" t="s">
        <v>169</v>
      </c>
      <c r="AU292" s="264" t="s">
        <v>88</v>
      </c>
      <c r="AV292" s="14" t="s">
        <v>94</v>
      </c>
      <c r="AW292" s="14" t="s">
        <v>34</v>
      </c>
      <c r="AX292" s="14" t="s">
        <v>84</v>
      </c>
      <c r="AY292" s="264" t="s">
        <v>163</v>
      </c>
    </row>
    <row r="293" s="2" customFormat="1" ht="37.8" customHeight="1">
      <c r="A293" s="39"/>
      <c r="B293" s="40"/>
      <c r="C293" s="228" t="s">
        <v>319</v>
      </c>
      <c r="D293" s="228" t="s">
        <v>165</v>
      </c>
      <c r="E293" s="229" t="s">
        <v>442</v>
      </c>
      <c r="F293" s="230" t="s">
        <v>443</v>
      </c>
      <c r="G293" s="231" t="s">
        <v>184</v>
      </c>
      <c r="H293" s="232">
        <v>6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44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94</v>
      </c>
      <c r="AT293" s="240" t="s">
        <v>165</v>
      </c>
      <c r="AU293" s="240" t="s">
        <v>88</v>
      </c>
      <c r="AY293" s="18" t="s">
        <v>163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84</v>
      </c>
      <c r="BK293" s="241">
        <f>ROUND(I293*H293,2)</f>
        <v>0</v>
      </c>
      <c r="BL293" s="18" t="s">
        <v>94</v>
      </c>
      <c r="BM293" s="240" t="s">
        <v>444</v>
      </c>
    </row>
    <row r="294" s="13" customFormat="1">
      <c r="A294" s="13"/>
      <c r="B294" s="242"/>
      <c r="C294" s="243"/>
      <c r="D294" s="244" t="s">
        <v>169</v>
      </c>
      <c r="E294" s="245" t="s">
        <v>1</v>
      </c>
      <c r="F294" s="246" t="s">
        <v>445</v>
      </c>
      <c r="G294" s="243"/>
      <c r="H294" s="247">
        <v>6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169</v>
      </c>
      <c r="AU294" s="253" t="s">
        <v>88</v>
      </c>
      <c r="AV294" s="13" t="s">
        <v>88</v>
      </c>
      <c r="AW294" s="13" t="s">
        <v>34</v>
      </c>
      <c r="AX294" s="13" t="s">
        <v>79</v>
      </c>
      <c r="AY294" s="253" t="s">
        <v>163</v>
      </c>
    </row>
    <row r="295" s="14" customFormat="1">
      <c r="A295" s="14"/>
      <c r="B295" s="254"/>
      <c r="C295" s="255"/>
      <c r="D295" s="244" t="s">
        <v>169</v>
      </c>
      <c r="E295" s="256" t="s">
        <v>1</v>
      </c>
      <c r="F295" s="257" t="s">
        <v>172</v>
      </c>
      <c r="G295" s="255"/>
      <c r="H295" s="258">
        <v>6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169</v>
      </c>
      <c r="AU295" s="264" t="s">
        <v>88</v>
      </c>
      <c r="AV295" s="14" t="s">
        <v>94</v>
      </c>
      <c r="AW295" s="14" t="s">
        <v>34</v>
      </c>
      <c r="AX295" s="14" t="s">
        <v>84</v>
      </c>
      <c r="AY295" s="264" t="s">
        <v>163</v>
      </c>
    </row>
    <row r="296" s="2" customFormat="1" ht="37.8" customHeight="1">
      <c r="A296" s="39"/>
      <c r="B296" s="40"/>
      <c r="C296" s="228" t="s">
        <v>270</v>
      </c>
      <c r="D296" s="228" t="s">
        <v>165</v>
      </c>
      <c r="E296" s="229" t="s">
        <v>446</v>
      </c>
      <c r="F296" s="230" t="s">
        <v>447</v>
      </c>
      <c r="G296" s="231" t="s">
        <v>184</v>
      </c>
      <c r="H296" s="232">
        <v>20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94</v>
      </c>
      <c r="AT296" s="240" t="s">
        <v>165</v>
      </c>
      <c r="AU296" s="240" t="s">
        <v>88</v>
      </c>
      <c r="AY296" s="18" t="s">
        <v>163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94</v>
      </c>
      <c r="BM296" s="240" t="s">
        <v>448</v>
      </c>
    </row>
    <row r="297" s="13" customFormat="1">
      <c r="A297" s="13"/>
      <c r="B297" s="242"/>
      <c r="C297" s="243"/>
      <c r="D297" s="244" t="s">
        <v>169</v>
      </c>
      <c r="E297" s="245" t="s">
        <v>1</v>
      </c>
      <c r="F297" s="246" t="s">
        <v>449</v>
      </c>
      <c r="G297" s="243"/>
      <c r="H297" s="247">
        <v>20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169</v>
      </c>
      <c r="AU297" s="253" t="s">
        <v>88</v>
      </c>
      <c r="AV297" s="13" t="s">
        <v>88</v>
      </c>
      <c r="AW297" s="13" t="s">
        <v>34</v>
      </c>
      <c r="AX297" s="13" t="s">
        <v>79</v>
      </c>
      <c r="AY297" s="253" t="s">
        <v>163</v>
      </c>
    </row>
    <row r="298" s="14" customFormat="1">
      <c r="A298" s="14"/>
      <c r="B298" s="254"/>
      <c r="C298" s="255"/>
      <c r="D298" s="244" t="s">
        <v>169</v>
      </c>
      <c r="E298" s="256" t="s">
        <v>1</v>
      </c>
      <c r="F298" s="257" t="s">
        <v>172</v>
      </c>
      <c r="G298" s="255"/>
      <c r="H298" s="258">
        <v>20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169</v>
      </c>
      <c r="AU298" s="264" t="s">
        <v>88</v>
      </c>
      <c r="AV298" s="14" t="s">
        <v>94</v>
      </c>
      <c r="AW298" s="14" t="s">
        <v>34</v>
      </c>
      <c r="AX298" s="14" t="s">
        <v>84</v>
      </c>
      <c r="AY298" s="264" t="s">
        <v>163</v>
      </c>
    </row>
    <row r="299" s="2" customFormat="1" ht="37.8" customHeight="1">
      <c r="A299" s="39"/>
      <c r="B299" s="40"/>
      <c r="C299" s="228" t="s">
        <v>289</v>
      </c>
      <c r="D299" s="228" t="s">
        <v>165</v>
      </c>
      <c r="E299" s="229" t="s">
        <v>450</v>
      </c>
      <c r="F299" s="230" t="s">
        <v>451</v>
      </c>
      <c r="G299" s="231" t="s">
        <v>184</v>
      </c>
      <c r="H299" s="232">
        <v>20</v>
      </c>
      <c r="I299" s="233"/>
      <c r="J299" s="234">
        <f>ROUND(I299*H299,2)</f>
        <v>0</v>
      </c>
      <c r="K299" s="235"/>
      <c r="L299" s="45"/>
      <c r="M299" s="236" t="s">
        <v>1</v>
      </c>
      <c r="N299" s="237" t="s">
        <v>44</v>
      </c>
      <c r="O299" s="92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0" t="s">
        <v>94</v>
      </c>
      <c r="AT299" s="240" t="s">
        <v>165</v>
      </c>
      <c r="AU299" s="240" t="s">
        <v>88</v>
      </c>
      <c r="AY299" s="18" t="s">
        <v>163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8" t="s">
        <v>84</v>
      </c>
      <c r="BK299" s="241">
        <f>ROUND(I299*H299,2)</f>
        <v>0</v>
      </c>
      <c r="BL299" s="18" t="s">
        <v>94</v>
      </c>
      <c r="BM299" s="240" t="s">
        <v>452</v>
      </c>
    </row>
    <row r="300" s="13" customFormat="1">
      <c r="A300" s="13"/>
      <c r="B300" s="242"/>
      <c r="C300" s="243"/>
      <c r="D300" s="244" t="s">
        <v>169</v>
      </c>
      <c r="E300" s="245" t="s">
        <v>1</v>
      </c>
      <c r="F300" s="246" t="s">
        <v>449</v>
      </c>
      <c r="G300" s="243"/>
      <c r="H300" s="247">
        <v>20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169</v>
      </c>
      <c r="AU300" s="253" t="s">
        <v>88</v>
      </c>
      <c r="AV300" s="13" t="s">
        <v>88</v>
      </c>
      <c r="AW300" s="13" t="s">
        <v>34</v>
      </c>
      <c r="AX300" s="13" t="s">
        <v>79</v>
      </c>
      <c r="AY300" s="253" t="s">
        <v>163</v>
      </c>
    </row>
    <row r="301" s="14" customFormat="1">
      <c r="A301" s="14"/>
      <c r="B301" s="254"/>
      <c r="C301" s="255"/>
      <c r="D301" s="244" t="s">
        <v>169</v>
      </c>
      <c r="E301" s="256" t="s">
        <v>1</v>
      </c>
      <c r="F301" s="257" t="s">
        <v>172</v>
      </c>
      <c r="G301" s="255"/>
      <c r="H301" s="258">
        <v>20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4" t="s">
        <v>169</v>
      </c>
      <c r="AU301" s="264" t="s">
        <v>88</v>
      </c>
      <c r="AV301" s="14" t="s">
        <v>94</v>
      </c>
      <c r="AW301" s="14" t="s">
        <v>34</v>
      </c>
      <c r="AX301" s="14" t="s">
        <v>84</v>
      </c>
      <c r="AY301" s="264" t="s">
        <v>163</v>
      </c>
    </row>
    <row r="302" s="2" customFormat="1" ht="37.8" customHeight="1">
      <c r="A302" s="39"/>
      <c r="B302" s="40"/>
      <c r="C302" s="228" t="s">
        <v>453</v>
      </c>
      <c r="D302" s="228" t="s">
        <v>165</v>
      </c>
      <c r="E302" s="229" t="s">
        <v>454</v>
      </c>
      <c r="F302" s="230" t="s">
        <v>455</v>
      </c>
      <c r="G302" s="231" t="s">
        <v>184</v>
      </c>
      <c r="H302" s="232">
        <v>8</v>
      </c>
      <c r="I302" s="233"/>
      <c r="J302" s="234">
        <f>ROUND(I302*H302,2)</f>
        <v>0</v>
      </c>
      <c r="K302" s="235"/>
      <c r="L302" s="45"/>
      <c r="M302" s="236" t="s">
        <v>1</v>
      </c>
      <c r="N302" s="237" t="s">
        <v>44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94</v>
      </c>
      <c r="AT302" s="240" t="s">
        <v>165</v>
      </c>
      <c r="AU302" s="240" t="s">
        <v>88</v>
      </c>
      <c r="AY302" s="18" t="s">
        <v>163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84</v>
      </c>
      <c r="BK302" s="241">
        <f>ROUND(I302*H302,2)</f>
        <v>0</v>
      </c>
      <c r="BL302" s="18" t="s">
        <v>94</v>
      </c>
      <c r="BM302" s="240" t="s">
        <v>456</v>
      </c>
    </row>
    <row r="303" s="13" customFormat="1">
      <c r="A303" s="13"/>
      <c r="B303" s="242"/>
      <c r="C303" s="243"/>
      <c r="D303" s="244" t="s">
        <v>169</v>
      </c>
      <c r="E303" s="245" t="s">
        <v>1</v>
      </c>
      <c r="F303" s="246" t="s">
        <v>457</v>
      </c>
      <c r="G303" s="243"/>
      <c r="H303" s="247">
        <v>8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169</v>
      </c>
      <c r="AU303" s="253" t="s">
        <v>88</v>
      </c>
      <c r="AV303" s="13" t="s">
        <v>88</v>
      </c>
      <c r="AW303" s="13" t="s">
        <v>34</v>
      </c>
      <c r="AX303" s="13" t="s">
        <v>79</v>
      </c>
      <c r="AY303" s="253" t="s">
        <v>163</v>
      </c>
    </row>
    <row r="304" s="14" customFormat="1">
      <c r="A304" s="14"/>
      <c r="B304" s="254"/>
      <c r="C304" s="255"/>
      <c r="D304" s="244" t="s">
        <v>169</v>
      </c>
      <c r="E304" s="256" t="s">
        <v>1</v>
      </c>
      <c r="F304" s="257" t="s">
        <v>172</v>
      </c>
      <c r="G304" s="255"/>
      <c r="H304" s="258">
        <v>8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4" t="s">
        <v>169</v>
      </c>
      <c r="AU304" s="264" t="s">
        <v>88</v>
      </c>
      <c r="AV304" s="14" t="s">
        <v>94</v>
      </c>
      <c r="AW304" s="14" t="s">
        <v>34</v>
      </c>
      <c r="AX304" s="14" t="s">
        <v>84</v>
      </c>
      <c r="AY304" s="264" t="s">
        <v>163</v>
      </c>
    </row>
    <row r="305" s="2" customFormat="1" ht="44.25" customHeight="1">
      <c r="A305" s="39"/>
      <c r="B305" s="40"/>
      <c r="C305" s="228" t="s">
        <v>326</v>
      </c>
      <c r="D305" s="228" t="s">
        <v>165</v>
      </c>
      <c r="E305" s="229" t="s">
        <v>458</v>
      </c>
      <c r="F305" s="230" t="s">
        <v>459</v>
      </c>
      <c r="G305" s="231" t="s">
        <v>184</v>
      </c>
      <c r="H305" s="232">
        <v>0.5</v>
      </c>
      <c r="I305" s="233"/>
      <c r="J305" s="234">
        <f>ROUND(I305*H305,2)</f>
        <v>0</v>
      </c>
      <c r="K305" s="235"/>
      <c r="L305" s="45"/>
      <c r="M305" s="236" t="s">
        <v>1</v>
      </c>
      <c r="N305" s="237" t="s">
        <v>44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94</v>
      </c>
      <c r="AT305" s="240" t="s">
        <v>165</v>
      </c>
      <c r="AU305" s="240" t="s">
        <v>88</v>
      </c>
      <c r="AY305" s="18" t="s">
        <v>163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84</v>
      </c>
      <c r="BK305" s="241">
        <f>ROUND(I305*H305,2)</f>
        <v>0</v>
      </c>
      <c r="BL305" s="18" t="s">
        <v>94</v>
      </c>
      <c r="BM305" s="240" t="s">
        <v>460</v>
      </c>
    </row>
    <row r="306" s="2" customFormat="1" ht="33" customHeight="1">
      <c r="A306" s="39"/>
      <c r="B306" s="40"/>
      <c r="C306" s="228" t="s">
        <v>461</v>
      </c>
      <c r="D306" s="228" t="s">
        <v>165</v>
      </c>
      <c r="E306" s="229" t="s">
        <v>462</v>
      </c>
      <c r="F306" s="230" t="s">
        <v>463</v>
      </c>
      <c r="G306" s="231" t="s">
        <v>184</v>
      </c>
      <c r="H306" s="232">
        <v>62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94</v>
      </c>
      <c r="AT306" s="240" t="s">
        <v>165</v>
      </c>
      <c r="AU306" s="240" t="s">
        <v>88</v>
      </c>
      <c r="AY306" s="18" t="s">
        <v>163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84</v>
      </c>
      <c r="BK306" s="241">
        <f>ROUND(I306*H306,2)</f>
        <v>0</v>
      </c>
      <c r="BL306" s="18" t="s">
        <v>94</v>
      </c>
      <c r="BM306" s="240" t="s">
        <v>464</v>
      </c>
    </row>
    <row r="307" s="2" customFormat="1" ht="44.25" customHeight="1">
      <c r="A307" s="39"/>
      <c r="B307" s="40"/>
      <c r="C307" s="228" t="s">
        <v>331</v>
      </c>
      <c r="D307" s="228" t="s">
        <v>165</v>
      </c>
      <c r="E307" s="229" t="s">
        <v>465</v>
      </c>
      <c r="F307" s="230" t="s">
        <v>466</v>
      </c>
      <c r="G307" s="231" t="s">
        <v>175</v>
      </c>
      <c r="H307" s="232">
        <v>131.065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44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94</v>
      </c>
      <c r="AT307" s="240" t="s">
        <v>165</v>
      </c>
      <c r="AU307" s="240" t="s">
        <v>88</v>
      </c>
      <c r="AY307" s="18" t="s">
        <v>163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84</v>
      </c>
      <c r="BK307" s="241">
        <f>ROUND(I307*H307,2)</f>
        <v>0</v>
      </c>
      <c r="BL307" s="18" t="s">
        <v>94</v>
      </c>
      <c r="BM307" s="240" t="s">
        <v>467</v>
      </c>
    </row>
    <row r="308" s="13" customFormat="1">
      <c r="A308" s="13"/>
      <c r="B308" s="242"/>
      <c r="C308" s="243"/>
      <c r="D308" s="244" t="s">
        <v>169</v>
      </c>
      <c r="E308" s="245" t="s">
        <v>1</v>
      </c>
      <c r="F308" s="246" t="s">
        <v>468</v>
      </c>
      <c r="G308" s="243"/>
      <c r="H308" s="247">
        <v>131.065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169</v>
      </c>
      <c r="AU308" s="253" t="s">
        <v>88</v>
      </c>
      <c r="AV308" s="13" t="s">
        <v>88</v>
      </c>
      <c r="AW308" s="13" t="s">
        <v>34</v>
      </c>
      <c r="AX308" s="13" t="s">
        <v>79</v>
      </c>
      <c r="AY308" s="253" t="s">
        <v>163</v>
      </c>
    </row>
    <row r="309" s="14" customFormat="1">
      <c r="A309" s="14"/>
      <c r="B309" s="254"/>
      <c r="C309" s="255"/>
      <c r="D309" s="244" t="s">
        <v>169</v>
      </c>
      <c r="E309" s="256" t="s">
        <v>1</v>
      </c>
      <c r="F309" s="257" t="s">
        <v>172</v>
      </c>
      <c r="G309" s="255"/>
      <c r="H309" s="258">
        <v>131.065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4" t="s">
        <v>169</v>
      </c>
      <c r="AU309" s="264" t="s">
        <v>88</v>
      </c>
      <c r="AV309" s="14" t="s">
        <v>94</v>
      </c>
      <c r="AW309" s="14" t="s">
        <v>34</v>
      </c>
      <c r="AX309" s="14" t="s">
        <v>84</v>
      </c>
      <c r="AY309" s="264" t="s">
        <v>163</v>
      </c>
    </row>
    <row r="310" s="2" customFormat="1" ht="37.8" customHeight="1">
      <c r="A310" s="39"/>
      <c r="B310" s="40"/>
      <c r="C310" s="228" t="s">
        <v>469</v>
      </c>
      <c r="D310" s="228" t="s">
        <v>165</v>
      </c>
      <c r="E310" s="229" t="s">
        <v>470</v>
      </c>
      <c r="F310" s="230" t="s">
        <v>471</v>
      </c>
      <c r="G310" s="231" t="s">
        <v>175</v>
      </c>
      <c r="H310" s="232">
        <v>21.539999999999999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94</v>
      </c>
      <c r="AT310" s="240" t="s">
        <v>165</v>
      </c>
      <c r="AU310" s="240" t="s">
        <v>88</v>
      </c>
      <c r="AY310" s="18" t="s">
        <v>163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84</v>
      </c>
      <c r="BK310" s="241">
        <f>ROUND(I310*H310,2)</f>
        <v>0</v>
      </c>
      <c r="BL310" s="18" t="s">
        <v>94</v>
      </c>
      <c r="BM310" s="240" t="s">
        <v>472</v>
      </c>
    </row>
    <row r="311" s="13" customFormat="1">
      <c r="A311" s="13"/>
      <c r="B311" s="242"/>
      <c r="C311" s="243"/>
      <c r="D311" s="244" t="s">
        <v>169</v>
      </c>
      <c r="E311" s="245" t="s">
        <v>1</v>
      </c>
      <c r="F311" s="246" t="s">
        <v>210</v>
      </c>
      <c r="G311" s="243"/>
      <c r="H311" s="247">
        <v>21.539999999999999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169</v>
      </c>
      <c r="AU311" s="253" t="s">
        <v>88</v>
      </c>
      <c r="AV311" s="13" t="s">
        <v>88</v>
      </c>
      <c r="AW311" s="13" t="s">
        <v>34</v>
      </c>
      <c r="AX311" s="13" t="s">
        <v>79</v>
      </c>
      <c r="AY311" s="253" t="s">
        <v>163</v>
      </c>
    </row>
    <row r="312" s="14" customFormat="1">
      <c r="A312" s="14"/>
      <c r="B312" s="254"/>
      <c r="C312" s="255"/>
      <c r="D312" s="244" t="s">
        <v>169</v>
      </c>
      <c r="E312" s="256" t="s">
        <v>1</v>
      </c>
      <c r="F312" s="257" t="s">
        <v>172</v>
      </c>
      <c r="G312" s="255"/>
      <c r="H312" s="258">
        <v>21.539999999999999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169</v>
      </c>
      <c r="AU312" s="264" t="s">
        <v>88</v>
      </c>
      <c r="AV312" s="14" t="s">
        <v>94</v>
      </c>
      <c r="AW312" s="14" t="s">
        <v>34</v>
      </c>
      <c r="AX312" s="14" t="s">
        <v>84</v>
      </c>
      <c r="AY312" s="264" t="s">
        <v>163</v>
      </c>
    </row>
    <row r="313" s="12" customFormat="1" ht="22.8" customHeight="1">
      <c r="A313" s="12"/>
      <c r="B313" s="212"/>
      <c r="C313" s="213"/>
      <c r="D313" s="214" t="s">
        <v>78</v>
      </c>
      <c r="E313" s="226" t="s">
        <v>473</v>
      </c>
      <c r="F313" s="226" t="s">
        <v>474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SUM(P314:P322)</f>
        <v>0</v>
      </c>
      <c r="Q313" s="220"/>
      <c r="R313" s="221">
        <f>SUM(R314:R322)</f>
        <v>0</v>
      </c>
      <c r="S313" s="220"/>
      <c r="T313" s="222">
        <f>SUM(T314:T322)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84</v>
      </c>
      <c r="AT313" s="224" t="s">
        <v>78</v>
      </c>
      <c r="AU313" s="224" t="s">
        <v>84</v>
      </c>
      <c r="AY313" s="223" t="s">
        <v>163</v>
      </c>
      <c r="BK313" s="225">
        <f>SUM(BK314:BK322)</f>
        <v>0</v>
      </c>
    </row>
    <row r="314" s="2" customFormat="1" ht="37.8" customHeight="1">
      <c r="A314" s="39"/>
      <c r="B314" s="40"/>
      <c r="C314" s="228" t="s">
        <v>336</v>
      </c>
      <c r="D314" s="228" t="s">
        <v>165</v>
      </c>
      <c r="E314" s="229" t="s">
        <v>475</v>
      </c>
      <c r="F314" s="230" t="s">
        <v>476</v>
      </c>
      <c r="G314" s="231" t="s">
        <v>286</v>
      </c>
      <c r="H314" s="232">
        <v>33.087000000000003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94</v>
      </c>
      <c r="AT314" s="240" t="s">
        <v>165</v>
      </c>
      <c r="AU314" s="240" t="s">
        <v>88</v>
      </c>
      <c r="AY314" s="18" t="s">
        <v>163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84</v>
      </c>
      <c r="BK314" s="241">
        <f>ROUND(I314*H314,2)</f>
        <v>0</v>
      </c>
      <c r="BL314" s="18" t="s">
        <v>94</v>
      </c>
      <c r="BM314" s="240" t="s">
        <v>477</v>
      </c>
    </row>
    <row r="315" s="2" customFormat="1" ht="33" customHeight="1">
      <c r="A315" s="39"/>
      <c r="B315" s="40"/>
      <c r="C315" s="228" t="s">
        <v>478</v>
      </c>
      <c r="D315" s="228" t="s">
        <v>165</v>
      </c>
      <c r="E315" s="229" t="s">
        <v>479</v>
      </c>
      <c r="F315" s="230" t="s">
        <v>480</v>
      </c>
      <c r="G315" s="231" t="s">
        <v>286</v>
      </c>
      <c r="H315" s="232">
        <v>33.087000000000003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44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94</v>
      </c>
      <c r="AT315" s="240" t="s">
        <v>165</v>
      </c>
      <c r="AU315" s="240" t="s">
        <v>88</v>
      </c>
      <c r="AY315" s="18" t="s">
        <v>163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84</v>
      </c>
      <c r="BK315" s="241">
        <f>ROUND(I315*H315,2)</f>
        <v>0</v>
      </c>
      <c r="BL315" s="18" t="s">
        <v>94</v>
      </c>
      <c r="BM315" s="240" t="s">
        <v>481</v>
      </c>
    </row>
    <row r="316" s="2" customFormat="1" ht="44.25" customHeight="1">
      <c r="A316" s="39"/>
      <c r="B316" s="40"/>
      <c r="C316" s="228" t="s">
        <v>339</v>
      </c>
      <c r="D316" s="228" t="s">
        <v>165</v>
      </c>
      <c r="E316" s="229" t="s">
        <v>482</v>
      </c>
      <c r="F316" s="230" t="s">
        <v>483</v>
      </c>
      <c r="G316" s="231" t="s">
        <v>286</v>
      </c>
      <c r="H316" s="232">
        <v>463.21800000000002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44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94</v>
      </c>
      <c r="AT316" s="240" t="s">
        <v>165</v>
      </c>
      <c r="AU316" s="240" t="s">
        <v>88</v>
      </c>
      <c r="AY316" s="18" t="s">
        <v>163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84</v>
      </c>
      <c r="BK316" s="241">
        <f>ROUND(I316*H316,2)</f>
        <v>0</v>
      </c>
      <c r="BL316" s="18" t="s">
        <v>94</v>
      </c>
      <c r="BM316" s="240" t="s">
        <v>484</v>
      </c>
    </row>
    <row r="317" s="13" customFormat="1">
      <c r="A317" s="13"/>
      <c r="B317" s="242"/>
      <c r="C317" s="243"/>
      <c r="D317" s="244" t="s">
        <v>169</v>
      </c>
      <c r="E317" s="245" t="s">
        <v>1</v>
      </c>
      <c r="F317" s="246" t="s">
        <v>485</v>
      </c>
      <c r="G317" s="243"/>
      <c r="H317" s="247">
        <v>463.21800000000002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169</v>
      </c>
      <c r="AU317" s="253" t="s">
        <v>88</v>
      </c>
      <c r="AV317" s="13" t="s">
        <v>88</v>
      </c>
      <c r="AW317" s="13" t="s">
        <v>34</v>
      </c>
      <c r="AX317" s="13" t="s">
        <v>79</v>
      </c>
      <c r="AY317" s="253" t="s">
        <v>163</v>
      </c>
    </row>
    <row r="318" s="14" customFormat="1">
      <c r="A318" s="14"/>
      <c r="B318" s="254"/>
      <c r="C318" s="255"/>
      <c r="D318" s="244" t="s">
        <v>169</v>
      </c>
      <c r="E318" s="256" t="s">
        <v>1</v>
      </c>
      <c r="F318" s="257" t="s">
        <v>172</v>
      </c>
      <c r="G318" s="255"/>
      <c r="H318" s="258">
        <v>463.21800000000002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4" t="s">
        <v>169</v>
      </c>
      <c r="AU318" s="264" t="s">
        <v>88</v>
      </c>
      <c r="AV318" s="14" t="s">
        <v>94</v>
      </c>
      <c r="AW318" s="14" t="s">
        <v>34</v>
      </c>
      <c r="AX318" s="14" t="s">
        <v>84</v>
      </c>
      <c r="AY318" s="264" t="s">
        <v>163</v>
      </c>
    </row>
    <row r="319" s="2" customFormat="1" ht="33" customHeight="1">
      <c r="A319" s="39"/>
      <c r="B319" s="40"/>
      <c r="C319" s="265" t="s">
        <v>486</v>
      </c>
      <c r="D319" s="265" t="s">
        <v>296</v>
      </c>
      <c r="E319" s="266" t="s">
        <v>487</v>
      </c>
      <c r="F319" s="267" t="s">
        <v>488</v>
      </c>
      <c r="G319" s="268" t="s">
        <v>286</v>
      </c>
      <c r="H319" s="269">
        <v>2.2810000000000001</v>
      </c>
      <c r="I319" s="270"/>
      <c r="J319" s="271">
        <f>ROUND(I319*H319,2)</f>
        <v>0</v>
      </c>
      <c r="K319" s="272"/>
      <c r="L319" s="273"/>
      <c r="M319" s="274" t="s">
        <v>1</v>
      </c>
      <c r="N319" s="275" t="s">
        <v>44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185</v>
      </c>
      <c r="AT319" s="240" t="s">
        <v>296</v>
      </c>
      <c r="AU319" s="240" t="s">
        <v>88</v>
      </c>
      <c r="AY319" s="18" t="s">
        <v>163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84</v>
      </c>
      <c r="BK319" s="241">
        <f>ROUND(I319*H319,2)</f>
        <v>0</v>
      </c>
      <c r="BL319" s="18" t="s">
        <v>94</v>
      </c>
      <c r="BM319" s="240" t="s">
        <v>489</v>
      </c>
    </row>
    <row r="320" s="2" customFormat="1" ht="33" customHeight="1">
      <c r="A320" s="39"/>
      <c r="B320" s="40"/>
      <c r="C320" s="265" t="s">
        <v>343</v>
      </c>
      <c r="D320" s="265" t="s">
        <v>296</v>
      </c>
      <c r="E320" s="266" t="s">
        <v>490</v>
      </c>
      <c r="F320" s="267" t="s">
        <v>491</v>
      </c>
      <c r="G320" s="268" t="s">
        <v>286</v>
      </c>
      <c r="H320" s="269">
        <v>15.727</v>
      </c>
      <c r="I320" s="270"/>
      <c r="J320" s="271">
        <f>ROUND(I320*H320,2)</f>
        <v>0</v>
      </c>
      <c r="K320" s="272"/>
      <c r="L320" s="273"/>
      <c r="M320" s="274" t="s">
        <v>1</v>
      </c>
      <c r="N320" s="275" t="s">
        <v>44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185</v>
      </c>
      <c r="AT320" s="240" t="s">
        <v>296</v>
      </c>
      <c r="AU320" s="240" t="s">
        <v>88</v>
      </c>
      <c r="AY320" s="18" t="s">
        <v>163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84</v>
      </c>
      <c r="BK320" s="241">
        <f>ROUND(I320*H320,2)</f>
        <v>0</v>
      </c>
      <c r="BL320" s="18" t="s">
        <v>94</v>
      </c>
      <c r="BM320" s="240" t="s">
        <v>492</v>
      </c>
    </row>
    <row r="321" s="2" customFormat="1" ht="33" customHeight="1">
      <c r="A321" s="39"/>
      <c r="B321" s="40"/>
      <c r="C321" s="265" t="s">
        <v>493</v>
      </c>
      <c r="D321" s="265" t="s">
        <v>296</v>
      </c>
      <c r="E321" s="266" t="s">
        <v>494</v>
      </c>
      <c r="F321" s="267" t="s">
        <v>495</v>
      </c>
      <c r="G321" s="268" t="s">
        <v>286</v>
      </c>
      <c r="H321" s="269">
        <v>0.34000000000000002</v>
      </c>
      <c r="I321" s="270"/>
      <c r="J321" s="271">
        <f>ROUND(I321*H321,2)</f>
        <v>0</v>
      </c>
      <c r="K321" s="272"/>
      <c r="L321" s="273"/>
      <c r="M321" s="274" t="s">
        <v>1</v>
      </c>
      <c r="N321" s="275" t="s">
        <v>44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185</v>
      </c>
      <c r="AT321" s="240" t="s">
        <v>296</v>
      </c>
      <c r="AU321" s="240" t="s">
        <v>88</v>
      </c>
      <c r="AY321" s="18" t="s">
        <v>163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84</v>
      </c>
      <c r="BK321" s="241">
        <f>ROUND(I321*H321,2)</f>
        <v>0</v>
      </c>
      <c r="BL321" s="18" t="s">
        <v>94</v>
      </c>
      <c r="BM321" s="240" t="s">
        <v>496</v>
      </c>
    </row>
    <row r="322" s="2" customFormat="1" ht="37.8" customHeight="1">
      <c r="A322" s="39"/>
      <c r="B322" s="40"/>
      <c r="C322" s="265" t="s">
        <v>346</v>
      </c>
      <c r="D322" s="265" t="s">
        <v>296</v>
      </c>
      <c r="E322" s="266" t="s">
        <v>497</v>
      </c>
      <c r="F322" s="267" t="s">
        <v>498</v>
      </c>
      <c r="G322" s="268" t="s">
        <v>286</v>
      </c>
      <c r="H322" s="269">
        <v>14.789</v>
      </c>
      <c r="I322" s="270"/>
      <c r="J322" s="271">
        <f>ROUND(I322*H322,2)</f>
        <v>0</v>
      </c>
      <c r="K322" s="272"/>
      <c r="L322" s="273"/>
      <c r="M322" s="274" t="s">
        <v>1</v>
      </c>
      <c r="N322" s="275" t="s">
        <v>44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185</v>
      </c>
      <c r="AT322" s="240" t="s">
        <v>296</v>
      </c>
      <c r="AU322" s="240" t="s">
        <v>88</v>
      </c>
      <c r="AY322" s="18" t="s">
        <v>163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84</v>
      </c>
      <c r="BK322" s="241">
        <f>ROUND(I322*H322,2)</f>
        <v>0</v>
      </c>
      <c r="BL322" s="18" t="s">
        <v>94</v>
      </c>
      <c r="BM322" s="240" t="s">
        <v>499</v>
      </c>
    </row>
    <row r="323" s="12" customFormat="1" ht="22.8" customHeight="1">
      <c r="A323" s="12"/>
      <c r="B323" s="212"/>
      <c r="C323" s="213"/>
      <c r="D323" s="214" t="s">
        <v>78</v>
      </c>
      <c r="E323" s="226" t="s">
        <v>500</v>
      </c>
      <c r="F323" s="226" t="s">
        <v>501</v>
      </c>
      <c r="G323" s="213"/>
      <c r="H323" s="213"/>
      <c r="I323" s="216"/>
      <c r="J323" s="227">
        <f>BK323</f>
        <v>0</v>
      </c>
      <c r="K323" s="213"/>
      <c r="L323" s="218"/>
      <c r="M323" s="219"/>
      <c r="N323" s="220"/>
      <c r="O323" s="220"/>
      <c r="P323" s="221">
        <f>P324</f>
        <v>0</v>
      </c>
      <c r="Q323" s="220"/>
      <c r="R323" s="221">
        <f>R324</f>
        <v>0</v>
      </c>
      <c r="S323" s="220"/>
      <c r="T323" s="222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3" t="s">
        <v>84</v>
      </c>
      <c r="AT323" s="224" t="s">
        <v>78</v>
      </c>
      <c r="AU323" s="224" t="s">
        <v>84</v>
      </c>
      <c r="AY323" s="223" t="s">
        <v>163</v>
      </c>
      <c r="BK323" s="225">
        <f>BK324</f>
        <v>0</v>
      </c>
    </row>
    <row r="324" s="2" customFormat="1" ht="55.5" customHeight="1">
      <c r="A324" s="39"/>
      <c r="B324" s="40"/>
      <c r="C324" s="228" t="s">
        <v>502</v>
      </c>
      <c r="D324" s="228" t="s">
        <v>165</v>
      </c>
      <c r="E324" s="229" t="s">
        <v>503</v>
      </c>
      <c r="F324" s="230" t="s">
        <v>504</v>
      </c>
      <c r="G324" s="231" t="s">
        <v>286</v>
      </c>
      <c r="H324" s="232">
        <v>21.021000000000001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94</v>
      </c>
      <c r="AT324" s="240" t="s">
        <v>165</v>
      </c>
      <c r="AU324" s="240" t="s">
        <v>88</v>
      </c>
      <c r="AY324" s="18" t="s">
        <v>163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84</v>
      </c>
      <c r="BK324" s="241">
        <f>ROUND(I324*H324,2)</f>
        <v>0</v>
      </c>
      <c r="BL324" s="18" t="s">
        <v>94</v>
      </c>
      <c r="BM324" s="240" t="s">
        <v>505</v>
      </c>
    </row>
    <row r="325" s="12" customFormat="1" ht="25.92" customHeight="1">
      <c r="A325" s="12"/>
      <c r="B325" s="212"/>
      <c r="C325" s="213"/>
      <c r="D325" s="214" t="s">
        <v>78</v>
      </c>
      <c r="E325" s="215" t="s">
        <v>506</v>
      </c>
      <c r="F325" s="215" t="s">
        <v>507</v>
      </c>
      <c r="G325" s="213"/>
      <c r="H325" s="213"/>
      <c r="I325" s="216"/>
      <c r="J325" s="217">
        <f>BK325</f>
        <v>0</v>
      </c>
      <c r="K325" s="213"/>
      <c r="L325" s="218"/>
      <c r="M325" s="219"/>
      <c r="N325" s="220"/>
      <c r="O325" s="220"/>
      <c r="P325" s="221">
        <f>P326+P360+P373+P384+P392+P395+P425+P444+P490+P515+P524+P535+P581+P601+P607</f>
        <v>0</v>
      </c>
      <c r="Q325" s="220"/>
      <c r="R325" s="221">
        <f>R326+R360+R373+R384+R392+R395+R425+R444+R490+R515+R524+R535+R581+R601+R607</f>
        <v>0</v>
      </c>
      <c r="S325" s="220"/>
      <c r="T325" s="222">
        <f>T326+T360+T373+T384+T392+T395+T425+T444+T490+T515+T524+T535+T581+T601+T607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88</v>
      </c>
      <c r="AT325" s="224" t="s">
        <v>78</v>
      </c>
      <c r="AU325" s="224" t="s">
        <v>79</v>
      </c>
      <c r="AY325" s="223" t="s">
        <v>163</v>
      </c>
      <c r="BK325" s="225">
        <f>BK326+BK360+BK373+BK384+BK392+BK395+BK425+BK444+BK490+BK515+BK524+BK535+BK581+BK601+BK607</f>
        <v>0</v>
      </c>
    </row>
    <row r="326" s="12" customFormat="1" ht="22.8" customHeight="1">
      <c r="A326" s="12"/>
      <c r="B326" s="212"/>
      <c r="C326" s="213"/>
      <c r="D326" s="214" t="s">
        <v>78</v>
      </c>
      <c r="E326" s="226" t="s">
        <v>508</v>
      </c>
      <c r="F326" s="226" t="s">
        <v>509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SUM(P327:P359)</f>
        <v>0</v>
      </c>
      <c r="Q326" s="220"/>
      <c r="R326" s="221">
        <f>SUM(R327:R359)</f>
        <v>0</v>
      </c>
      <c r="S326" s="220"/>
      <c r="T326" s="222">
        <f>SUM(T327:T359)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88</v>
      </c>
      <c r="AT326" s="224" t="s">
        <v>78</v>
      </c>
      <c r="AU326" s="224" t="s">
        <v>84</v>
      </c>
      <c r="AY326" s="223" t="s">
        <v>163</v>
      </c>
      <c r="BK326" s="225">
        <f>SUM(BK327:BK359)</f>
        <v>0</v>
      </c>
    </row>
    <row r="327" s="2" customFormat="1" ht="16.5" customHeight="1">
      <c r="A327" s="39"/>
      <c r="B327" s="40"/>
      <c r="C327" s="228" t="s">
        <v>350</v>
      </c>
      <c r="D327" s="228" t="s">
        <v>165</v>
      </c>
      <c r="E327" s="229" t="s">
        <v>510</v>
      </c>
      <c r="F327" s="230" t="s">
        <v>511</v>
      </c>
      <c r="G327" s="231" t="s">
        <v>175</v>
      </c>
      <c r="H327" s="232">
        <v>110.55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44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202</v>
      </c>
      <c r="AT327" s="240" t="s">
        <v>165</v>
      </c>
      <c r="AU327" s="240" t="s">
        <v>88</v>
      </c>
      <c r="AY327" s="18" t="s">
        <v>163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84</v>
      </c>
      <c r="BK327" s="241">
        <f>ROUND(I327*H327,2)</f>
        <v>0</v>
      </c>
      <c r="BL327" s="18" t="s">
        <v>202</v>
      </c>
      <c r="BM327" s="240" t="s">
        <v>512</v>
      </c>
    </row>
    <row r="328" s="13" customFormat="1">
      <c r="A328" s="13"/>
      <c r="B328" s="242"/>
      <c r="C328" s="243"/>
      <c r="D328" s="244" t="s">
        <v>169</v>
      </c>
      <c r="E328" s="245" t="s">
        <v>1</v>
      </c>
      <c r="F328" s="246" t="s">
        <v>513</v>
      </c>
      <c r="G328" s="243"/>
      <c r="H328" s="247">
        <v>94.049999999999997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169</v>
      </c>
      <c r="AU328" s="253" t="s">
        <v>88</v>
      </c>
      <c r="AV328" s="13" t="s">
        <v>88</v>
      </c>
      <c r="AW328" s="13" t="s">
        <v>34</v>
      </c>
      <c r="AX328" s="13" t="s">
        <v>79</v>
      </c>
      <c r="AY328" s="253" t="s">
        <v>163</v>
      </c>
    </row>
    <row r="329" s="13" customFormat="1">
      <c r="A329" s="13"/>
      <c r="B329" s="242"/>
      <c r="C329" s="243"/>
      <c r="D329" s="244" t="s">
        <v>169</v>
      </c>
      <c r="E329" s="245" t="s">
        <v>1</v>
      </c>
      <c r="F329" s="246" t="s">
        <v>514</v>
      </c>
      <c r="G329" s="243"/>
      <c r="H329" s="247">
        <v>16.5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169</v>
      </c>
      <c r="AU329" s="253" t="s">
        <v>88</v>
      </c>
      <c r="AV329" s="13" t="s">
        <v>88</v>
      </c>
      <c r="AW329" s="13" t="s">
        <v>34</v>
      </c>
      <c r="AX329" s="13" t="s">
        <v>79</v>
      </c>
      <c r="AY329" s="253" t="s">
        <v>163</v>
      </c>
    </row>
    <row r="330" s="14" customFormat="1">
      <c r="A330" s="14"/>
      <c r="B330" s="254"/>
      <c r="C330" s="255"/>
      <c r="D330" s="244" t="s">
        <v>169</v>
      </c>
      <c r="E330" s="256" t="s">
        <v>1</v>
      </c>
      <c r="F330" s="257" t="s">
        <v>172</v>
      </c>
      <c r="G330" s="255"/>
      <c r="H330" s="258">
        <v>110.55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4" t="s">
        <v>169</v>
      </c>
      <c r="AU330" s="264" t="s">
        <v>88</v>
      </c>
      <c r="AV330" s="14" t="s">
        <v>94</v>
      </c>
      <c r="AW330" s="14" t="s">
        <v>34</v>
      </c>
      <c r="AX330" s="14" t="s">
        <v>84</v>
      </c>
      <c r="AY330" s="264" t="s">
        <v>163</v>
      </c>
    </row>
    <row r="331" s="2" customFormat="1" ht="44.25" customHeight="1">
      <c r="A331" s="39"/>
      <c r="B331" s="40"/>
      <c r="C331" s="228" t="s">
        <v>515</v>
      </c>
      <c r="D331" s="228" t="s">
        <v>165</v>
      </c>
      <c r="E331" s="229" t="s">
        <v>516</v>
      </c>
      <c r="F331" s="230" t="s">
        <v>517</v>
      </c>
      <c r="G331" s="231" t="s">
        <v>175</v>
      </c>
      <c r="H331" s="232">
        <v>463.11599999999999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44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202</v>
      </c>
      <c r="AT331" s="240" t="s">
        <v>165</v>
      </c>
      <c r="AU331" s="240" t="s">
        <v>88</v>
      </c>
      <c r="AY331" s="18" t="s">
        <v>163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84</v>
      </c>
      <c r="BK331" s="241">
        <f>ROUND(I331*H331,2)</f>
        <v>0</v>
      </c>
      <c r="BL331" s="18" t="s">
        <v>202</v>
      </c>
      <c r="BM331" s="240" t="s">
        <v>518</v>
      </c>
    </row>
    <row r="332" s="2" customFormat="1" ht="24.15" customHeight="1">
      <c r="A332" s="39"/>
      <c r="B332" s="40"/>
      <c r="C332" s="265" t="s">
        <v>353</v>
      </c>
      <c r="D332" s="265" t="s">
        <v>296</v>
      </c>
      <c r="E332" s="266" t="s">
        <v>519</v>
      </c>
      <c r="F332" s="267" t="s">
        <v>520</v>
      </c>
      <c r="G332" s="268" t="s">
        <v>175</v>
      </c>
      <c r="H332" s="269">
        <v>243.136</v>
      </c>
      <c r="I332" s="270"/>
      <c r="J332" s="271">
        <f>ROUND(I332*H332,2)</f>
        <v>0</v>
      </c>
      <c r="K332" s="272"/>
      <c r="L332" s="273"/>
      <c r="M332" s="274" t="s">
        <v>1</v>
      </c>
      <c r="N332" s="275" t="s">
        <v>44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242</v>
      </c>
      <c r="AT332" s="240" t="s">
        <v>296</v>
      </c>
      <c r="AU332" s="240" t="s">
        <v>88</v>
      </c>
      <c r="AY332" s="18" t="s">
        <v>163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84</v>
      </c>
      <c r="BK332" s="241">
        <f>ROUND(I332*H332,2)</f>
        <v>0</v>
      </c>
      <c r="BL332" s="18" t="s">
        <v>202</v>
      </c>
      <c r="BM332" s="240" t="s">
        <v>521</v>
      </c>
    </row>
    <row r="333" s="13" customFormat="1">
      <c r="A333" s="13"/>
      <c r="B333" s="242"/>
      <c r="C333" s="243"/>
      <c r="D333" s="244" t="s">
        <v>169</v>
      </c>
      <c r="E333" s="245" t="s">
        <v>1</v>
      </c>
      <c r="F333" s="246" t="s">
        <v>522</v>
      </c>
      <c r="G333" s="243"/>
      <c r="H333" s="247">
        <v>243.136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169</v>
      </c>
      <c r="AU333" s="253" t="s">
        <v>88</v>
      </c>
      <c r="AV333" s="13" t="s">
        <v>88</v>
      </c>
      <c r="AW333" s="13" t="s">
        <v>34</v>
      </c>
      <c r="AX333" s="13" t="s">
        <v>79</v>
      </c>
      <c r="AY333" s="253" t="s">
        <v>163</v>
      </c>
    </row>
    <row r="334" s="14" customFormat="1">
      <c r="A334" s="14"/>
      <c r="B334" s="254"/>
      <c r="C334" s="255"/>
      <c r="D334" s="244" t="s">
        <v>169</v>
      </c>
      <c r="E334" s="256" t="s">
        <v>1</v>
      </c>
      <c r="F334" s="257" t="s">
        <v>172</v>
      </c>
      <c r="G334" s="255"/>
      <c r="H334" s="258">
        <v>243.136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169</v>
      </c>
      <c r="AU334" s="264" t="s">
        <v>88</v>
      </c>
      <c r="AV334" s="14" t="s">
        <v>94</v>
      </c>
      <c r="AW334" s="14" t="s">
        <v>34</v>
      </c>
      <c r="AX334" s="14" t="s">
        <v>84</v>
      </c>
      <c r="AY334" s="264" t="s">
        <v>163</v>
      </c>
    </row>
    <row r="335" s="2" customFormat="1" ht="24.15" customHeight="1">
      <c r="A335" s="39"/>
      <c r="B335" s="40"/>
      <c r="C335" s="265" t="s">
        <v>523</v>
      </c>
      <c r="D335" s="265" t="s">
        <v>296</v>
      </c>
      <c r="E335" s="266" t="s">
        <v>524</v>
      </c>
      <c r="F335" s="267" t="s">
        <v>525</v>
      </c>
      <c r="G335" s="268" t="s">
        <v>175</v>
      </c>
      <c r="H335" s="269">
        <v>243.136</v>
      </c>
      <c r="I335" s="270"/>
      <c r="J335" s="271">
        <f>ROUND(I335*H335,2)</f>
        <v>0</v>
      </c>
      <c r="K335" s="272"/>
      <c r="L335" s="273"/>
      <c r="M335" s="274" t="s">
        <v>1</v>
      </c>
      <c r="N335" s="275" t="s">
        <v>44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242</v>
      </c>
      <c r="AT335" s="240" t="s">
        <v>296</v>
      </c>
      <c r="AU335" s="240" t="s">
        <v>88</v>
      </c>
      <c r="AY335" s="18" t="s">
        <v>163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84</v>
      </c>
      <c r="BK335" s="241">
        <f>ROUND(I335*H335,2)</f>
        <v>0</v>
      </c>
      <c r="BL335" s="18" t="s">
        <v>202</v>
      </c>
      <c r="BM335" s="240" t="s">
        <v>526</v>
      </c>
    </row>
    <row r="336" s="13" customFormat="1">
      <c r="A336" s="13"/>
      <c r="B336" s="242"/>
      <c r="C336" s="243"/>
      <c r="D336" s="244" t="s">
        <v>169</v>
      </c>
      <c r="E336" s="245" t="s">
        <v>1</v>
      </c>
      <c r="F336" s="246" t="s">
        <v>522</v>
      </c>
      <c r="G336" s="243"/>
      <c r="H336" s="247">
        <v>243.136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169</v>
      </c>
      <c r="AU336" s="253" t="s">
        <v>88</v>
      </c>
      <c r="AV336" s="13" t="s">
        <v>88</v>
      </c>
      <c r="AW336" s="13" t="s">
        <v>34</v>
      </c>
      <c r="AX336" s="13" t="s">
        <v>79</v>
      </c>
      <c r="AY336" s="253" t="s">
        <v>163</v>
      </c>
    </row>
    <row r="337" s="14" customFormat="1">
      <c r="A337" s="14"/>
      <c r="B337" s="254"/>
      <c r="C337" s="255"/>
      <c r="D337" s="244" t="s">
        <v>169</v>
      </c>
      <c r="E337" s="256" t="s">
        <v>1</v>
      </c>
      <c r="F337" s="257" t="s">
        <v>172</v>
      </c>
      <c r="G337" s="255"/>
      <c r="H337" s="258">
        <v>243.136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4" t="s">
        <v>169</v>
      </c>
      <c r="AU337" s="264" t="s">
        <v>88</v>
      </c>
      <c r="AV337" s="14" t="s">
        <v>94</v>
      </c>
      <c r="AW337" s="14" t="s">
        <v>34</v>
      </c>
      <c r="AX337" s="14" t="s">
        <v>84</v>
      </c>
      <c r="AY337" s="264" t="s">
        <v>163</v>
      </c>
    </row>
    <row r="338" s="2" customFormat="1" ht="44.25" customHeight="1">
      <c r="A338" s="39"/>
      <c r="B338" s="40"/>
      <c r="C338" s="228" t="s">
        <v>357</v>
      </c>
      <c r="D338" s="228" t="s">
        <v>165</v>
      </c>
      <c r="E338" s="229" t="s">
        <v>527</v>
      </c>
      <c r="F338" s="230" t="s">
        <v>528</v>
      </c>
      <c r="G338" s="231" t="s">
        <v>175</v>
      </c>
      <c r="H338" s="232">
        <v>158.74000000000001</v>
      </c>
      <c r="I338" s="233"/>
      <c r="J338" s="234">
        <f>ROUND(I338*H338,2)</f>
        <v>0</v>
      </c>
      <c r="K338" s="235"/>
      <c r="L338" s="45"/>
      <c r="M338" s="236" t="s">
        <v>1</v>
      </c>
      <c r="N338" s="237" t="s">
        <v>44</v>
      </c>
      <c r="O338" s="92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0" t="s">
        <v>202</v>
      </c>
      <c r="AT338" s="240" t="s">
        <v>165</v>
      </c>
      <c r="AU338" s="240" t="s">
        <v>88</v>
      </c>
      <c r="AY338" s="18" t="s">
        <v>163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8" t="s">
        <v>84</v>
      </c>
      <c r="BK338" s="241">
        <f>ROUND(I338*H338,2)</f>
        <v>0</v>
      </c>
      <c r="BL338" s="18" t="s">
        <v>202</v>
      </c>
      <c r="BM338" s="240" t="s">
        <v>529</v>
      </c>
    </row>
    <row r="339" s="13" customFormat="1">
      <c r="A339" s="13"/>
      <c r="B339" s="242"/>
      <c r="C339" s="243"/>
      <c r="D339" s="244" t="s">
        <v>169</v>
      </c>
      <c r="E339" s="245" t="s">
        <v>1</v>
      </c>
      <c r="F339" s="246" t="s">
        <v>530</v>
      </c>
      <c r="G339" s="243"/>
      <c r="H339" s="247">
        <v>158.74000000000001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169</v>
      </c>
      <c r="AU339" s="253" t="s">
        <v>88</v>
      </c>
      <c r="AV339" s="13" t="s">
        <v>88</v>
      </c>
      <c r="AW339" s="13" t="s">
        <v>34</v>
      </c>
      <c r="AX339" s="13" t="s">
        <v>79</v>
      </c>
      <c r="AY339" s="253" t="s">
        <v>163</v>
      </c>
    </row>
    <row r="340" s="14" customFormat="1">
      <c r="A340" s="14"/>
      <c r="B340" s="254"/>
      <c r="C340" s="255"/>
      <c r="D340" s="244" t="s">
        <v>169</v>
      </c>
      <c r="E340" s="256" t="s">
        <v>1</v>
      </c>
      <c r="F340" s="257" t="s">
        <v>172</v>
      </c>
      <c r="G340" s="255"/>
      <c r="H340" s="258">
        <v>158.74000000000001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4" t="s">
        <v>169</v>
      </c>
      <c r="AU340" s="264" t="s">
        <v>88</v>
      </c>
      <c r="AV340" s="14" t="s">
        <v>94</v>
      </c>
      <c r="AW340" s="14" t="s">
        <v>34</v>
      </c>
      <c r="AX340" s="14" t="s">
        <v>84</v>
      </c>
      <c r="AY340" s="264" t="s">
        <v>163</v>
      </c>
    </row>
    <row r="341" s="2" customFormat="1" ht="24.15" customHeight="1">
      <c r="A341" s="39"/>
      <c r="B341" s="40"/>
      <c r="C341" s="265" t="s">
        <v>531</v>
      </c>
      <c r="D341" s="265" t="s">
        <v>296</v>
      </c>
      <c r="E341" s="266" t="s">
        <v>519</v>
      </c>
      <c r="F341" s="267" t="s">
        <v>520</v>
      </c>
      <c r="G341" s="268" t="s">
        <v>175</v>
      </c>
      <c r="H341" s="269">
        <v>41.668999999999997</v>
      </c>
      <c r="I341" s="270"/>
      <c r="J341" s="271">
        <f>ROUND(I341*H341,2)</f>
        <v>0</v>
      </c>
      <c r="K341" s="272"/>
      <c r="L341" s="273"/>
      <c r="M341" s="274" t="s">
        <v>1</v>
      </c>
      <c r="N341" s="275" t="s">
        <v>44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242</v>
      </c>
      <c r="AT341" s="240" t="s">
        <v>296</v>
      </c>
      <c r="AU341" s="240" t="s">
        <v>88</v>
      </c>
      <c r="AY341" s="18" t="s">
        <v>163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84</v>
      </c>
      <c r="BK341" s="241">
        <f>ROUND(I341*H341,2)</f>
        <v>0</v>
      </c>
      <c r="BL341" s="18" t="s">
        <v>202</v>
      </c>
      <c r="BM341" s="240" t="s">
        <v>532</v>
      </c>
    </row>
    <row r="342" s="2" customFormat="1" ht="24.15" customHeight="1">
      <c r="A342" s="39"/>
      <c r="B342" s="40"/>
      <c r="C342" s="265" t="s">
        <v>360</v>
      </c>
      <c r="D342" s="265" t="s">
        <v>296</v>
      </c>
      <c r="E342" s="266" t="s">
        <v>524</v>
      </c>
      <c r="F342" s="267" t="s">
        <v>525</v>
      </c>
      <c r="G342" s="268" t="s">
        <v>175</v>
      </c>
      <c r="H342" s="269">
        <v>41.668999999999997</v>
      </c>
      <c r="I342" s="270"/>
      <c r="J342" s="271">
        <f>ROUND(I342*H342,2)</f>
        <v>0</v>
      </c>
      <c r="K342" s="272"/>
      <c r="L342" s="273"/>
      <c r="M342" s="274" t="s">
        <v>1</v>
      </c>
      <c r="N342" s="275" t="s">
        <v>44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242</v>
      </c>
      <c r="AT342" s="240" t="s">
        <v>296</v>
      </c>
      <c r="AU342" s="240" t="s">
        <v>88</v>
      </c>
      <c r="AY342" s="18" t="s">
        <v>163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84</v>
      </c>
      <c r="BK342" s="241">
        <f>ROUND(I342*H342,2)</f>
        <v>0</v>
      </c>
      <c r="BL342" s="18" t="s">
        <v>202</v>
      </c>
      <c r="BM342" s="240" t="s">
        <v>533</v>
      </c>
    </row>
    <row r="343" s="13" customFormat="1">
      <c r="A343" s="13"/>
      <c r="B343" s="242"/>
      <c r="C343" s="243"/>
      <c r="D343" s="244" t="s">
        <v>169</v>
      </c>
      <c r="E343" s="245" t="s">
        <v>1</v>
      </c>
      <c r="F343" s="246" t="s">
        <v>534</v>
      </c>
      <c r="G343" s="243"/>
      <c r="H343" s="247">
        <v>41.668999999999997</v>
      </c>
      <c r="I343" s="248"/>
      <c r="J343" s="243"/>
      <c r="K343" s="243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169</v>
      </c>
      <c r="AU343" s="253" t="s">
        <v>88</v>
      </c>
      <c r="AV343" s="13" t="s">
        <v>88</v>
      </c>
      <c r="AW343" s="13" t="s">
        <v>34</v>
      </c>
      <c r="AX343" s="13" t="s">
        <v>79</v>
      </c>
      <c r="AY343" s="253" t="s">
        <v>163</v>
      </c>
    </row>
    <row r="344" s="14" customFormat="1">
      <c r="A344" s="14"/>
      <c r="B344" s="254"/>
      <c r="C344" s="255"/>
      <c r="D344" s="244" t="s">
        <v>169</v>
      </c>
      <c r="E344" s="256" t="s">
        <v>1</v>
      </c>
      <c r="F344" s="257" t="s">
        <v>172</v>
      </c>
      <c r="G344" s="255"/>
      <c r="H344" s="258">
        <v>41.668999999999997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169</v>
      </c>
      <c r="AU344" s="264" t="s">
        <v>88</v>
      </c>
      <c r="AV344" s="14" t="s">
        <v>94</v>
      </c>
      <c r="AW344" s="14" t="s">
        <v>34</v>
      </c>
      <c r="AX344" s="14" t="s">
        <v>84</v>
      </c>
      <c r="AY344" s="264" t="s">
        <v>163</v>
      </c>
    </row>
    <row r="345" s="2" customFormat="1" ht="44.25" customHeight="1">
      <c r="A345" s="39"/>
      <c r="B345" s="40"/>
      <c r="C345" s="228" t="s">
        <v>535</v>
      </c>
      <c r="D345" s="228" t="s">
        <v>165</v>
      </c>
      <c r="E345" s="229" t="s">
        <v>536</v>
      </c>
      <c r="F345" s="230" t="s">
        <v>537</v>
      </c>
      <c r="G345" s="231" t="s">
        <v>175</v>
      </c>
      <c r="H345" s="232">
        <v>58.436999999999998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44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202</v>
      </c>
      <c r="AT345" s="240" t="s">
        <v>165</v>
      </c>
      <c r="AU345" s="240" t="s">
        <v>88</v>
      </c>
      <c r="AY345" s="18" t="s">
        <v>163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84</v>
      </c>
      <c r="BK345" s="241">
        <f>ROUND(I345*H345,2)</f>
        <v>0</v>
      </c>
      <c r="BL345" s="18" t="s">
        <v>202</v>
      </c>
      <c r="BM345" s="240" t="s">
        <v>538</v>
      </c>
    </row>
    <row r="346" s="2" customFormat="1" ht="24.15" customHeight="1">
      <c r="A346" s="39"/>
      <c r="B346" s="40"/>
      <c r="C346" s="265" t="s">
        <v>367</v>
      </c>
      <c r="D346" s="265" t="s">
        <v>296</v>
      </c>
      <c r="E346" s="266" t="s">
        <v>539</v>
      </c>
      <c r="F346" s="267" t="s">
        <v>540</v>
      </c>
      <c r="G346" s="268" t="s">
        <v>175</v>
      </c>
      <c r="H346" s="269">
        <v>68.108000000000004</v>
      </c>
      <c r="I346" s="270"/>
      <c r="J346" s="271">
        <f>ROUND(I346*H346,2)</f>
        <v>0</v>
      </c>
      <c r="K346" s="272"/>
      <c r="L346" s="273"/>
      <c r="M346" s="274" t="s">
        <v>1</v>
      </c>
      <c r="N346" s="275" t="s">
        <v>44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242</v>
      </c>
      <c r="AT346" s="240" t="s">
        <v>296</v>
      </c>
      <c r="AU346" s="240" t="s">
        <v>88</v>
      </c>
      <c r="AY346" s="18" t="s">
        <v>163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84</v>
      </c>
      <c r="BK346" s="241">
        <f>ROUND(I346*H346,2)</f>
        <v>0</v>
      </c>
      <c r="BL346" s="18" t="s">
        <v>202</v>
      </c>
      <c r="BM346" s="240" t="s">
        <v>541</v>
      </c>
    </row>
    <row r="347" s="13" customFormat="1">
      <c r="A347" s="13"/>
      <c r="B347" s="242"/>
      <c r="C347" s="243"/>
      <c r="D347" s="244" t="s">
        <v>169</v>
      </c>
      <c r="E347" s="245" t="s">
        <v>1</v>
      </c>
      <c r="F347" s="246" t="s">
        <v>542</v>
      </c>
      <c r="G347" s="243"/>
      <c r="H347" s="247">
        <v>68.108000000000004</v>
      </c>
      <c r="I347" s="248"/>
      <c r="J347" s="243"/>
      <c r="K347" s="243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169</v>
      </c>
      <c r="AU347" s="253" t="s">
        <v>88</v>
      </c>
      <c r="AV347" s="13" t="s">
        <v>88</v>
      </c>
      <c r="AW347" s="13" t="s">
        <v>34</v>
      </c>
      <c r="AX347" s="13" t="s">
        <v>79</v>
      </c>
      <c r="AY347" s="253" t="s">
        <v>163</v>
      </c>
    </row>
    <row r="348" s="14" customFormat="1">
      <c r="A348" s="14"/>
      <c r="B348" s="254"/>
      <c r="C348" s="255"/>
      <c r="D348" s="244" t="s">
        <v>169</v>
      </c>
      <c r="E348" s="256" t="s">
        <v>1</v>
      </c>
      <c r="F348" s="257" t="s">
        <v>172</v>
      </c>
      <c r="G348" s="255"/>
      <c r="H348" s="258">
        <v>68.108000000000004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169</v>
      </c>
      <c r="AU348" s="264" t="s">
        <v>88</v>
      </c>
      <c r="AV348" s="14" t="s">
        <v>94</v>
      </c>
      <c r="AW348" s="14" t="s">
        <v>34</v>
      </c>
      <c r="AX348" s="14" t="s">
        <v>84</v>
      </c>
      <c r="AY348" s="264" t="s">
        <v>163</v>
      </c>
    </row>
    <row r="349" s="2" customFormat="1" ht="44.25" customHeight="1">
      <c r="A349" s="39"/>
      <c r="B349" s="40"/>
      <c r="C349" s="228" t="s">
        <v>543</v>
      </c>
      <c r="D349" s="228" t="s">
        <v>165</v>
      </c>
      <c r="E349" s="229" t="s">
        <v>544</v>
      </c>
      <c r="F349" s="230" t="s">
        <v>545</v>
      </c>
      <c r="G349" s="231" t="s">
        <v>175</v>
      </c>
      <c r="H349" s="232">
        <v>30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44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202</v>
      </c>
      <c r="AT349" s="240" t="s">
        <v>165</v>
      </c>
      <c r="AU349" s="240" t="s">
        <v>88</v>
      </c>
      <c r="AY349" s="18" t="s">
        <v>163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84</v>
      </c>
      <c r="BK349" s="241">
        <f>ROUND(I349*H349,2)</f>
        <v>0</v>
      </c>
      <c r="BL349" s="18" t="s">
        <v>202</v>
      </c>
      <c r="BM349" s="240" t="s">
        <v>546</v>
      </c>
    </row>
    <row r="350" s="13" customFormat="1">
      <c r="A350" s="13"/>
      <c r="B350" s="242"/>
      <c r="C350" s="243"/>
      <c r="D350" s="244" t="s">
        <v>169</v>
      </c>
      <c r="E350" s="245" t="s">
        <v>1</v>
      </c>
      <c r="F350" s="246" t="s">
        <v>547</v>
      </c>
      <c r="G350" s="243"/>
      <c r="H350" s="247">
        <v>30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169</v>
      </c>
      <c r="AU350" s="253" t="s">
        <v>88</v>
      </c>
      <c r="AV350" s="13" t="s">
        <v>88</v>
      </c>
      <c r="AW350" s="13" t="s">
        <v>34</v>
      </c>
      <c r="AX350" s="13" t="s">
        <v>79</v>
      </c>
      <c r="AY350" s="253" t="s">
        <v>163</v>
      </c>
    </row>
    <row r="351" s="14" customFormat="1">
      <c r="A351" s="14"/>
      <c r="B351" s="254"/>
      <c r="C351" s="255"/>
      <c r="D351" s="244" t="s">
        <v>169</v>
      </c>
      <c r="E351" s="256" t="s">
        <v>1</v>
      </c>
      <c r="F351" s="257" t="s">
        <v>172</v>
      </c>
      <c r="G351" s="255"/>
      <c r="H351" s="258">
        <v>30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4" t="s">
        <v>169</v>
      </c>
      <c r="AU351" s="264" t="s">
        <v>88</v>
      </c>
      <c r="AV351" s="14" t="s">
        <v>94</v>
      </c>
      <c r="AW351" s="14" t="s">
        <v>34</v>
      </c>
      <c r="AX351" s="14" t="s">
        <v>84</v>
      </c>
      <c r="AY351" s="264" t="s">
        <v>163</v>
      </c>
    </row>
    <row r="352" s="2" customFormat="1" ht="24.15" customHeight="1">
      <c r="A352" s="39"/>
      <c r="B352" s="40"/>
      <c r="C352" s="265" t="s">
        <v>371</v>
      </c>
      <c r="D352" s="265" t="s">
        <v>296</v>
      </c>
      <c r="E352" s="266" t="s">
        <v>548</v>
      </c>
      <c r="F352" s="267" t="s">
        <v>549</v>
      </c>
      <c r="G352" s="268" t="s">
        <v>175</v>
      </c>
      <c r="H352" s="269">
        <v>31.5</v>
      </c>
      <c r="I352" s="270"/>
      <c r="J352" s="271">
        <f>ROUND(I352*H352,2)</f>
        <v>0</v>
      </c>
      <c r="K352" s="272"/>
      <c r="L352" s="273"/>
      <c r="M352" s="274" t="s">
        <v>1</v>
      </c>
      <c r="N352" s="275" t="s">
        <v>44</v>
      </c>
      <c r="O352" s="92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0" t="s">
        <v>242</v>
      </c>
      <c r="AT352" s="240" t="s">
        <v>296</v>
      </c>
      <c r="AU352" s="240" t="s">
        <v>88</v>
      </c>
      <c r="AY352" s="18" t="s">
        <v>163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8" t="s">
        <v>84</v>
      </c>
      <c r="BK352" s="241">
        <f>ROUND(I352*H352,2)</f>
        <v>0</v>
      </c>
      <c r="BL352" s="18" t="s">
        <v>202</v>
      </c>
      <c r="BM352" s="240" t="s">
        <v>550</v>
      </c>
    </row>
    <row r="353" s="13" customFormat="1">
      <c r="A353" s="13"/>
      <c r="B353" s="242"/>
      <c r="C353" s="243"/>
      <c r="D353" s="244" t="s">
        <v>169</v>
      </c>
      <c r="E353" s="245" t="s">
        <v>1</v>
      </c>
      <c r="F353" s="246" t="s">
        <v>551</v>
      </c>
      <c r="G353" s="243"/>
      <c r="H353" s="247">
        <v>31.5</v>
      </c>
      <c r="I353" s="248"/>
      <c r="J353" s="243"/>
      <c r="K353" s="243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169</v>
      </c>
      <c r="AU353" s="253" t="s">
        <v>88</v>
      </c>
      <c r="AV353" s="13" t="s">
        <v>88</v>
      </c>
      <c r="AW353" s="13" t="s">
        <v>34</v>
      </c>
      <c r="AX353" s="13" t="s">
        <v>79</v>
      </c>
      <c r="AY353" s="253" t="s">
        <v>163</v>
      </c>
    </row>
    <row r="354" s="14" customFormat="1">
      <c r="A354" s="14"/>
      <c r="B354" s="254"/>
      <c r="C354" s="255"/>
      <c r="D354" s="244" t="s">
        <v>169</v>
      </c>
      <c r="E354" s="256" t="s">
        <v>1</v>
      </c>
      <c r="F354" s="257" t="s">
        <v>172</v>
      </c>
      <c r="G354" s="255"/>
      <c r="H354" s="258">
        <v>31.5</v>
      </c>
      <c r="I354" s="259"/>
      <c r="J354" s="255"/>
      <c r="K354" s="255"/>
      <c r="L354" s="260"/>
      <c r="M354" s="261"/>
      <c r="N354" s="262"/>
      <c r="O354" s="262"/>
      <c r="P354" s="262"/>
      <c r="Q354" s="262"/>
      <c r="R354" s="262"/>
      <c r="S354" s="262"/>
      <c r="T354" s="263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4" t="s">
        <v>169</v>
      </c>
      <c r="AU354" s="264" t="s">
        <v>88</v>
      </c>
      <c r="AV354" s="14" t="s">
        <v>94</v>
      </c>
      <c r="AW354" s="14" t="s">
        <v>34</v>
      </c>
      <c r="AX354" s="14" t="s">
        <v>84</v>
      </c>
      <c r="AY354" s="264" t="s">
        <v>163</v>
      </c>
    </row>
    <row r="355" s="2" customFormat="1" ht="49.05" customHeight="1">
      <c r="A355" s="39"/>
      <c r="B355" s="40"/>
      <c r="C355" s="228" t="s">
        <v>552</v>
      </c>
      <c r="D355" s="228" t="s">
        <v>165</v>
      </c>
      <c r="E355" s="229" t="s">
        <v>553</v>
      </c>
      <c r="F355" s="230" t="s">
        <v>554</v>
      </c>
      <c r="G355" s="231" t="s">
        <v>184</v>
      </c>
      <c r="H355" s="232">
        <v>12</v>
      </c>
      <c r="I355" s="233"/>
      <c r="J355" s="234">
        <f>ROUND(I355*H355,2)</f>
        <v>0</v>
      </c>
      <c r="K355" s="235"/>
      <c r="L355" s="45"/>
      <c r="M355" s="236" t="s">
        <v>1</v>
      </c>
      <c r="N355" s="237" t="s">
        <v>44</v>
      </c>
      <c r="O355" s="92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0" t="s">
        <v>202</v>
      </c>
      <c r="AT355" s="240" t="s">
        <v>165</v>
      </c>
      <c r="AU355" s="240" t="s">
        <v>88</v>
      </c>
      <c r="AY355" s="18" t="s">
        <v>163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8" t="s">
        <v>84</v>
      </c>
      <c r="BK355" s="241">
        <f>ROUND(I355*H355,2)</f>
        <v>0</v>
      </c>
      <c r="BL355" s="18" t="s">
        <v>202</v>
      </c>
      <c r="BM355" s="240" t="s">
        <v>555</v>
      </c>
    </row>
    <row r="356" s="13" customFormat="1">
      <c r="A356" s="13"/>
      <c r="B356" s="242"/>
      <c r="C356" s="243"/>
      <c r="D356" s="244" t="s">
        <v>169</v>
      </c>
      <c r="E356" s="245" t="s">
        <v>1</v>
      </c>
      <c r="F356" s="246" t="s">
        <v>556</v>
      </c>
      <c r="G356" s="243"/>
      <c r="H356" s="247">
        <v>12</v>
      </c>
      <c r="I356" s="248"/>
      <c r="J356" s="243"/>
      <c r="K356" s="243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169</v>
      </c>
      <c r="AU356" s="253" t="s">
        <v>88</v>
      </c>
      <c r="AV356" s="13" t="s">
        <v>88</v>
      </c>
      <c r="AW356" s="13" t="s">
        <v>34</v>
      </c>
      <c r="AX356" s="13" t="s">
        <v>79</v>
      </c>
      <c r="AY356" s="253" t="s">
        <v>163</v>
      </c>
    </row>
    <row r="357" s="14" customFormat="1">
      <c r="A357" s="14"/>
      <c r="B357" s="254"/>
      <c r="C357" s="255"/>
      <c r="D357" s="244" t="s">
        <v>169</v>
      </c>
      <c r="E357" s="256" t="s">
        <v>1</v>
      </c>
      <c r="F357" s="257" t="s">
        <v>172</v>
      </c>
      <c r="G357" s="255"/>
      <c r="H357" s="258">
        <v>12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4" t="s">
        <v>169</v>
      </c>
      <c r="AU357" s="264" t="s">
        <v>88</v>
      </c>
      <c r="AV357" s="14" t="s">
        <v>94</v>
      </c>
      <c r="AW357" s="14" t="s">
        <v>34</v>
      </c>
      <c r="AX357" s="14" t="s">
        <v>84</v>
      </c>
      <c r="AY357" s="264" t="s">
        <v>163</v>
      </c>
    </row>
    <row r="358" s="2" customFormat="1" ht="24.15" customHeight="1">
      <c r="A358" s="39"/>
      <c r="B358" s="40"/>
      <c r="C358" s="265" t="s">
        <v>375</v>
      </c>
      <c r="D358" s="265" t="s">
        <v>296</v>
      </c>
      <c r="E358" s="266" t="s">
        <v>557</v>
      </c>
      <c r="F358" s="267" t="s">
        <v>558</v>
      </c>
      <c r="G358" s="268" t="s">
        <v>184</v>
      </c>
      <c r="H358" s="269">
        <v>12</v>
      </c>
      <c r="I358" s="270"/>
      <c r="J358" s="271">
        <f>ROUND(I358*H358,2)</f>
        <v>0</v>
      </c>
      <c r="K358" s="272"/>
      <c r="L358" s="273"/>
      <c r="M358" s="274" t="s">
        <v>1</v>
      </c>
      <c r="N358" s="275" t="s">
        <v>44</v>
      </c>
      <c r="O358" s="92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0" t="s">
        <v>242</v>
      </c>
      <c r="AT358" s="240" t="s">
        <v>296</v>
      </c>
      <c r="AU358" s="240" t="s">
        <v>88</v>
      </c>
      <c r="AY358" s="18" t="s">
        <v>163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8" t="s">
        <v>84</v>
      </c>
      <c r="BK358" s="241">
        <f>ROUND(I358*H358,2)</f>
        <v>0</v>
      </c>
      <c r="BL358" s="18" t="s">
        <v>202</v>
      </c>
      <c r="BM358" s="240" t="s">
        <v>559</v>
      </c>
    </row>
    <row r="359" s="2" customFormat="1" ht="55.5" customHeight="1">
      <c r="A359" s="39"/>
      <c r="B359" s="40"/>
      <c r="C359" s="228" t="s">
        <v>560</v>
      </c>
      <c r="D359" s="228" t="s">
        <v>165</v>
      </c>
      <c r="E359" s="229" t="s">
        <v>561</v>
      </c>
      <c r="F359" s="230" t="s">
        <v>562</v>
      </c>
      <c r="G359" s="231" t="s">
        <v>286</v>
      </c>
      <c r="H359" s="232">
        <v>2.3159999999999998</v>
      </c>
      <c r="I359" s="233"/>
      <c r="J359" s="234">
        <f>ROUND(I359*H359,2)</f>
        <v>0</v>
      </c>
      <c r="K359" s="235"/>
      <c r="L359" s="45"/>
      <c r="M359" s="236" t="s">
        <v>1</v>
      </c>
      <c r="N359" s="237" t="s">
        <v>44</v>
      </c>
      <c r="O359" s="92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0" t="s">
        <v>202</v>
      </c>
      <c r="AT359" s="240" t="s">
        <v>165</v>
      </c>
      <c r="AU359" s="240" t="s">
        <v>88</v>
      </c>
      <c r="AY359" s="18" t="s">
        <v>163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8" t="s">
        <v>84</v>
      </c>
      <c r="BK359" s="241">
        <f>ROUND(I359*H359,2)</f>
        <v>0</v>
      </c>
      <c r="BL359" s="18" t="s">
        <v>202</v>
      </c>
      <c r="BM359" s="240" t="s">
        <v>563</v>
      </c>
    </row>
    <row r="360" s="12" customFormat="1" ht="22.8" customHeight="1">
      <c r="A360" s="12"/>
      <c r="B360" s="212"/>
      <c r="C360" s="213"/>
      <c r="D360" s="214" t="s">
        <v>78</v>
      </c>
      <c r="E360" s="226" t="s">
        <v>564</v>
      </c>
      <c r="F360" s="226" t="s">
        <v>565</v>
      </c>
      <c r="G360" s="213"/>
      <c r="H360" s="213"/>
      <c r="I360" s="216"/>
      <c r="J360" s="227">
        <f>BK360</f>
        <v>0</v>
      </c>
      <c r="K360" s="213"/>
      <c r="L360" s="218"/>
      <c r="M360" s="219"/>
      <c r="N360" s="220"/>
      <c r="O360" s="220"/>
      <c r="P360" s="221">
        <f>SUM(P361:P372)</f>
        <v>0</v>
      </c>
      <c r="Q360" s="220"/>
      <c r="R360" s="221">
        <f>SUM(R361:R372)</f>
        <v>0</v>
      </c>
      <c r="S360" s="220"/>
      <c r="T360" s="222">
        <f>SUM(T361:T372)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3" t="s">
        <v>88</v>
      </c>
      <c r="AT360" s="224" t="s">
        <v>78</v>
      </c>
      <c r="AU360" s="224" t="s">
        <v>84</v>
      </c>
      <c r="AY360" s="223" t="s">
        <v>163</v>
      </c>
      <c r="BK360" s="225">
        <f>SUM(BK361:BK372)</f>
        <v>0</v>
      </c>
    </row>
    <row r="361" s="2" customFormat="1" ht="16.5" customHeight="1">
      <c r="A361" s="39"/>
      <c r="B361" s="40"/>
      <c r="C361" s="228" t="s">
        <v>378</v>
      </c>
      <c r="D361" s="228" t="s">
        <v>165</v>
      </c>
      <c r="E361" s="229" t="s">
        <v>566</v>
      </c>
      <c r="F361" s="230" t="s">
        <v>567</v>
      </c>
      <c r="G361" s="231" t="s">
        <v>293</v>
      </c>
      <c r="H361" s="232">
        <v>2</v>
      </c>
      <c r="I361" s="233"/>
      <c r="J361" s="234">
        <f>ROUND(I361*H361,2)</f>
        <v>0</v>
      </c>
      <c r="K361" s="235"/>
      <c r="L361" s="45"/>
      <c r="M361" s="236" t="s">
        <v>1</v>
      </c>
      <c r="N361" s="237" t="s">
        <v>44</v>
      </c>
      <c r="O361" s="92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0" t="s">
        <v>202</v>
      </c>
      <c r="AT361" s="240" t="s">
        <v>165</v>
      </c>
      <c r="AU361" s="240" t="s">
        <v>88</v>
      </c>
      <c r="AY361" s="18" t="s">
        <v>163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8" t="s">
        <v>84</v>
      </c>
      <c r="BK361" s="241">
        <f>ROUND(I361*H361,2)</f>
        <v>0</v>
      </c>
      <c r="BL361" s="18" t="s">
        <v>202</v>
      </c>
      <c r="BM361" s="240" t="s">
        <v>568</v>
      </c>
    </row>
    <row r="362" s="2" customFormat="1" ht="21.75" customHeight="1">
      <c r="A362" s="39"/>
      <c r="B362" s="40"/>
      <c r="C362" s="228" t="s">
        <v>569</v>
      </c>
      <c r="D362" s="228" t="s">
        <v>165</v>
      </c>
      <c r="E362" s="229" t="s">
        <v>570</v>
      </c>
      <c r="F362" s="230" t="s">
        <v>571</v>
      </c>
      <c r="G362" s="231" t="s">
        <v>293</v>
      </c>
      <c r="H362" s="232">
        <v>2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44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202</v>
      </c>
      <c r="AT362" s="240" t="s">
        <v>165</v>
      </c>
      <c r="AU362" s="240" t="s">
        <v>88</v>
      </c>
      <c r="AY362" s="18" t="s">
        <v>163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84</v>
      </c>
      <c r="BK362" s="241">
        <f>ROUND(I362*H362,2)</f>
        <v>0</v>
      </c>
      <c r="BL362" s="18" t="s">
        <v>202</v>
      </c>
      <c r="BM362" s="240" t="s">
        <v>572</v>
      </c>
    </row>
    <row r="363" s="2" customFormat="1" ht="21.75" customHeight="1">
      <c r="A363" s="39"/>
      <c r="B363" s="40"/>
      <c r="C363" s="228" t="s">
        <v>303</v>
      </c>
      <c r="D363" s="228" t="s">
        <v>165</v>
      </c>
      <c r="E363" s="229" t="s">
        <v>573</v>
      </c>
      <c r="F363" s="230" t="s">
        <v>574</v>
      </c>
      <c r="G363" s="231" t="s">
        <v>184</v>
      </c>
      <c r="H363" s="232">
        <v>2</v>
      </c>
      <c r="I363" s="233"/>
      <c r="J363" s="234">
        <f>ROUND(I363*H363,2)</f>
        <v>0</v>
      </c>
      <c r="K363" s="235"/>
      <c r="L363" s="45"/>
      <c r="M363" s="236" t="s">
        <v>1</v>
      </c>
      <c r="N363" s="237" t="s">
        <v>44</v>
      </c>
      <c r="O363" s="92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202</v>
      </c>
      <c r="AT363" s="240" t="s">
        <v>165</v>
      </c>
      <c r="AU363" s="240" t="s">
        <v>88</v>
      </c>
      <c r="AY363" s="18" t="s">
        <v>163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84</v>
      </c>
      <c r="BK363" s="241">
        <f>ROUND(I363*H363,2)</f>
        <v>0</v>
      </c>
      <c r="BL363" s="18" t="s">
        <v>202</v>
      </c>
      <c r="BM363" s="240" t="s">
        <v>575</v>
      </c>
    </row>
    <row r="364" s="2" customFormat="1" ht="21.75" customHeight="1">
      <c r="A364" s="39"/>
      <c r="B364" s="40"/>
      <c r="C364" s="228" t="s">
        <v>310</v>
      </c>
      <c r="D364" s="228" t="s">
        <v>165</v>
      </c>
      <c r="E364" s="229" t="s">
        <v>576</v>
      </c>
      <c r="F364" s="230" t="s">
        <v>577</v>
      </c>
      <c r="G364" s="231" t="s">
        <v>184</v>
      </c>
      <c r="H364" s="232">
        <v>18</v>
      </c>
      <c r="I364" s="233"/>
      <c r="J364" s="234">
        <f>ROUND(I364*H364,2)</f>
        <v>0</v>
      </c>
      <c r="K364" s="235"/>
      <c r="L364" s="45"/>
      <c r="M364" s="236" t="s">
        <v>1</v>
      </c>
      <c r="N364" s="237" t="s">
        <v>44</v>
      </c>
      <c r="O364" s="92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0" t="s">
        <v>202</v>
      </c>
      <c r="AT364" s="240" t="s">
        <v>165</v>
      </c>
      <c r="AU364" s="240" t="s">
        <v>88</v>
      </c>
      <c r="AY364" s="18" t="s">
        <v>163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8" t="s">
        <v>84</v>
      </c>
      <c r="BK364" s="241">
        <f>ROUND(I364*H364,2)</f>
        <v>0</v>
      </c>
      <c r="BL364" s="18" t="s">
        <v>202</v>
      </c>
      <c r="BM364" s="240" t="s">
        <v>578</v>
      </c>
    </row>
    <row r="365" s="2" customFormat="1" ht="21.75" customHeight="1">
      <c r="A365" s="39"/>
      <c r="B365" s="40"/>
      <c r="C365" s="228" t="s">
        <v>327</v>
      </c>
      <c r="D365" s="228" t="s">
        <v>165</v>
      </c>
      <c r="E365" s="229" t="s">
        <v>579</v>
      </c>
      <c r="F365" s="230" t="s">
        <v>580</v>
      </c>
      <c r="G365" s="231" t="s">
        <v>184</v>
      </c>
      <c r="H365" s="232">
        <v>6</v>
      </c>
      <c r="I365" s="233"/>
      <c r="J365" s="234">
        <f>ROUND(I365*H365,2)</f>
        <v>0</v>
      </c>
      <c r="K365" s="235"/>
      <c r="L365" s="45"/>
      <c r="M365" s="236" t="s">
        <v>1</v>
      </c>
      <c r="N365" s="237" t="s">
        <v>44</v>
      </c>
      <c r="O365" s="92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0" t="s">
        <v>202</v>
      </c>
      <c r="AT365" s="240" t="s">
        <v>165</v>
      </c>
      <c r="AU365" s="240" t="s">
        <v>88</v>
      </c>
      <c r="AY365" s="18" t="s">
        <v>163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8" t="s">
        <v>84</v>
      </c>
      <c r="BK365" s="241">
        <f>ROUND(I365*H365,2)</f>
        <v>0</v>
      </c>
      <c r="BL365" s="18" t="s">
        <v>202</v>
      </c>
      <c r="BM365" s="240" t="s">
        <v>581</v>
      </c>
    </row>
    <row r="366" s="2" customFormat="1" ht="16.5" customHeight="1">
      <c r="A366" s="39"/>
      <c r="B366" s="40"/>
      <c r="C366" s="228" t="s">
        <v>582</v>
      </c>
      <c r="D366" s="228" t="s">
        <v>165</v>
      </c>
      <c r="E366" s="229" t="s">
        <v>583</v>
      </c>
      <c r="F366" s="230" t="s">
        <v>584</v>
      </c>
      <c r="G366" s="231" t="s">
        <v>184</v>
      </c>
      <c r="H366" s="232">
        <v>12</v>
      </c>
      <c r="I366" s="233"/>
      <c r="J366" s="234">
        <f>ROUND(I366*H366,2)</f>
        <v>0</v>
      </c>
      <c r="K366" s="235"/>
      <c r="L366" s="45"/>
      <c r="M366" s="236" t="s">
        <v>1</v>
      </c>
      <c r="N366" s="237" t="s">
        <v>44</v>
      </c>
      <c r="O366" s="92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40" t="s">
        <v>202</v>
      </c>
      <c r="AT366" s="240" t="s">
        <v>165</v>
      </c>
      <c r="AU366" s="240" t="s">
        <v>88</v>
      </c>
      <c r="AY366" s="18" t="s">
        <v>163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8" t="s">
        <v>84</v>
      </c>
      <c r="BK366" s="241">
        <f>ROUND(I366*H366,2)</f>
        <v>0</v>
      </c>
      <c r="BL366" s="18" t="s">
        <v>202</v>
      </c>
      <c r="BM366" s="240" t="s">
        <v>585</v>
      </c>
    </row>
    <row r="367" s="2" customFormat="1" ht="24.15" customHeight="1">
      <c r="A367" s="39"/>
      <c r="B367" s="40"/>
      <c r="C367" s="228" t="s">
        <v>389</v>
      </c>
      <c r="D367" s="228" t="s">
        <v>165</v>
      </c>
      <c r="E367" s="229" t="s">
        <v>586</v>
      </c>
      <c r="F367" s="230" t="s">
        <v>587</v>
      </c>
      <c r="G367" s="231" t="s">
        <v>293</v>
      </c>
      <c r="H367" s="232">
        <v>7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44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202</v>
      </c>
      <c r="AT367" s="240" t="s">
        <v>165</v>
      </c>
      <c r="AU367" s="240" t="s">
        <v>88</v>
      </c>
      <c r="AY367" s="18" t="s">
        <v>163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84</v>
      </c>
      <c r="BK367" s="241">
        <f>ROUND(I367*H367,2)</f>
        <v>0</v>
      </c>
      <c r="BL367" s="18" t="s">
        <v>202</v>
      </c>
      <c r="BM367" s="240" t="s">
        <v>588</v>
      </c>
    </row>
    <row r="368" s="2" customFormat="1" ht="24.15" customHeight="1">
      <c r="A368" s="39"/>
      <c r="B368" s="40"/>
      <c r="C368" s="228" t="s">
        <v>589</v>
      </c>
      <c r="D368" s="228" t="s">
        <v>165</v>
      </c>
      <c r="E368" s="229" t="s">
        <v>590</v>
      </c>
      <c r="F368" s="230" t="s">
        <v>591</v>
      </c>
      <c r="G368" s="231" t="s">
        <v>293</v>
      </c>
      <c r="H368" s="232">
        <v>1</v>
      </c>
      <c r="I368" s="233"/>
      <c r="J368" s="234">
        <f>ROUND(I368*H368,2)</f>
        <v>0</v>
      </c>
      <c r="K368" s="235"/>
      <c r="L368" s="45"/>
      <c r="M368" s="236" t="s">
        <v>1</v>
      </c>
      <c r="N368" s="237" t="s">
        <v>44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202</v>
      </c>
      <c r="AT368" s="240" t="s">
        <v>165</v>
      </c>
      <c r="AU368" s="240" t="s">
        <v>88</v>
      </c>
      <c r="AY368" s="18" t="s">
        <v>163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84</v>
      </c>
      <c r="BK368" s="241">
        <f>ROUND(I368*H368,2)</f>
        <v>0</v>
      </c>
      <c r="BL368" s="18" t="s">
        <v>202</v>
      </c>
      <c r="BM368" s="240" t="s">
        <v>592</v>
      </c>
    </row>
    <row r="369" s="2" customFormat="1" ht="24.15" customHeight="1">
      <c r="A369" s="39"/>
      <c r="B369" s="40"/>
      <c r="C369" s="228" t="s">
        <v>393</v>
      </c>
      <c r="D369" s="228" t="s">
        <v>165</v>
      </c>
      <c r="E369" s="229" t="s">
        <v>593</v>
      </c>
      <c r="F369" s="230" t="s">
        <v>594</v>
      </c>
      <c r="G369" s="231" t="s">
        <v>293</v>
      </c>
      <c r="H369" s="232">
        <v>2</v>
      </c>
      <c r="I369" s="233"/>
      <c r="J369" s="234">
        <f>ROUND(I369*H369,2)</f>
        <v>0</v>
      </c>
      <c r="K369" s="235"/>
      <c r="L369" s="45"/>
      <c r="M369" s="236" t="s">
        <v>1</v>
      </c>
      <c r="N369" s="237" t="s">
        <v>44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202</v>
      </c>
      <c r="AT369" s="240" t="s">
        <v>165</v>
      </c>
      <c r="AU369" s="240" t="s">
        <v>88</v>
      </c>
      <c r="AY369" s="18" t="s">
        <v>163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84</v>
      </c>
      <c r="BK369" s="241">
        <f>ROUND(I369*H369,2)</f>
        <v>0</v>
      </c>
      <c r="BL369" s="18" t="s">
        <v>202</v>
      </c>
      <c r="BM369" s="240" t="s">
        <v>595</v>
      </c>
    </row>
    <row r="370" s="2" customFormat="1" ht="16.5" customHeight="1">
      <c r="A370" s="39"/>
      <c r="B370" s="40"/>
      <c r="C370" s="228" t="s">
        <v>596</v>
      </c>
      <c r="D370" s="228" t="s">
        <v>165</v>
      </c>
      <c r="E370" s="229" t="s">
        <v>597</v>
      </c>
      <c r="F370" s="230" t="s">
        <v>598</v>
      </c>
      <c r="G370" s="231" t="s">
        <v>293</v>
      </c>
      <c r="H370" s="232">
        <v>2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44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202</v>
      </c>
      <c r="AT370" s="240" t="s">
        <v>165</v>
      </c>
      <c r="AU370" s="240" t="s">
        <v>88</v>
      </c>
      <c r="AY370" s="18" t="s">
        <v>163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84</v>
      </c>
      <c r="BK370" s="241">
        <f>ROUND(I370*H370,2)</f>
        <v>0</v>
      </c>
      <c r="BL370" s="18" t="s">
        <v>202</v>
      </c>
      <c r="BM370" s="240" t="s">
        <v>599</v>
      </c>
    </row>
    <row r="371" s="2" customFormat="1" ht="24.15" customHeight="1">
      <c r="A371" s="39"/>
      <c r="B371" s="40"/>
      <c r="C371" s="228" t="s">
        <v>398</v>
      </c>
      <c r="D371" s="228" t="s">
        <v>165</v>
      </c>
      <c r="E371" s="229" t="s">
        <v>600</v>
      </c>
      <c r="F371" s="230" t="s">
        <v>601</v>
      </c>
      <c r="G371" s="231" t="s">
        <v>184</v>
      </c>
      <c r="H371" s="232">
        <v>38</v>
      </c>
      <c r="I371" s="233"/>
      <c r="J371" s="234">
        <f>ROUND(I371*H371,2)</f>
        <v>0</v>
      </c>
      <c r="K371" s="235"/>
      <c r="L371" s="45"/>
      <c r="M371" s="236" t="s">
        <v>1</v>
      </c>
      <c r="N371" s="237" t="s">
        <v>44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202</v>
      </c>
      <c r="AT371" s="240" t="s">
        <v>165</v>
      </c>
      <c r="AU371" s="240" t="s">
        <v>88</v>
      </c>
      <c r="AY371" s="18" t="s">
        <v>163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84</v>
      </c>
      <c r="BK371" s="241">
        <f>ROUND(I371*H371,2)</f>
        <v>0</v>
      </c>
      <c r="BL371" s="18" t="s">
        <v>202</v>
      </c>
      <c r="BM371" s="240" t="s">
        <v>602</v>
      </c>
    </row>
    <row r="372" s="2" customFormat="1" ht="55.5" customHeight="1">
      <c r="A372" s="39"/>
      <c r="B372" s="40"/>
      <c r="C372" s="228" t="s">
        <v>603</v>
      </c>
      <c r="D372" s="228" t="s">
        <v>165</v>
      </c>
      <c r="E372" s="229" t="s">
        <v>604</v>
      </c>
      <c r="F372" s="230" t="s">
        <v>605</v>
      </c>
      <c r="G372" s="231" t="s">
        <v>286</v>
      </c>
      <c r="H372" s="232">
        <v>0.045999999999999999</v>
      </c>
      <c r="I372" s="233"/>
      <c r="J372" s="234">
        <f>ROUND(I372*H372,2)</f>
        <v>0</v>
      </c>
      <c r="K372" s="235"/>
      <c r="L372" s="45"/>
      <c r="M372" s="236" t="s">
        <v>1</v>
      </c>
      <c r="N372" s="237" t="s">
        <v>44</v>
      </c>
      <c r="O372" s="92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0" t="s">
        <v>202</v>
      </c>
      <c r="AT372" s="240" t="s">
        <v>165</v>
      </c>
      <c r="AU372" s="240" t="s">
        <v>88</v>
      </c>
      <c r="AY372" s="18" t="s">
        <v>163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8" t="s">
        <v>84</v>
      </c>
      <c r="BK372" s="241">
        <f>ROUND(I372*H372,2)</f>
        <v>0</v>
      </c>
      <c r="BL372" s="18" t="s">
        <v>202</v>
      </c>
      <c r="BM372" s="240" t="s">
        <v>606</v>
      </c>
    </row>
    <row r="373" s="12" customFormat="1" ht="22.8" customHeight="1">
      <c r="A373" s="12"/>
      <c r="B373" s="212"/>
      <c r="C373" s="213"/>
      <c r="D373" s="214" t="s">
        <v>78</v>
      </c>
      <c r="E373" s="226" t="s">
        <v>607</v>
      </c>
      <c r="F373" s="226" t="s">
        <v>608</v>
      </c>
      <c r="G373" s="213"/>
      <c r="H373" s="213"/>
      <c r="I373" s="216"/>
      <c r="J373" s="227">
        <f>BK373</f>
        <v>0</v>
      </c>
      <c r="K373" s="213"/>
      <c r="L373" s="218"/>
      <c r="M373" s="219"/>
      <c r="N373" s="220"/>
      <c r="O373" s="220"/>
      <c r="P373" s="221">
        <f>SUM(P374:P383)</f>
        <v>0</v>
      </c>
      <c r="Q373" s="220"/>
      <c r="R373" s="221">
        <f>SUM(R374:R383)</f>
        <v>0</v>
      </c>
      <c r="S373" s="220"/>
      <c r="T373" s="222">
        <f>SUM(T374:T383)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88</v>
      </c>
      <c r="AT373" s="224" t="s">
        <v>78</v>
      </c>
      <c r="AU373" s="224" t="s">
        <v>84</v>
      </c>
      <c r="AY373" s="223" t="s">
        <v>163</v>
      </c>
      <c r="BK373" s="225">
        <f>SUM(BK374:BK383)</f>
        <v>0</v>
      </c>
    </row>
    <row r="374" s="2" customFormat="1" ht="16.5" customHeight="1">
      <c r="A374" s="39"/>
      <c r="B374" s="40"/>
      <c r="C374" s="228" t="s">
        <v>402</v>
      </c>
      <c r="D374" s="228" t="s">
        <v>165</v>
      </c>
      <c r="E374" s="229" t="s">
        <v>609</v>
      </c>
      <c r="F374" s="230" t="s">
        <v>610</v>
      </c>
      <c r="G374" s="231" t="s">
        <v>293</v>
      </c>
      <c r="H374" s="232">
        <v>1</v>
      </c>
      <c r="I374" s="233"/>
      <c r="J374" s="234">
        <f>ROUND(I374*H374,2)</f>
        <v>0</v>
      </c>
      <c r="K374" s="235"/>
      <c r="L374" s="45"/>
      <c r="M374" s="236" t="s">
        <v>1</v>
      </c>
      <c r="N374" s="237" t="s">
        <v>44</v>
      </c>
      <c r="O374" s="92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0" t="s">
        <v>202</v>
      </c>
      <c r="AT374" s="240" t="s">
        <v>165</v>
      </c>
      <c r="AU374" s="240" t="s">
        <v>88</v>
      </c>
      <c r="AY374" s="18" t="s">
        <v>163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8" t="s">
        <v>84</v>
      </c>
      <c r="BK374" s="241">
        <f>ROUND(I374*H374,2)</f>
        <v>0</v>
      </c>
      <c r="BL374" s="18" t="s">
        <v>202</v>
      </c>
      <c r="BM374" s="240" t="s">
        <v>611</v>
      </c>
    </row>
    <row r="375" s="2" customFormat="1" ht="33" customHeight="1">
      <c r="A375" s="39"/>
      <c r="B375" s="40"/>
      <c r="C375" s="228" t="s">
        <v>612</v>
      </c>
      <c r="D375" s="228" t="s">
        <v>165</v>
      </c>
      <c r="E375" s="229" t="s">
        <v>613</v>
      </c>
      <c r="F375" s="230" t="s">
        <v>614</v>
      </c>
      <c r="G375" s="231" t="s">
        <v>184</v>
      </c>
      <c r="H375" s="232">
        <v>20</v>
      </c>
      <c r="I375" s="233"/>
      <c r="J375" s="234">
        <f>ROUND(I375*H375,2)</f>
        <v>0</v>
      </c>
      <c r="K375" s="235"/>
      <c r="L375" s="45"/>
      <c r="M375" s="236" t="s">
        <v>1</v>
      </c>
      <c r="N375" s="237" t="s">
        <v>44</v>
      </c>
      <c r="O375" s="92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0" t="s">
        <v>202</v>
      </c>
      <c r="AT375" s="240" t="s">
        <v>165</v>
      </c>
      <c r="AU375" s="240" t="s">
        <v>88</v>
      </c>
      <c r="AY375" s="18" t="s">
        <v>163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8" t="s">
        <v>84</v>
      </c>
      <c r="BK375" s="241">
        <f>ROUND(I375*H375,2)</f>
        <v>0</v>
      </c>
      <c r="BL375" s="18" t="s">
        <v>202</v>
      </c>
      <c r="BM375" s="240" t="s">
        <v>615</v>
      </c>
    </row>
    <row r="376" s="2" customFormat="1" ht="33" customHeight="1">
      <c r="A376" s="39"/>
      <c r="B376" s="40"/>
      <c r="C376" s="228" t="s">
        <v>407</v>
      </c>
      <c r="D376" s="228" t="s">
        <v>165</v>
      </c>
      <c r="E376" s="229" t="s">
        <v>616</v>
      </c>
      <c r="F376" s="230" t="s">
        <v>617</v>
      </c>
      <c r="G376" s="231" t="s">
        <v>184</v>
      </c>
      <c r="H376" s="232">
        <v>16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44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202</v>
      </c>
      <c r="AT376" s="240" t="s">
        <v>165</v>
      </c>
      <c r="AU376" s="240" t="s">
        <v>88</v>
      </c>
      <c r="AY376" s="18" t="s">
        <v>163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84</v>
      </c>
      <c r="BK376" s="241">
        <f>ROUND(I376*H376,2)</f>
        <v>0</v>
      </c>
      <c r="BL376" s="18" t="s">
        <v>202</v>
      </c>
      <c r="BM376" s="240" t="s">
        <v>618</v>
      </c>
    </row>
    <row r="377" s="2" customFormat="1" ht="55.5" customHeight="1">
      <c r="A377" s="39"/>
      <c r="B377" s="40"/>
      <c r="C377" s="228" t="s">
        <v>619</v>
      </c>
      <c r="D377" s="228" t="s">
        <v>165</v>
      </c>
      <c r="E377" s="229" t="s">
        <v>620</v>
      </c>
      <c r="F377" s="230" t="s">
        <v>621</v>
      </c>
      <c r="G377" s="231" t="s">
        <v>184</v>
      </c>
      <c r="H377" s="232">
        <v>20</v>
      </c>
      <c r="I377" s="233"/>
      <c r="J377" s="234">
        <f>ROUND(I377*H377,2)</f>
        <v>0</v>
      </c>
      <c r="K377" s="235"/>
      <c r="L377" s="45"/>
      <c r="M377" s="236" t="s">
        <v>1</v>
      </c>
      <c r="N377" s="237" t="s">
        <v>44</v>
      </c>
      <c r="O377" s="92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0" t="s">
        <v>202</v>
      </c>
      <c r="AT377" s="240" t="s">
        <v>165</v>
      </c>
      <c r="AU377" s="240" t="s">
        <v>88</v>
      </c>
      <c r="AY377" s="18" t="s">
        <v>163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8" t="s">
        <v>84</v>
      </c>
      <c r="BK377" s="241">
        <f>ROUND(I377*H377,2)</f>
        <v>0</v>
      </c>
      <c r="BL377" s="18" t="s">
        <v>202</v>
      </c>
      <c r="BM377" s="240" t="s">
        <v>622</v>
      </c>
    </row>
    <row r="378" s="2" customFormat="1" ht="55.5" customHeight="1">
      <c r="A378" s="39"/>
      <c r="B378" s="40"/>
      <c r="C378" s="228" t="s">
        <v>412</v>
      </c>
      <c r="D378" s="228" t="s">
        <v>165</v>
      </c>
      <c r="E378" s="229" t="s">
        <v>623</v>
      </c>
      <c r="F378" s="230" t="s">
        <v>624</v>
      </c>
      <c r="G378" s="231" t="s">
        <v>184</v>
      </c>
      <c r="H378" s="232">
        <v>16</v>
      </c>
      <c r="I378" s="233"/>
      <c r="J378" s="234">
        <f>ROUND(I378*H378,2)</f>
        <v>0</v>
      </c>
      <c r="K378" s="235"/>
      <c r="L378" s="45"/>
      <c r="M378" s="236" t="s">
        <v>1</v>
      </c>
      <c r="N378" s="237" t="s">
        <v>44</v>
      </c>
      <c r="O378" s="92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0" t="s">
        <v>202</v>
      </c>
      <c r="AT378" s="240" t="s">
        <v>165</v>
      </c>
      <c r="AU378" s="240" t="s">
        <v>88</v>
      </c>
      <c r="AY378" s="18" t="s">
        <v>163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8" t="s">
        <v>84</v>
      </c>
      <c r="BK378" s="241">
        <f>ROUND(I378*H378,2)</f>
        <v>0</v>
      </c>
      <c r="BL378" s="18" t="s">
        <v>202</v>
      </c>
      <c r="BM378" s="240" t="s">
        <v>625</v>
      </c>
    </row>
    <row r="379" s="2" customFormat="1" ht="24.15" customHeight="1">
      <c r="A379" s="39"/>
      <c r="B379" s="40"/>
      <c r="C379" s="228" t="s">
        <v>626</v>
      </c>
      <c r="D379" s="228" t="s">
        <v>165</v>
      </c>
      <c r="E379" s="229" t="s">
        <v>627</v>
      </c>
      <c r="F379" s="230" t="s">
        <v>628</v>
      </c>
      <c r="G379" s="231" t="s">
        <v>293</v>
      </c>
      <c r="H379" s="232">
        <v>11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44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202</v>
      </c>
      <c r="AT379" s="240" t="s">
        <v>165</v>
      </c>
      <c r="AU379" s="240" t="s">
        <v>88</v>
      </c>
      <c r="AY379" s="18" t="s">
        <v>163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84</v>
      </c>
      <c r="BK379" s="241">
        <f>ROUND(I379*H379,2)</f>
        <v>0</v>
      </c>
      <c r="BL379" s="18" t="s">
        <v>202</v>
      </c>
      <c r="BM379" s="240" t="s">
        <v>629</v>
      </c>
    </row>
    <row r="380" s="2" customFormat="1" ht="24.15" customHeight="1">
      <c r="A380" s="39"/>
      <c r="B380" s="40"/>
      <c r="C380" s="228" t="s">
        <v>418</v>
      </c>
      <c r="D380" s="228" t="s">
        <v>165</v>
      </c>
      <c r="E380" s="229" t="s">
        <v>630</v>
      </c>
      <c r="F380" s="230" t="s">
        <v>631</v>
      </c>
      <c r="G380" s="231" t="s">
        <v>293</v>
      </c>
      <c r="H380" s="232">
        <v>3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44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202</v>
      </c>
      <c r="AT380" s="240" t="s">
        <v>165</v>
      </c>
      <c r="AU380" s="240" t="s">
        <v>88</v>
      </c>
      <c r="AY380" s="18" t="s">
        <v>163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84</v>
      </c>
      <c r="BK380" s="241">
        <f>ROUND(I380*H380,2)</f>
        <v>0</v>
      </c>
      <c r="BL380" s="18" t="s">
        <v>202</v>
      </c>
      <c r="BM380" s="240" t="s">
        <v>632</v>
      </c>
    </row>
    <row r="381" s="2" customFormat="1" ht="37.8" customHeight="1">
      <c r="A381" s="39"/>
      <c r="B381" s="40"/>
      <c r="C381" s="228" t="s">
        <v>633</v>
      </c>
      <c r="D381" s="228" t="s">
        <v>165</v>
      </c>
      <c r="E381" s="229" t="s">
        <v>634</v>
      </c>
      <c r="F381" s="230" t="s">
        <v>635</v>
      </c>
      <c r="G381" s="231" t="s">
        <v>184</v>
      </c>
      <c r="H381" s="232">
        <v>36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44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202</v>
      </c>
      <c r="AT381" s="240" t="s">
        <v>165</v>
      </c>
      <c r="AU381" s="240" t="s">
        <v>88</v>
      </c>
      <c r="AY381" s="18" t="s">
        <v>163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84</v>
      </c>
      <c r="BK381" s="241">
        <f>ROUND(I381*H381,2)</f>
        <v>0</v>
      </c>
      <c r="BL381" s="18" t="s">
        <v>202</v>
      </c>
      <c r="BM381" s="240" t="s">
        <v>636</v>
      </c>
    </row>
    <row r="382" s="2" customFormat="1" ht="33" customHeight="1">
      <c r="A382" s="39"/>
      <c r="B382" s="40"/>
      <c r="C382" s="228" t="s">
        <v>421</v>
      </c>
      <c r="D382" s="228" t="s">
        <v>165</v>
      </c>
      <c r="E382" s="229" t="s">
        <v>637</v>
      </c>
      <c r="F382" s="230" t="s">
        <v>638</v>
      </c>
      <c r="G382" s="231" t="s">
        <v>184</v>
      </c>
      <c r="H382" s="232">
        <v>36</v>
      </c>
      <c r="I382" s="233"/>
      <c r="J382" s="234">
        <f>ROUND(I382*H382,2)</f>
        <v>0</v>
      </c>
      <c r="K382" s="235"/>
      <c r="L382" s="45"/>
      <c r="M382" s="236" t="s">
        <v>1</v>
      </c>
      <c r="N382" s="237" t="s">
        <v>44</v>
      </c>
      <c r="O382" s="92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0" t="s">
        <v>202</v>
      </c>
      <c r="AT382" s="240" t="s">
        <v>165</v>
      </c>
      <c r="AU382" s="240" t="s">
        <v>88</v>
      </c>
      <c r="AY382" s="18" t="s">
        <v>163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8" t="s">
        <v>84</v>
      </c>
      <c r="BK382" s="241">
        <f>ROUND(I382*H382,2)</f>
        <v>0</v>
      </c>
      <c r="BL382" s="18" t="s">
        <v>202</v>
      </c>
      <c r="BM382" s="240" t="s">
        <v>639</v>
      </c>
    </row>
    <row r="383" s="2" customFormat="1" ht="55.5" customHeight="1">
      <c r="A383" s="39"/>
      <c r="B383" s="40"/>
      <c r="C383" s="228" t="s">
        <v>640</v>
      </c>
      <c r="D383" s="228" t="s">
        <v>165</v>
      </c>
      <c r="E383" s="229" t="s">
        <v>641</v>
      </c>
      <c r="F383" s="230" t="s">
        <v>642</v>
      </c>
      <c r="G383" s="231" t="s">
        <v>286</v>
      </c>
      <c r="H383" s="232">
        <v>0.045999999999999999</v>
      </c>
      <c r="I383" s="233"/>
      <c r="J383" s="234">
        <f>ROUND(I383*H383,2)</f>
        <v>0</v>
      </c>
      <c r="K383" s="235"/>
      <c r="L383" s="45"/>
      <c r="M383" s="236" t="s">
        <v>1</v>
      </c>
      <c r="N383" s="237" t="s">
        <v>44</v>
      </c>
      <c r="O383" s="92"/>
      <c r="P383" s="238">
        <f>O383*H383</f>
        <v>0</v>
      </c>
      <c r="Q383" s="238">
        <v>0</v>
      </c>
      <c r="R383" s="238">
        <f>Q383*H383</f>
        <v>0</v>
      </c>
      <c r="S383" s="238">
        <v>0</v>
      </c>
      <c r="T383" s="23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0" t="s">
        <v>202</v>
      </c>
      <c r="AT383" s="240" t="s">
        <v>165</v>
      </c>
      <c r="AU383" s="240" t="s">
        <v>88</v>
      </c>
      <c r="AY383" s="18" t="s">
        <v>163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8" t="s">
        <v>84</v>
      </c>
      <c r="BK383" s="241">
        <f>ROUND(I383*H383,2)</f>
        <v>0</v>
      </c>
      <c r="BL383" s="18" t="s">
        <v>202</v>
      </c>
      <c r="BM383" s="240" t="s">
        <v>643</v>
      </c>
    </row>
    <row r="384" s="12" customFormat="1" ht="22.8" customHeight="1">
      <c r="A384" s="12"/>
      <c r="B384" s="212"/>
      <c r="C384" s="213"/>
      <c r="D384" s="214" t="s">
        <v>78</v>
      </c>
      <c r="E384" s="226" t="s">
        <v>644</v>
      </c>
      <c r="F384" s="226" t="s">
        <v>645</v>
      </c>
      <c r="G384" s="213"/>
      <c r="H384" s="213"/>
      <c r="I384" s="216"/>
      <c r="J384" s="227">
        <f>BK384</f>
        <v>0</v>
      </c>
      <c r="K384" s="213"/>
      <c r="L384" s="218"/>
      <c r="M384" s="219"/>
      <c r="N384" s="220"/>
      <c r="O384" s="220"/>
      <c r="P384" s="221">
        <f>SUM(P385:P391)</f>
        <v>0</v>
      </c>
      <c r="Q384" s="220"/>
      <c r="R384" s="221">
        <f>SUM(R385:R391)</f>
        <v>0</v>
      </c>
      <c r="S384" s="220"/>
      <c r="T384" s="222">
        <f>SUM(T385:T391)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23" t="s">
        <v>88</v>
      </c>
      <c r="AT384" s="224" t="s">
        <v>78</v>
      </c>
      <c r="AU384" s="224" t="s">
        <v>84</v>
      </c>
      <c r="AY384" s="223" t="s">
        <v>163</v>
      </c>
      <c r="BK384" s="225">
        <f>SUM(BK385:BK391)</f>
        <v>0</v>
      </c>
    </row>
    <row r="385" s="2" customFormat="1" ht="33" customHeight="1">
      <c r="A385" s="39"/>
      <c r="B385" s="40"/>
      <c r="C385" s="228" t="s">
        <v>425</v>
      </c>
      <c r="D385" s="228" t="s">
        <v>165</v>
      </c>
      <c r="E385" s="229" t="s">
        <v>646</v>
      </c>
      <c r="F385" s="230" t="s">
        <v>647</v>
      </c>
      <c r="G385" s="231" t="s">
        <v>335</v>
      </c>
      <c r="H385" s="232">
        <v>2</v>
      </c>
      <c r="I385" s="233"/>
      <c r="J385" s="234">
        <f>ROUND(I385*H385,2)</f>
        <v>0</v>
      </c>
      <c r="K385" s="235"/>
      <c r="L385" s="45"/>
      <c r="M385" s="236" t="s">
        <v>1</v>
      </c>
      <c r="N385" s="237" t="s">
        <v>44</v>
      </c>
      <c r="O385" s="92"/>
      <c r="P385" s="238">
        <f>O385*H385</f>
        <v>0</v>
      </c>
      <c r="Q385" s="238">
        <v>0</v>
      </c>
      <c r="R385" s="238">
        <f>Q385*H385</f>
        <v>0</v>
      </c>
      <c r="S385" s="238">
        <v>0</v>
      </c>
      <c r="T385" s="23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40" t="s">
        <v>202</v>
      </c>
      <c r="AT385" s="240" t="s">
        <v>165</v>
      </c>
      <c r="AU385" s="240" t="s">
        <v>88</v>
      </c>
      <c r="AY385" s="18" t="s">
        <v>163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8" t="s">
        <v>84</v>
      </c>
      <c r="BK385" s="241">
        <f>ROUND(I385*H385,2)</f>
        <v>0</v>
      </c>
      <c r="BL385" s="18" t="s">
        <v>202</v>
      </c>
      <c r="BM385" s="240" t="s">
        <v>648</v>
      </c>
    </row>
    <row r="386" s="2" customFormat="1" ht="37.8" customHeight="1">
      <c r="A386" s="39"/>
      <c r="B386" s="40"/>
      <c r="C386" s="228" t="s">
        <v>649</v>
      </c>
      <c r="D386" s="228" t="s">
        <v>165</v>
      </c>
      <c r="E386" s="229" t="s">
        <v>650</v>
      </c>
      <c r="F386" s="230" t="s">
        <v>651</v>
      </c>
      <c r="G386" s="231" t="s">
        <v>335</v>
      </c>
      <c r="H386" s="232">
        <v>2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44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202</v>
      </c>
      <c r="AT386" s="240" t="s">
        <v>165</v>
      </c>
      <c r="AU386" s="240" t="s">
        <v>88</v>
      </c>
      <c r="AY386" s="18" t="s">
        <v>163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84</v>
      </c>
      <c r="BK386" s="241">
        <f>ROUND(I386*H386,2)</f>
        <v>0</v>
      </c>
      <c r="BL386" s="18" t="s">
        <v>202</v>
      </c>
      <c r="BM386" s="240" t="s">
        <v>652</v>
      </c>
    </row>
    <row r="387" s="2" customFormat="1" ht="24.15" customHeight="1">
      <c r="A387" s="39"/>
      <c r="B387" s="40"/>
      <c r="C387" s="228" t="s">
        <v>428</v>
      </c>
      <c r="D387" s="228" t="s">
        <v>165</v>
      </c>
      <c r="E387" s="229" t="s">
        <v>653</v>
      </c>
      <c r="F387" s="230" t="s">
        <v>654</v>
      </c>
      <c r="G387" s="231" t="s">
        <v>335</v>
      </c>
      <c r="H387" s="232">
        <v>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44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202</v>
      </c>
      <c r="AT387" s="240" t="s">
        <v>165</v>
      </c>
      <c r="AU387" s="240" t="s">
        <v>88</v>
      </c>
      <c r="AY387" s="18" t="s">
        <v>163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84</v>
      </c>
      <c r="BK387" s="241">
        <f>ROUND(I387*H387,2)</f>
        <v>0</v>
      </c>
      <c r="BL387" s="18" t="s">
        <v>202</v>
      </c>
      <c r="BM387" s="240" t="s">
        <v>655</v>
      </c>
    </row>
    <row r="388" s="2" customFormat="1" ht="24.15" customHeight="1">
      <c r="A388" s="39"/>
      <c r="B388" s="40"/>
      <c r="C388" s="228" t="s">
        <v>656</v>
      </c>
      <c r="D388" s="228" t="s">
        <v>165</v>
      </c>
      <c r="E388" s="229" t="s">
        <v>657</v>
      </c>
      <c r="F388" s="230" t="s">
        <v>658</v>
      </c>
      <c r="G388" s="231" t="s">
        <v>335</v>
      </c>
      <c r="H388" s="232">
        <v>6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44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202</v>
      </c>
      <c r="AT388" s="240" t="s">
        <v>165</v>
      </c>
      <c r="AU388" s="240" t="s">
        <v>88</v>
      </c>
      <c r="AY388" s="18" t="s">
        <v>163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84</v>
      </c>
      <c r="BK388" s="241">
        <f>ROUND(I388*H388,2)</f>
        <v>0</v>
      </c>
      <c r="BL388" s="18" t="s">
        <v>202</v>
      </c>
      <c r="BM388" s="240" t="s">
        <v>659</v>
      </c>
    </row>
    <row r="389" s="2" customFormat="1" ht="16.5" customHeight="1">
      <c r="A389" s="39"/>
      <c r="B389" s="40"/>
      <c r="C389" s="265" t="s">
        <v>432</v>
      </c>
      <c r="D389" s="265" t="s">
        <v>296</v>
      </c>
      <c r="E389" s="266" t="s">
        <v>660</v>
      </c>
      <c r="F389" s="267" t="s">
        <v>661</v>
      </c>
      <c r="G389" s="268" t="s">
        <v>293</v>
      </c>
      <c r="H389" s="269">
        <v>6</v>
      </c>
      <c r="I389" s="270"/>
      <c r="J389" s="271">
        <f>ROUND(I389*H389,2)</f>
        <v>0</v>
      </c>
      <c r="K389" s="272"/>
      <c r="L389" s="273"/>
      <c r="M389" s="274" t="s">
        <v>1</v>
      </c>
      <c r="N389" s="275" t="s">
        <v>44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242</v>
      </c>
      <c r="AT389" s="240" t="s">
        <v>296</v>
      </c>
      <c r="AU389" s="240" t="s">
        <v>88</v>
      </c>
      <c r="AY389" s="18" t="s">
        <v>163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84</v>
      </c>
      <c r="BK389" s="241">
        <f>ROUND(I389*H389,2)</f>
        <v>0</v>
      </c>
      <c r="BL389" s="18" t="s">
        <v>202</v>
      </c>
      <c r="BM389" s="240" t="s">
        <v>662</v>
      </c>
    </row>
    <row r="390" s="2" customFormat="1" ht="21.75" customHeight="1">
      <c r="A390" s="39"/>
      <c r="B390" s="40"/>
      <c r="C390" s="228" t="s">
        <v>663</v>
      </c>
      <c r="D390" s="228" t="s">
        <v>165</v>
      </c>
      <c r="E390" s="229" t="s">
        <v>664</v>
      </c>
      <c r="F390" s="230" t="s">
        <v>665</v>
      </c>
      <c r="G390" s="231" t="s">
        <v>335</v>
      </c>
      <c r="H390" s="232">
        <v>2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44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202</v>
      </c>
      <c r="AT390" s="240" t="s">
        <v>165</v>
      </c>
      <c r="AU390" s="240" t="s">
        <v>88</v>
      </c>
      <c r="AY390" s="18" t="s">
        <v>163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84</v>
      </c>
      <c r="BK390" s="241">
        <f>ROUND(I390*H390,2)</f>
        <v>0</v>
      </c>
      <c r="BL390" s="18" t="s">
        <v>202</v>
      </c>
      <c r="BM390" s="240" t="s">
        <v>666</v>
      </c>
    </row>
    <row r="391" s="2" customFormat="1" ht="55.5" customHeight="1">
      <c r="A391" s="39"/>
      <c r="B391" s="40"/>
      <c r="C391" s="228" t="s">
        <v>435</v>
      </c>
      <c r="D391" s="228" t="s">
        <v>165</v>
      </c>
      <c r="E391" s="229" t="s">
        <v>667</v>
      </c>
      <c r="F391" s="230" t="s">
        <v>668</v>
      </c>
      <c r="G391" s="231" t="s">
        <v>286</v>
      </c>
      <c r="H391" s="232">
        <v>0.084000000000000005</v>
      </c>
      <c r="I391" s="233"/>
      <c r="J391" s="234">
        <f>ROUND(I391*H391,2)</f>
        <v>0</v>
      </c>
      <c r="K391" s="235"/>
      <c r="L391" s="45"/>
      <c r="M391" s="236" t="s">
        <v>1</v>
      </c>
      <c r="N391" s="237" t="s">
        <v>44</v>
      </c>
      <c r="O391" s="92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0" t="s">
        <v>202</v>
      </c>
      <c r="AT391" s="240" t="s">
        <v>165</v>
      </c>
      <c r="AU391" s="240" t="s">
        <v>88</v>
      </c>
      <c r="AY391" s="18" t="s">
        <v>163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8" t="s">
        <v>84</v>
      </c>
      <c r="BK391" s="241">
        <f>ROUND(I391*H391,2)</f>
        <v>0</v>
      </c>
      <c r="BL391" s="18" t="s">
        <v>202</v>
      </c>
      <c r="BM391" s="240" t="s">
        <v>669</v>
      </c>
    </row>
    <row r="392" s="12" customFormat="1" ht="22.8" customHeight="1">
      <c r="A392" s="12"/>
      <c r="B392" s="212"/>
      <c r="C392" s="213"/>
      <c r="D392" s="214" t="s">
        <v>78</v>
      </c>
      <c r="E392" s="226" t="s">
        <v>670</v>
      </c>
      <c r="F392" s="226" t="s">
        <v>671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SUM(P393:P394)</f>
        <v>0</v>
      </c>
      <c r="Q392" s="220"/>
      <c r="R392" s="221">
        <f>SUM(R393:R394)</f>
        <v>0</v>
      </c>
      <c r="S392" s="220"/>
      <c r="T392" s="222">
        <f>SUM(T393:T394)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88</v>
      </c>
      <c r="AT392" s="224" t="s">
        <v>78</v>
      </c>
      <c r="AU392" s="224" t="s">
        <v>84</v>
      </c>
      <c r="AY392" s="223" t="s">
        <v>163</v>
      </c>
      <c r="BK392" s="225">
        <f>SUM(BK393:BK394)</f>
        <v>0</v>
      </c>
    </row>
    <row r="393" s="2" customFormat="1" ht="37.8" customHeight="1">
      <c r="A393" s="39"/>
      <c r="B393" s="40"/>
      <c r="C393" s="228" t="s">
        <v>672</v>
      </c>
      <c r="D393" s="228" t="s">
        <v>165</v>
      </c>
      <c r="E393" s="229" t="s">
        <v>673</v>
      </c>
      <c r="F393" s="230" t="s">
        <v>674</v>
      </c>
      <c r="G393" s="231" t="s">
        <v>335</v>
      </c>
      <c r="H393" s="232">
        <v>2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44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202</v>
      </c>
      <c r="AT393" s="240" t="s">
        <v>165</v>
      </c>
      <c r="AU393" s="240" t="s">
        <v>88</v>
      </c>
      <c r="AY393" s="18" t="s">
        <v>163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84</v>
      </c>
      <c r="BK393" s="241">
        <f>ROUND(I393*H393,2)</f>
        <v>0</v>
      </c>
      <c r="BL393" s="18" t="s">
        <v>202</v>
      </c>
      <c r="BM393" s="240" t="s">
        <v>675</v>
      </c>
    </row>
    <row r="394" s="2" customFormat="1" ht="55.5" customHeight="1">
      <c r="A394" s="39"/>
      <c r="B394" s="40"/>
      <c r="C394" s="228" t="s">
        <v>440</v>
      </c>
      <c r="D394" s="228" t="s">
        <v>165</v>
      </c>
      <c r="E394" s="229" t="s">
        <v>676</v>
      </c>
      <c r="F394" s="230" t="s">
        <v>677</v>
      </c>
      <c r="G394" s="231" t="s">
        <v>286</v>
      </c>
      <c r="H394" s="232">
        <v>0.017999999999999999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44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202</v>
      </c>
      <c r="AT394" s="240" t="s">
        <v>165</v>
      </c>
      <c r="AU394" s="240" t="s">
        <v>88</v>
      </c>
      <c r="AY394" s="18" t="s">
        <v>163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84</v>
      </c>
      <c r="BK394" s="241">
        <f>ROUND(I394*H394,2)</f>
        <v>0</v>
      </c>
      <c r="BL394" s="18" t="s">
        <v>202</v>
      </c>
      <c r="BM394" s="240" t="s">
        <v>678</v>
      </c>
    </row>
    <row r="395" s="12" customFormat="1" ht="22.8" customHeight="1">
      <c r="A395" s="12"/>
      <c r="B395" s="212"/>
      <c r="C395" s="213"/>
      <c r="D395" s="214" t="s">
        <v>78</v>
      </c>
      <c r="E395" s="226" t="s">
        <v>679</v>
      </c>
      <c r="F395" s="226" t="s">
        <v>680</v>
      </c>
      <c r="G395" s="213"/>
      <c r="H395" s="213"/>
      <c r="I395" s="216"/>
      <c r="J395" s="227">
        <f>BK395</f>
        <v>0</v>
      </c>
      <c r="K395" s="213"/>
      <c r="L395" s="218"/>
      <c r="M395" s="219"/>
      <c r="N395" s="220"/>
      <c r="O395" s="220"/>
      <c r="P395" s="221">
        <f>SUM(P396:P424)</f>
        <v>0</v>
      </c>
      <c r="Q395" s="220"/>
      <c r="R395" s="221">
        <f>SUM(R396:R424)</f>
        <v>0</v>
      </c>
      <c r="S395" s="220"/>
      <c r="T395" s="222">
        <f>SUM(T396:T424)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23" t="s">
        <v>88</v>
      </c>
      <c r="AT395" s="224" t="s">
        <v>78</v>
      </c>
      <c r="AU395" s="224" t="s">
        <v>84</v>
      </c>
      <c r="AY395" s="223" t="s">
        <v>163</v>
      </c>
      <c r="BK395" s="225">
        <f>SUM(BK396:BK424)</f>
        <v>0</v>
      </c>
    </row>
    <row r="396" s="2" customFormat="1" ht="24.15" customHeight="1">
      <c r="A396" s="39"/>
      <c r="B396" s="40"/>
      <c r="C396" s="228" t="s">
        <v>681</v>
      </c>
      <c r="D396" s="228" t="s">
        <v>165</v>
      </c>
      <c r="E396" s="229" t="s">
        <v>682</v>
      </c>
      <c r="F396" s="230" t="s">
        <v>683</v>
      </c>
      <c r="G396" s="231" t="s">
        <v>293</v>
      </c>
      <c r="H396" s="232">
        <v>1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44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202</v>
      </c>
      <c r="AT396" s="240" t="s">
        <v>165</v>
      </c>
      <c r="AU396" s="240" t="s">
        <v>88</v>
      </c>
      <c r="AY396" s="18" t="s">
        <v>163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84</v>
      </c>
      <c r="BK396" s="241">
        <f>ROUND(I396*H396,2)</f>
        <v>0</v>
      </c>
      <c r="BL396" s="18" t="s">
        <v>202</v>
      </c>
      <c r="BM396" s="240" t="s">
        <v>684</v>
      </c>
    </row>
    <row r="397" s="2" customFormat="1" ht="21.75" customHeight="1">
      <c r="A397" s="39"/>
      <c r="B397" s="40"/>
      <c r="C397" s="265" t="s">
        <v>444</v>
      </c>
      <c r="D397" s="265" t="s">
        <v>296</v>
      </c>
      <c r="E397" s="266" t="s">
        <v>685</v>
      </c>
      <c r="F397" s="267" t="s">
        <v>686</v>
      </c>
      <c r="G397" s="268" t="s">
        <v>293</v>
      </c>
      <c r="H397" s="269">
        <v>1</v>
      </c>
      <c r="I397" s="270"/>
      <c r="J397" s="271">
        <f>ROUND(I397*H397,2)</f>
        <v>0</v>
      </c>
      <c r="K397" s="272"/>
      <c r="L397" s="273"/>
      <c r="M397" s="274" t="s">
        <v>1</v>
      </c>
      <c r="N397" s="275" t="s">
        <v>44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242</v>
      </c>
      <c r="AT397" s="240" t="s">
        <v>296</v>
      </c>
      <c r="AU397" s="240" t="s">
        <v>88</v>
      </c>
      <c r="AY397" s="18" t="s">
        <v>163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84</v>
      </c>
      <c r="BK397" s="241">
        <f>ROUND(I397*H397,2)</f>
        <v>0</v>
      </c>
      <c r="BL397" s="18" t="s">
        <v>202</v>
      </c>
      <c r="BM397" s="240" t="s">
        <v>687</v>
      </c>
    </row>
    <row r="398" s="2" customFormat="1" ht="33" customHeight="1">
      <c r="A398" s="39"/>
      <c r="B398" s="40"/>
      <c r="C398" s="228" t="s">
        <v>688</v>
      </c>
      <c r="D398" s="228" t="s">
        <v>165</v>
      </c>
      <c r="E398" s="229" t="s">
        <v>689</v>
      </c>
      <c r="F398" s="230" t="s">
        <v>690</v>
      </c>
      <c r="G398" s="231" t="s">
        <v>293</v>
      </c>
      <c r="H398" s="232">
        <v>19</v>
      </c>
      <c r="I398" s="233"/>
      <c r="J398" s="234">
        <f>ROUND(I398*H398,2)</f>
        <v>0</v>
      </c>
      <c r="K398" s="235"/>
      <c r="L398" s="45"/>
      <c r="M398" s="236" t="s">
        <v>1</v>
      </c>
      <c r="N398" s="237" t="s">
        <v>44</v>
      </c>
      <c r="O398" s="92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0" t="s">
        <v>202</v>
      </c>
      <c r="AT398" s="240" t="s">
        <v>165</v>
      </c>
      <c r="AU398" s="240" t="s">
        <v>88</v>
      </c>
      <c r="AY398" s="18" t="s">
        <v>163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8" t="s">
        <v>84</v>
      </c>
      <c r="BK398" s="241">
        <f>ROUND(I398*H398,2)</f>
        <v>0</v>
      </c>
      <c r="BL398" s="18" t="s">
        <v>202</v>
      </c>
      <c r="BM398" s="240" t="s">
        <v>691</v>
      </c>
    </row>
    <row r="399" s="2" customFormat="1" ht="16.5" customHeight="1">
      <c r="A399" s="39"/>
      <c r="B399" s="40"/>
      <c r="C399" s="265" t="s">
        <v>448</v>
      </c>
      <c r="D399" s="265" t="s">
        <v>296</v>
      </c>
      <c r="E399" s="266" t="s">
        <v>692</v>
      </c>
      <c r="F399" s="267" t="s">
        <v>693</v>
      </c>
      <c r="G399" s="268" t="s">
        <v>293</v>
      </c>
      <c r="H399" s="269">
        <v>4</v>
      </c>
      <c r="I399" s="270"/>
      <c r="J399" s="271">
        <f>ROUND(I399*H399,2)</f>
        <v>0</v>
      </c>
      <c r="K399" s="272"/>
      <c r="L399" s="273"/>
      <c r="M399" s="274" t="s">
        <v>1</v>
      </c>
      <c r="N399" s="275" t="s">
        <v>44</v>
      </c>
      <c r="O399" s="92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0" t="s">
        <v>242</v>
      </c>
      <c r="AT399" s="240" t="s">
        <v>296</v>
      </c>
      <c r="AU399" s="240" t="s">
        <v>88</v>
      </c>
      <c r="AY399" s="18" t="s">
        <v>163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8" t="s">
        <v>84</v>
      </c>
      <c r="BK399" s="241">
        <f>ROUND(I399*H399,2)</f>
        <v>0</v>
      </c>
      <c r="BL399" s="18" t="s">
        <v>202</v>
      </c>
      <c r="BM399" s="240" t="s">
        <v>694</v>
      </c>
    </row>
    <row r="400" s="2" customFormat="1" ht="16.5" customHeight="1">
      <c r="A400" s="39"/>
      <c r="B400" s="40"/>
      <c r="C400" s="265" t="s">
        <v>695</v>
      </c>
      <c r="D400" s="265" t="s">
        <v>296</v>
      </c>
      <c r="E400" s="266" t="s">
        <v>696</v>
      </c>
      <c r="F400" s="267" t="s">
        <v>697</v>
      </c>
      <c r="G400" s="268" t="s">
        <v>293</v>
      </c>
      <c r="H400" s="269">
        <v>8</v>
      </c>
      <c r="I400" s="270"/>
      <c r="J400" s="271">
        <f>ROUND(I400*H400,2)</f>
        <v>0</v>
      </c>
      <c r="K400" s="272"/>
      <c r="L400" s="273"/>
      <c r="M400" s="274" t="s">
        <v>1</v>
      </c>
      <c r="N400" s="275" t="s">
        <v>44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242</v>
      </c>
      <c r="AT400" s="240" t="s">
        <v>296</v>
      </c>
      <c r="AU400" s="240" t="s">
        <v>88</v>
      </c>
      <c r="AY400" s="18" t="s">
        <v>163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84</v>
      </c>
      <c r="BK400" s="241">
        <f>ROUND(I400*H400,2)</f>
        <v>0</v>
      </c>
      <c r="BL400" s="18" t="s">
        <v>202</v>
      </c>
      <c r="BM400" s="240" t="s">
        <v>698</v>
      </c>
    </row>
    <row r="401" s="2" customFormat="1" ht="16.5" customHeight="1">
      <c r="A401" s="39"/>
      <c r="B401" s="40"/>
      <c r="C401" s="265" t="s">
        <v>452</v>
      </c>
      <c r="D401" s="265" t="s">
        <v>296</v>
      </c>
      <c r="E401" s="266" t="s">
        <v>699</v>
      </c>
      <c r="F401" s="267" t="s">
        <v>700</v>
      </c>
      <c r="G401" s="268" t="s">
        <v>293</v>
      </c>
      <c r="H401" s="269">
        <v>7</v>
      </c>
      <c r="I401" s="270"/>
      <c r="J401" s="271">
        <f>ROUND(I401*H401,2)</f>
        <v>0</v>
      </c>
      <c r="K401" s="272"/>
      <c r="L401" s="273"/>
      <c r="M401" s="274" t="s">
        <v>1</v>
      </c>
      <c r="N401" s="275" t="s">
        <v>44</v>
      </c>
      <c r="O401" s="92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0" t="s">
        <v>242</v>
      </c>
      <c r="AT401" s="240" t="s">
        <v>296</v>
      </c>
      <c r="AU401" s="240" t="s">
        <v>88</v>
      </c>
      <c r="AY401" s="18" t="s">
        <v>163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8" t="s">
        <v>84</v>
      </c>
      <c r="BK401" s="241">
        <f>ROUND(I401*H401,2)</f>
        <v>0</v>
      </c>
      <c r="BL401" s="18" t="s">
        <v>202</v>
      </c>
      <c r="BM401" s="240" t="s">
        <v>701</v>
      </c>
    </row>
    <row r="402" s="2" customFormat="1" ht="24.15" customHeight="1">
      <c r="A402" s="39"/>
      <c r="B402" s="40"/>
      <c r="C402" s="228" t="s">
        <v>702</v>
      </c>
      <c r="D402" s="228" t="s">
        <v>165</v>
      </c>
      <c r="E402" s="229" t="s">
        <v>703</v>
      </c>
      <c r="F402" s="230" t="s">
        <v>704</v>
      </c>
      <c r="G402" s="231" t="s">
        <v>293</v>
      </c>
      <c r="H402" s="232">
        <v>2</v>
      </c>
      <c r="I402" s="233"/>
      <c r="J402" s="234">
        <f>ROUND(I402*H402,2)</f>
        <v>0</v>
      </c>
      <c r="K402" s="235"/>
      <c r="L402" s="45"/>
      <c r="M402" s="236" t="s">
        <v>1</v>
      </c>
      <c r="N402" s="237" t="s">
        <v>44</v>
      </c>
      <c r="O402" s="92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0" t="s">
        <v>202</v>
      </c>
      <c r="AT402" s="240" t="s">
        <v>165</v>
      </c>
      <c r="AU402" s="240" t="s">
        <v>88</v>
      </c>
      <c r="AY402" s="18" t="s">
        <v>163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8" t="s">
        <v>84</v>
      </c>
      <c r="BK402" s="241">
        <f>ROUND(I402*H402,2)</f>
        <v>0</v>
      </c>
      <c r="BL402" s="18" t="s">
        <v>202</v>
      </c>
      <c r="BM402" s="240" t="s">
        <v>705</v>
      </c>
    </row>
    <row r="403" s="2" customFormat="1" ht="16.5" customHeight="1">
      <c r="A403" s="39"/>
      <c r="B403" s="40"/>
      <c r="C403" s="265" t="s">
        <v>456</v>
      </c>
      <c r="D403" s="265" t="s">
        <v>296</v>
      </c>
      <c r="E403" s="266" t="s">
        <v>706</v>
      </c>
      <c r="F403" s="267" t="s">
        <v>707</v>
      </c>
      <c r="G403" s="268" t="s">
        <v>293</v>
      </c>
      <c r="H403" s="269">
        <v>2</v>
      </c>
      <c r="I403" s="270"/>
      <c r="J403" s="271">
        <f>ROUND(I403*H403,2)</f>
        <v>0</v>
      </c>
      <c r="K403" s="272"/>
      <c r="L403" s="273"/>
      <c r="M403" s="274" t="s">
        <v>1</v>
      </c>
      <c r="N403" s="275" t="s">
        <v>44</v>
      </c>
      <c r="O403" s="92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0" t="s">
        <v>242</v>
      </c>
      <c r="AT403" s="240" t="s">
        <v>296</v>
      </c>
      <c r="AU403" s="240" t="s">
        <v>88</v>
      </c>
      <c r="AY403" s="18" t="s">
        <v>163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8" t="s">
        <v>84</v>
      </c>
      <c r="BK403" s="241">
        <f>ROUND(I403*H403,2)</f>
        <v>0</v>
      </c>
      <c r="BL403" s="18" t="s">
        <v>202</v>
      </c>
      <c r="BM403" s="240" t="s">
        <v>708</v>
      </c>
    </row>
    <row r="404" s="2" customFormat="1" ht="37.8" customHeight="1">
      <c r="A404" s="39"/>
      <c r="B404" s="40"/>
      <c r="C404" s="228" t="s">
        <v>709</v>
      </c>
      <c r="D404" s="228" t="s">
        <v>165</v>
      </c>
      <c r="E404" s="229" t="s">
        <v>710</v>
      </c>
      <c r="F404" s="230" t="s">
        <v>711</v>
      </c>
      <c r="G404" s="231" t="s">
        <v>293</v>
      </c>
      <c r="H404" s="232">
        <v>1</v>
      </c>
      <c r="I404" s="233"/>
      <c r="J404" s="234">
        <f>ROUND(I404*H404,2)</f>
        <v>0</v>
      </c>
      <c r="K404" s="235"/>
      <c r="L404" s="45"/>
      <c r="M404" s="236" t="s">
        <v>1</v>
      </c>
      <c r="N404" s="237" t="s">
        <v>44</v>
      </c>
      <c r="O404" s="92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0" t="s">
        <v>202</v>
      </c>
      <c r="AT404" s="240" t="s">
        <v>165</v>
      </c>
      <c r="AU404" s="240" t="s">
        <v>88</v>
      </c>
      <c r="AY404" s="18" t="s">
        <v>163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8" t="s">
        <v>84</v>
      </c>
      <c r="BK404" s="241">
        <f>ROUND(I404*H404,2)</f>
        <v>0</v>
      </c>
      <c r="BL404" s="18" t="s">
        <v>202</v>
      </c>
      <c r="BM404" s="240" t="s">
        <v>712</v>
      </c>
    </row>
    <row r="405" s="2" customFormat="1" ht="16.5" customHeight="1">
      <c r="A405" s="39"/>
      <c r="B405" s="40"/>
      <c r="C405" s="265" t="s">
        <v>460</v>
      </c>
      <c r="D405" s="265" t="s">
        <v>296</v>
      </c>
      <c r="E405" s="266" t="s">
        <v>713</v>
      </c>
      <c r="F405" s="267" t="s">
        <v>714</v>
      </c>
      <c r="G405" s="268" t="s">
        <v>293</v>
      </c>
      <c r="H405" s="269">
        <v>1</v>
      </c>
      <c r="I405" s="270"/>
      <c r="J405" s="271">
        <f>ROUND(I405*H405,2)</f>
        <v>0</v>
      </c>
      <c r="K405" s="272"/>
      <c r="L405" s="273"/>
      <c r="M405" s="274" t="s">
        <v>1</v>
      </c>
      <c r="N405" s="275" t="s">
        <v>44</v>
      </c>
      <c r="O405" s="92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0" t="s">
        <v>242</v>
      </c>
      <c r="AT405" s="240" t="s">
        <v>296</v>
      </c>
      <c r="AU405" s="240" t="s">
        <v>88</v>
      </c>
      <c r="AY405" s="18" t="s">
        <v>163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8" t="s">
        <v>84</v>
      </c>
      <c r="BK405" s="241">
        <f>ROUND(I405*H405,2)</f>
        <v>0</v>
      </c>
      <c r="BL405" s="18" t="s">
        <v>202</v>
      </c>
      <c r="BM405" s="240" t="s">
        <v>715</v>
      </c>
    </row>
    <row r="406" s="2" customFormat="1" ht="37.8" customHeight="1">
      <c r="A406" s="39"/>
      <c r="B406" s="40"/>
      <c r="C406" s="228" t="s">
        <v>716</v>
      </c>
      <c r="D406" s="228" t="s">
        <v>165</v>
      </c>
      <c r="E406" s="229" t="s">
        <v>717</v>
      </c>
      <c r="F406" s="230" t="s">
        <v>718</v>
      </c>
      <c r="G406" s="231" t="s">
        <v>293</v>
      </c>
      <c r="H406" s="232">
        <v>2</v>
      </c>
      <c r="I406" s="233"/>
      <c r="J406" s="234">
        <f>ROUND(I406*H406,2)</f>
        <v>0</v>
      </c>
      <c r="K406" s="235"/>
      <c r="L406" s="45"/>
      <c r="M406" s="236" t="s">
        <v>1</v>
      </c>
      <c r="N406" s="237" t="s">
        <v>44</v>
      </c>
      <c r="O406" s="92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0" t="s">
        <v>202</v>
      </c>
      <c r="AT406" s="240" t="s">
        <v>165</v>
      </c>
      <c r="AU406" s="240" t="s">
        <v>88</v>
      </c>
      <c r="AY406" s="18" t="s">
        <v>163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8" t="s">
        <v>84</v>
      </c>
      <c r="BK406" s="241">
        <f>ROUND(I406*H406,2)</f>
        <v>0</v>
      </c>
      <c r="BL406" s="18" t="s">
        <v>202</v>
      </c>
      <c r="BM406" s="240" t="s">
        <v>719</v>
      </c>
    </row>
    <row r="407" s="2" customFormat="1" ht="16.5" customHeight="1">
      <c r="A407" s="39"/>
      <c r="B407" s="40"/>
      <c r="C407" s="265" t="s">
        <v>464</v>
      </c>
      <c r="D407" s="265" t="s">
        <v>296</v>
      </c>
      <c r="E407" s="266" t="s">
        <v>720</v>
      </c>
      <c r="F407" s="267" t="s">
        <v>721</v>
      </c>
      <c r="G407" s="268" t="s">
        <v>293</v>
      </c>
      <c r="H407" s="269">
        <v>1</v>
      </c>
      <c r="I407" s="270"/>
      <c r="J407" s="271">
        <f>ROUND(I407*H407,2)</f>
        <v>0</v>
      </c>
      <c r="K407" s="272"/>
      <c r="L407" s="273"/>
      <c r="M407" s="274" t="s">
        <v>1</v>
      </c>
      <c r="N407" s="275" t="s">
        <v>44</v>
      </c>
      <c r="O407" s="92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0" t="s">
        <v>242</v>
      </c>
      <c r="AT407" s="240" t="s">
        <v>296</v>
      </c>
      <c r="AU407" s="240" t="s">
        <v>88</v>
      </c>
      <c r="AY407" s="18" t="s">
        <v>163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8" t="s">
        <v>84</v>
      </c>
      <c r="BK407" s="241">
        <f>ROUND(I407*H407,2)</f>
        <v>0</v>
      </c>
      <c r="BL407" s="18" t="s">
        <v>202</v>
      </c>
      <c r="BM407" s="240" t="s">
        <v>722</v>
      </c>
    </row>
    <row r="408" s="2" customFormat="1" ht="16.5" customHeight="1">
      <c r="A408" s="39"/>
      <c r="B408" s="40"/>
      <c r="C408" s="265" t="s">
        <v>723</v>
      </c>
      <c r="D408" s="265" t="s">
        <v>296</v>
      </c>
      <c r="E408" s="266" t="s">
        <v>724</v>
      </c>
      <c r="F408" s="267" t="s">
        <v>725</v>
      </c>
      <c r="G408" s="268" t="s">
        <v>293</v>
      </c>
      <c r="H408" s="269">
        <v>1</v>
      </c>
      <c r="I408" s="270"/>
      <c r="J408" s="271">
        <f>ROUND(I408*H408,2)</f>
        <v>0</v>
      </c>
      <c r="K408" s="272"/>
      <c r="L408" s="273"/>
      <c r="M408" s="274" t="s">
        <v>1</v>
      </c>
      <c r="N408" s="275" t="s">
        <v>44</v>
      </c>
      <c r="O408" s="92"/>
      <c r="P408" s="238">
        <f>O408*H408</f>
        <v>0</v>
      </c>
      <c r="Q408" s="238">
        <v>0</v>
      </c>
      <c r="R408" s="238">
        <f>Q408*H408</f>
        <v>0</v>
      </c>
      <c r="S408" s="238">
        <v>0</v>
      </c>
      <c r="T408" s="239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0" t="s">
        <v>242</v>
      </c>
      <c r="AT408" s="240" t="s">
        <v>296</v>
      </c>
      <c r="AU408" s="240" t="s">
        <v>88</v>
      </c>
      <c r="AY408" s="18" t="s">
        <v>163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8" t="s">
        <v>84</v>
      </c>
      <c r="BK408" s="241">
        <f>ROUND(I408*H408,2)</f>
        <v>0</v>
      </c>
      <c r="BL408" s="18" t="s">
        <v>202</v>
      </c>
      <c r="BM408" s="240" t="s">
        <v>726</v>
      </c>
    </row>
    <row r="409" s="2" customFormat="1" ht="37.8" customHeight="1">
      <c r="A409" s="39"/>
      <c r="B409" s="40"/>
      <c r="C409" s="228" t="s">
        <v>467</v>
      </c>
      <c r="D409" s="228" t="s">
        <v>165</v>
      </c>
      <c r="E409" s="229" t="s">
        <v>727</v>
      </c>
      <c r="F409" s="230" t="s">
        <v>728</v>
      </c>
      <c r="G409" s="231" t="s">
        <v>184</v>
      </c>
      <c r="H409" s="232">
        <v>12</v>
      </c>
      <c r="I409" s="233"/>
      <c r="J409" s="234">
        <f>ROUND(I409*H409,2)</f>
        <v>0</v>
      </c>
      <c r="K409" s="235"/>
      <c r="L409" s="45"/>
      <c r="M409" s="236" t="s">
        <v>1</v>
      </c>
      <c r="N409" s="237" t="s">
        <v>44</v>
      </c>
      <c r="O409" s="92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0" t="s">
        <v>202</v>
      </c>
      <c r="AT409" s="240" t="s">
        <v>165</v>
      </c>
      <c r="AU409" s="240" t="s">
        <v>88</v>
      </c>
      <c r="AY409" s="18" t="s">
        <v>163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8" t="s">
        <v>84</v>
      </c>
      <c r="BK409" s="241">
        <f>ROUND(I409*H409,2)</f>
        <v>0</v>
      </c>
      <c r="BL409" s="18" t="s">
        <v>202</v>
      </c>
      <c r="BM409" s="240" t="s">
        <v>729</v>
      </c>
    </row>
    <row r="410" s="13" customFormat="1">
      <c r="A410" s="13"/>
      <c r="B410" s="242"/>
      <c r="C410" s="243"/>
      <c r="D410" s="244" t="s">
        <v>169</v>
      </c>
      <c r="E410" s="245" t="s">
        <v>1</v>
      </c>
      <c r="F410" s="246" t="s">
        <v>730</v>
      </c>
      <c r="G410" s="243"/>
      <c r="H410" s="247">
        <v>2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169</v>
      </c>
      <c r="AU410" s="253" t="s">
        <v>88</v>
      </c>
      <c r="AV410" s="13" t="s">
        <v>88</v>
      </c>
      <c r="AW410" s="13" t="s">
        <v>34</v>
      </c>
      <c r="AX410" s="13" t="s">
        <v>79</v>
      </c>
      <c r="AY410" s="253" t="s">
        <v>163</v>
      </c>
    </row>
    <row r="411" s="13" customFormat="1">
      <c r="A411" s="13"/>
      <c r="B411" s="242"/>
      <c r="C411" s="243"/>
      <c r="D411" s="244" t="s">
        <v>169</v>
      </c>
      <c r="E411" s="245" t="s">
        <v>1</v>
      </c>
      <c r="F411" s="246" t="s">
        <v>731</v>
      </c>
      <c r="G411" s="243"/>
      <c r="H411" s="247">
        <v>10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169</v>
      </c>
      <c r="AU411" s="253" t="s">
        <v>88</v>
      </c>
      <c r="AV411" s="13" t="s">
        <v>88</v>
      </c>
      <c r="AW411" s="13" t="s">
        <v>34</v>
      </c>
      <c r="AX411" s="13" t="s">
        <v>79</v>
      </c>
      <c r="AY411" s="253" t="s">
        <v>163</v>
      </c>
    </row>
    <row r="412" s="14" customFormat="1">
      <c r="A412" s="14"/>
      <c r="B412" s="254"/>
      <c r="C412" s="255"/>
      <c r="D412" s="244" t="s">
        <v>169</v>
      </c>
      <c r="E412" s="256" t="s">
        <v>1</v>
      </c>
      <c r="F412" s="257" t="s">
        <v>172</v>
      </c>
      <c r="G412" s="255"/>
      <c r="H412" s="258">
        <v>12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169</v>
      </c>
      <c r="AU412" s="264" t="s">
        <v>88</v>
      </c>
      <c r="AV412" s="14" t="s">
        <v>94</v>
      </c>
      <c r="AW412" s="14" t="s">
        <v>34</v>
      </c>
      <c r="AX412" s="14" t="s">
        <v>84</v>
      </c>
      <c r="AY412" s="264" t="s">
        <v>163</v>
      </c>
    </row>
    <row r="413" s="2" customFormat="1" ht="37.8" customHeight="1">
      <c r="A413" s="39"/>
      <c r="B413" s="40"/>
      <c r="C413" s="228" t="s">
        <v>732</v>
      </c>
      <c r="D413" s="228" t="s">
        <v>165</v>
      </c>
      <c r="E413" s="229" t="s">
        <v>733</v>
      </c>
      <c r="F413" s="230" t="s">
        <v>734</v>
      </c>
      <c r="G413" s="231" t="s">
        <v>184</v>
      </c>
      <c r="H413" s="232">
        <v>15</v>
      </c>
      <c r="I413" s="233"/>
      <c r="J413" s="234">
        <f>ROUND(I413*H413,2)</f>
        <v>0</v>
      </c>
      <c r="K413" s="235"/>
      <c r="L413" s="45"/>
      <c r="M413" s="236" t="s">
        <v>1</v>
      </c>
      <c r="N413" s="237" t="s">
        <v>44</v>
      </c>
      <c r="O413" s="92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0" t="s">
        <v>202</v>
      </c>
      <c r="AT413" s="240" t="s">
        <v>165</v>
      </c>
      <c r="AU413" s="240" t="s">
        <v>88</v>
      </c>
      <c r="AY413" s="18" t="s">
        <v>163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8" t="s">
        <v>84</v>
      </c>
      <c r="BK413" s="241">
        <f>ROUND(I413*H413,2)</f>
        <v>0</v>
      </c>
      <c r="BL413" s="18" t="s">
        <v>202</v>
      </c>
      <c r="BM413" s="240" t="s">
        <v>735</v>
      </c>
    </row>
    <row r="414" s="2" customFormat="1" ht="37.8" customHeight="1">
      <c r="A414" s="39"/>
      <c r="B414" s="40"/>
      <c r="C414" s="228" t="s">
        <v>472</v>
      </c>
      <c r="D414" s="228" t="s">
        <v>165</v>
      </c>
      <c r="E414" s="229" t="s">
        <v>736</v>
      </c>
      <c r="F414" s="230" t="s">
        <v>737</v>
      </c>
      <c r="G414" s="231" t="s">
        <v>184</v>
      </c>
      <c r="H414" s="232">
        <v>10</v>
      </c>
      <c r="I414" s="233"/>
      <c r="J414" s="234">
        <f>ROUND(I414*H414,2)</f>
        <v>0</v>
      </c>
      <c r="K414" s="235"/>
      <c r="L414" s="45"/>
      <c r="M414" s="236" t="s">
        <v>1</v>
      </c>
      <c r="N414" s="237" t="s">
        <v>44</v>
      </c>
      <c r="O414" s="92"/>
      <c r="P414" s="238">
        <f>O414*H414</f>
        <v>0</v>
      </c>
      <c r="Q414" s="238">
        <v>0</v>
      </c>
      <c r="R414" s="238">
        <f>Q414*H414</f>
        <v>0</v>
      </c>
      <c r="S414" s="238">
        <v>0</v>
      </c>
      <c r="T414" s="23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0" t="s">
        <v>202</v>
      </c>
      <c r="AT414" s="240" t="s">
        <v>165</v>
      </c>
      <c r="AU414" s="240" t="s">
        <v>88</v>
      </c>
      <c r="AY414" s="18" t="s">
        <v>163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8" t="s">
        <v>84</v>
      </c>
      <c r="BK414" s="241">
        <f>ROUND(I414*H414,2)</f>
        <v>0</v>
      </c>
      <c r="BL414" s="18" t="s">
        <v>202</v>
      </c>
      <c r="BM414" s="240" t="s">
        <v>738</v>
      </c>
    </row>
    <row r="415" s="2" customFormat="1" ht="37.8" customHeight="1">
      <c r="A415" s="39"/>
      <c r="B415" s="40"/>
      <c r="C415" s="228" t="s">
        <v>739</v>
      </c>
      <c r="D415" s="228" t="s">
        <v>165</v>
      </c>
      <c r="E415" s="229" t="s">
        <v>740</v>
      </c>
      <c r="F415" s="230" t="s">
        <v>741</v>
      </c>
      <c r="G415" s="231" t="s">
        <v>184</v>
      </c>
      <c r="H415" s="232">
        <v>27</v>
      </c>
      <c r="I415" s="233"/>
      <c r="J415" s="234">
        <f>ROUND(I415*H415,2)</f>
        <v>0</v>
      </c>
      <c r="K415" s="235"/>
      <c r="L415" s="45"/>
      <c r="M415" s="236" t="s">
        <v>1</v>
      </c>
      <c r="N415" s="237" t="s">
        <v>44</v>
      </c>
      <c r="O415" s="92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40" t="s">
        <v>202</v>
      </c>
      <c r="AT415" s="240" t="s">
        <v>165</v>
      </c>
      <c r="AU415" s="240" t="s">
        <v>88</v>
      </c>
      <c r="AY415" s="18" t="s">
        <v>163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8" t="s">
        <v>84</v>
      </c>
      <c r="BK415" s="241">
        <f>ROUND(I415*H415,2)</f>
        <v>0</v>
      </c>
      <c r="BL415" s="18" t="s">
        <v>202</v>
      </c>
      <c r="BM415" s="240" t="s">
        <v>742</v>
      </c>
    </row>
    <row r="416" s="2" customFormat="1" ht="16.5" customHeight="1">
      <c r="A416" s="39"/>
      <c r="B416" s="40"/>
      <c r="C416" s="265" t="s">
        <v>477</v>
      </c>
      <c r="D416" s="265" t="s">
        <v>296</v>
      </c>
      <c r="E416" s="266" t="s">
        <v>743</v>
      </c>
      <c r="F416" s="267" t="s">
        <v>744</v>
      </c>
      <c r="G416" s="268" t="s">
        <v>184</v>
      </c>
      <c r="H416" s="269">
        <v>32.399999999999999</v>
      </c>
      <c r="I416" s="270"/>
      <c r="J416" s="271">
        <f>ROUND(I416*H416,2)</f>
        <v>0</v>
      </c>
      <c r="K416" s="272"/>
      <c r="L416" s="273"/>
      <c r="M416" s="274" t="s">
        <v>1</v>
      </c>
      <c r="N416" s="275" t="s">
        <v>44</v>
      </c>
      <c r="O416" s="92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0" t="s">
        <v>242</v>
      </c>
      <c r="AT416" s="240" t="s">
        <v>296</v>
      </c>
      <c r="AU416" s="240" t="s">
        <v>88</v>
      </c>
      <c r="AY416" s="18" t="s">
        <v>163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8" t="s">
        <v>84</v>
      </c>
      <c r="BK416" s="241">
        <f>ROUND(I416*H416,2)</f>
        <v>0</v>
      </c>
      <c r="BL416" s="18" t="s">
        <v>202</v>
      </c>
      <c r="BM416" s="240" t="s">
        <v>745</v>
      </c>
    </row>
    <row r="417" s="13" customFormat="1">
      <c r="A417" s="13"/>
      <c r="B417" s="242"/>
      <c r="C417" s="243"/>
      <c r="D417" s="244" t="s">
        <v>169</v>
      </c>
      <c r="E417" s="245" t="s">
        <v>1</v>
      </c>
      <c r="F417" s="246" t="s">
        <v>746</v>
      </c>
      <c r="G417" s="243"/>
      <c r="H417" s="247">
        <v>32.399999999999999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169</v>
      </c>
      <c r="AU417" s="253" t="s">
        <v>88</v>
      </c>
      <c r="AV417" s="13" t="s">
        <v>88</v>
      </c>
      <c r="AW417" s="13" t="s">
        <v>34</v>
      </c>
      <c r="AX417" s="13" t="s">
        <v>79</v>
      </c>
      <c r="AY417" s="253" t="s">
        <v>163</v>
      </c>
    </row>
    <row r="418" s="14" customFormat="1">
      <c r="A418" s="14"/>
      <c r="B418" s="254"/>
      <c r="C418" s="255"/>
      <c r="D418" s="244" t="s">
        <v>169</v>
      </c>
      <c r="E418" s="256" t="s">
        <v>1</v>
      </c>
      <c r="F418" s="257" t="s">
        <v>172</v>
      </c>
      <c r="G418" s="255"/>
      <c r="H418" s="258">
        <v>32.399999999999999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4" t="s">
        <v>169</v>
      </c>
      <c r="AU418" s="264" t="s">
        <v>88</v>
      </c>
      <c r="AV418" s="14" t="s">
        <v>94</v>
      </c>
      <c r="AW418" s="14" t="s">
        <v>34</v>
      </c>
      <c r="AX418" s="14" t="s">
        <v>84</v>
      </c>
      <c r="AY418" s="264" t="s">
        <v>163</v>
      </c>
    </row>
    <row r="419" s="2" customFormat="1" ht="37.8" customHeight="1">
      <c r="A419" s="39"/>
      <c r="B419" s="40"/>
      <c r="C419" s="228" t="s">
        <v>747</v>
      </c>
      <c r="D419" s="228" t="s">
        <v>165</v>
      </c>
      <c r="E419" s="229" t="s">
        <v>748</v>
      </c>
      <c r="F419" s="230" t="s">
        <v>749</v>
      </c>
      <c r="G419" s="231" t="s">
        <v>293</v>
      </c>
      <c r="H419" s="232">
        <v>1</v>
      </c>
      <c r="I419" s="233"/>
      <c r="J419" s="234">
        <f>ROUND(I419*H419,2)</f>
        <v>0</v>
      </c>
      <c r="K419" s="235"/>
      <c r="L419" s="45"/>
      <c r="M419" s="236" t="s">
        <v>1</v>
      </c>
      <c r="N419" s="237" t="s">
        <v>44</v>
      </c>
      <c r="O419" s="92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0" t="s">
        <v>202</v>
      </c>
      <c r="AT419" s="240" t="s">
        <v>165</v>
      </c>
      <c r="AU419" s="240" t="s">
        <v>88</v>
      </c>
      <c r="AY419" s="18" t="s">
        <v>163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8" t="s">
        <v>84</v>
      </c>
      <c r="BK419" s="241">
        <f>ROUND(I419*H419,2)</f>
        <v>0</v>
      </c>
      <c r="BL419" s="18" t="s">
        <v>202</v>
      </c>
      <c r="BM419" s="240" t="s">
        <v>750</v>
      </c>
    </row>
    <row r="420" s="2" customFormat="1" ht="37.8" customHeight="1">
      <c r="A420" s="39"/>
      <c r="B420" s="40"/>
      <c r="C420" s="265" t="s">
        <v>481</v>
      </c>
      <c r="D420" s="265" t="s">
        <v>296</v>
      </c>
      <c r="E420" s="266" t="s">
        <v>751</v>
      </c>
      <c r="F420" s="267" t="s">
        <v>752</v>
      </c>
      <c r="G420" s="268" t="s">
        <v>293</v>
      </c>
      <c r="H420" s="269">
        <v>1</v>
      </c>
      <c r="I420" s="270"/>
      <c r="J420" s="271">
        <f>ROUND(I420*H420,2)</f>
        <v>0</v>
      </c>
      <c r="K420" s="272"/>
      <c r="L420" s="273"/>
      <c r="M420" s="274" t="s">
        <v>1</v>
      </c>
      <c r="N420" s="275" t="s">
        <v>44</v>
      </c>
      <c r="O420" s="92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40" t="s">
        <v>242</v>
      </c>
      <c r="AT420" s="240" t="s">
        <v>296</v>
      </c>
      <c r="AU420" s="240" t="s">
        <v>88</v>
      </c>
      <c r="AY420" s="18" t="s">
        <v>163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8" t="s">
        <v>84</v>
      </c>
      <c r="BK420" s="241">
        <f>ROUND(I420*H420,2)</f>
        <v>0</v>
      </c>
      <c r="BL420" s="18" t="s">
        <v>202</v>
      </c>
      <c r="BM420" s="240" t="s">
        <v>753</v>
      </c>
    </row>
    <row r="421" s="2" customFormat="1" ht="16.5" customHeight="1">
      <c r="A421" s="39"/>
      <c r="B421" s="40"/>
      <c r="C421" s="228" t="s">
        <v>754</v>
      </c>
      <c r="D421" s="228" t="s">
        <v>165</v>
      </c>
      <c r="E421" s="229" t="s">
        <v>755</v>
      </c>
      <c r="F421" s="230" t="s">
        <v>756</v>
      </c>
      <c r="G421" s="231" t="s">
        <v>293</v>
      </c>
      <c r="H421" s="232">
        <v>1</v>
      </c>
      <c r="I421" s="233"/>
      <c r="J421" s="234">
        <f>ROUND(I421*H421,2)</f>
        <v>0</v>
      </c>
      <c r="K421" s="235"/>
      <c r="L421" s="45"/>
      <c r="M421" s="236" t="s">
        <v>1</v>
      </c>
      <c r="N421" s="237" t="s">
        <v>44</v>
      </c>
      <c r="O421" s="92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0" t="s">
        <v>202</v>
      </c>
      <c r="AT421" s="240" t="s">
        <v>165</v>
      </c>
      <c r="AU421" s="240" t="s">
        <v>88</v>
      </c>
      <c r="AY421" s="18" t="s">
        <v>163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8" t="s">
        <v>84</v>
      </c>
      <c r="BK421" s="241">
        <f>ROUND(I421*H421,2)</f>
        <v>0</v>
      </c>
      <c r="BL421" s="18" t="s">
        <v>202</v>
      </c>
      <c r="BM421" s="240" t="s">
        <v>757</v>
      </c>
    </row>
    <row r="422" s="2" customFormat="1" ht="24.15" customHeight="1">
      <c r="A422" s="39"/>
      <c r="B422" s="40"/>
      <c r="C422" s="228" t="s">
        <v>484</v>
      </c>
      <c r="D422" s="228" t="s">
        <v>165</v>
      </c>
      <c r="E422" s="229" t="s">
        <v>758</v>
      </c>
      <c r="F422" s="230" t="s">
        <v>759</v>
      </c>
      <c r="G422" s="231" t="s">
        <v>293</v>
      </c>
      <c r="H422" s="232">
        <v>1</v>
      </c>
      <c r="I422" s="233"/>
      <c r="J422" s="234">
        <f>ROUND(I422*H422,2)</f>
        <v>0</v>
      </c>
      <c r="K422" s="235"/>
      <c r="L422" s="45"/>
      <c r="M422" s="236" t="s">
        <v>1</v>
      </c>
      <c r="N422" s="237" t="s">
        <v>44</v>
      </c>
      <c r="O422" s="92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0" t="s">
        <v>202</v>
      </c>
      <c r="AT422" s="240" t="s">
        <v>165</v>
      </c>
      <c r="AU422" s="240" t="s">
        <v>88</v>
      </c>
      <c r="AY422" s="18" t="s">
        <v>163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8" t="s">
        <v>84</v>
      </c>
      <c r="BK422" s="241">
        <f>ROUND(I422*H422,2)</f>
        <v>0</v>
      </c>
      <c r="BL422" s="18" t="s">
        <v>202</v>
      </c>
      <c r="BM422" s="240" t="s">
        <v>760</v>
      </c>
    </row>
    <row r="423" s="2" customFormat="1" ht="16.5" customHeight="1">
      <c r="A423" s="39"/>
      <c r="B423" s="40"/>
      <c r="C423" s="265" t="s">
        <v>761</v>
      </c>
      <c r="D423" s="265" t="s">
        <v>296</v>
      </c>
      <c r="E423" s="266" t="s">
        <v>762</v>
      </c>
      <c r="F423" s="267" t="s">
        <v>763</v>
      </c>
      <c r="G423" s="268" t="s">
        <v>184</v>
      </c>
      <c r="H423" s="269">
        <v>35</v>
      </c>
      <c r="I423" s="270"/>
      <c r="J423" s="271">
        <f>ROUND(I423*H423,2)</f>
        <v>0</v>
      </c>
      <c r="K423" s="272"/>
      <c r="L423" s="273"/>
      <c r="M423" s="274" t="s">
        <v>1</v>
      </c>
      <c r="N423" s="275" t="s">
        <v>44</v>
      </c>
      <c r="O423" s="92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0" t="s">
        <v>242</v>
      </c>
      <c r="AT423" s="240" t="s">
        <v>296</v>
      </c>
      <c r="AU423" s="240" t="s">
        <v>88</v>
      </c>
      <c r="AY423" s="18" t="s">
        <v>163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8" t="s">
        <v>84</v>
      </c>
      <c r="BK423" s="241">
        <f>ROUND(I423*H423,2)</f>
        <v>0</v>
      </c>
      <c r="BL423" s="18" t="s">
        <v>202</v>
      </c>
      <c r="BM423" s="240" t="s">
        <v>764</v>
      </c>
    </row>
    <row r="424" s="2" customFormat="1" ht="49.05" customHeight="1">
      <c r="A424" s="39"/>
      <c r="B424" s="40"/>
      <c r="C424" s="228" t="s">
        <v>489</v>
      </c>
      <c r="D424" s="228" t="s">
        <v>165</v>
      </c>
      <c r="E424" s="229" t="s">
        <v>765</v>
      </c>
      <c r="F424" s="230" t="s">
        <v>766</v>
      </c>
      <c r="G424" s="231" t="s">
        <v>286</v>
      </c>
      <c r="H424" s="232">
        <v>0.57199999999999995</v>
      </c>
      <c r="I424" s="233"/>
      <c r="J424" s="234">
        <f>ROUND(I424*H424,2)</f>
        <v>0</v>
      </c>
      <c r="K424" s="235"/>
      <c r="L424" s="45"/>
      <c r="M424" s="236" t="s">
        <v>1</v>
      </c>
      <c r="N424" s="237" t="s">
        <v>44</v>
      </c>
      <c r="O424" s="92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40" t="s">
        <v>202</v>
      </c>
      <c r="AT424" s="240" t="s">
        <v>165</v>
      </c>
      <c r="AU424" s="240" t="s">
        <v>88</v>
      </c>
      <c r="AY424" s="18" t="s">
        <v>163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8" t="s">
        <v>84</v>
      </c>
      <c r="BK424" s="241">
        <f>ROUND(I424*H424,2)</f>
        <v>0</v>
      </c>
      <c r="BL424" s="18" t="s">
        <v>202</v>
      </c>
      <c r="BM424" s="240" t="s">
        <v>767</v>
      </c>
    </row>
    <row r="425" s="12" customFormat="1" ht="22.8" customHeight="1">
      <c r="A425" s="12"/>
      <c r="B425" s="212"/>
      <c r="C425" s="213"/>
      <c r="D425" s="214" t="s">
        <v>78</v>
      </c>
      <c r="E425" s="226" t="s">
        <v>768</v>
      </c>
      <c r="F425" s="226" t="s">
        <v>769</v>
      </c>
      <c r="G425" s="213"/>
      <c r="H425" s="213"/>
      <c r="I425" s="216"/>
      <c r="J425" s="227">
        <f>BK425</f>
        <v>0</v>
      </c>
      <c r="K425" s="213"/>
      <c r="L425" s="218"/>
      <c r="M425" s="219"/>
      <c r="N425" s="220"/>
      <c r="O425" s="220"/>
      <c r="P425" s="221">
        <f>SUM(P426:P443)</f>
        <v>0</v>
      </c>
      <c r="Q425" s="220"/>
      <c r="R425" s="221">
        <f>SUM(R426:R443)</f>
        <v>0</v>
      </c>
      <c r="S425" s="220"/>
      <c r="T425" s="222">
        <f>SUM(T426:T443)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88</v>
      </c>
      <c r="AT425" s="224" t="s">
        <v>78</v>
      </c>
      <c r="AU425" s="224" t="s">
        <v>84</v>
      </c>
      <c r="AY425" s="223" t="s">
        <v>163</v>
      </c>
      <c r="BK425" s="225">
        <f>SUM(BK426:BK443)</f>
        <v>0</v>
      </c>
    </row>
    <row r="426" s="2" customFormat="1" ht="24.15" customHeight="1">
      <c r="A426" s="39"/>
      <c r="B426" s="40"/>
      <c r="C426" s="228" t="s">
        <v>770</v>
      </c>
      <c r="D426" s="228" t="s">
        <v>165</v>
      </c>
      <c r="E426" s="229" t="s">
        <v>771</v>
      </c>
      <c r="F426" s="230" t="s">
        <v>772</v>
      </c>
      <c r="G426" s="231" t="s">
        <v>175</v>
      </c>
      <c r="H426" s="232">
        <v>47</v>
      </c>
      <c r="I426" s="233"/>
      <c r="J426" s="234">
        <f>ROUND(I426*H426,2)</f>
        <v>0</v>
      </c>
      <c r="K426" s="235"/>
      <c r="L426" s="45"/>
      <c r="M426" s="236" t="s">
        <v>1</v>
      </c>
      <c r="N426" s="237" t="s">
        <v>44</v>
      </c>
      <c r="O426" s="92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0" t="s">
        <v>202</v>
      </c>
      <c r="AT426" s="240" t="s">
        <v>165</v>
      </c>
      <c r="AU426" s="240" t="s">
        <v>88</v>
      </c>
      <c r="AY426" s="18" t="s">
        <v>163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8" t="s">
        <v>84</v>
      </c>
      <c r="BK426" s="241">
        <f>ROUND(I426*H426,2)</f>
        <v>0</v>
      </c>
      <c r="BL426" s="18" t="s">
        <v>202</v>
      </c>
      <c r="BM426" s="240" t="s">
        <v>773</v>
      </c>
    </row>
    <row r="427" s="2" customFormat="1" ht="21.75" customHeight="1">
      <c r="A427" s="39"/>
      <c r="B427" s="40"/>
      <c r="C427" s="265" t="s">
        <v>492</v>
      </c>
      <c r="D427" s="265" t="s">
        <v>296</v>
      </c>
      <c r="E427" s="266" t="s">
        <v>774</v>
      </c>
      <c r="F427" s="267" t="s">
        <v>775</v>
      </c>
      <c r="G427" s="268" t="s">
        <v>168</v>
      </c>
      <c r="H427" s="269">
        <v>1.218</v>
      </c>
      <c r="I427" s="270"/>
      <c r="J427" s="271">
        <f>ROUND(I427*H427,2)</f>
        <v>0</v>
      </c>
      <c r="K427" s="272"/>
      <c r="L427" s="273"/>
      <c r="M427" s="274" t="s">
        <v>1</v>
      </c>
      <c r="N427" s="275" t="s">
        <v>44</v>
      </c>
      <c r="O427" s="92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0" t="s">
        <v>242</v>
      </c>
      <c r="AT427" s="240" t="s">
        <v>296</v>
      </c>
      <c r="AU427" s="240" t="s">
        <v>88</v>
      </c>
      <c r="AY427" s="18" t="s">
        <v>163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8" t="s">
        <v>84</v>
      </c>
      <c r="BK427" s="241">
        <f>ROUND(I427*H427,2)</f>
        <v>0</v>
      </c>
      <c r="BL427" s="18" t="s">
        <v>202</v>
      </c>
      <c r="BM427" s="240" t="s">
        <v>776</v>
      </c>
    </row>
    <row r="428" s="13" customFormat="1">
      <c r="A428" s="13"/>
      <c r="B428" s="242"/>
      <c r="C428" s="243"/>
      <c r="D428" s="244" t="s">
        <v>169</v>
      </c>
      <c r="E428" s="245" t="s">
        <v>1</v>
      </c>
      <c r="F428" s="246" t="s">
        <v>777</v>
      </c>
      <c r="G428" s="243"/>
      <c r="H428" s="247">
        <v>1.218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169</v>
      </c>
      <c r="AU428" s="253" t="s">
        <v>88</v>
      </c>
      <c r="AV428" s="13" t="s">
        <v>88</v>
      </c>
      <c r="AW428" s="13" t="s">
        <v>34</v>
      </c>
      <c r="AX428" s="13" t="s">
        <v>79</v>
      </c>
      <c r="AY428" s="253" t="s">
        <v>163</v>
      </c>
    </row>
    <row r="429" s="14" customFormat="1">
      <c r="A429" s="14"/>
      <c r="B429" s="254"/>
      <c r="C429" s="255"/>
      <c r="D429" s="244" t="s">
        <v>169</v>
      </c>
      <c r="E429" s="256" t="s">
        <v>1</v>
      </c>
      <c r="F429" s="257" t="s">
        <v>172</v>
      </c>
      <c r="G429" s="255"/>
      <c r="H429" s="258">
        <v>1.218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4" t="s">
        <v>169</v>
      </c>
      <c r="AU429" s="264" t="s">
        <v>88</v>
      </c>
      <c r="AV429" s="14" t="s">
        <v>94</v>
      </c>
      <c r="AW429" s="14" t="s">
        <v>34</v>
      </c>
      <c r="AX429" s="14" t="s">
        <v>84</v>
      </c>
      <c r="AY429" s="264" t="s">
        <v>163</v>
      </c>
    </row>
    <row r="430" s="2" customFormat="1" ht="24.15" customHeight="1">
      <c r="A430" s="39"/>
      <c r="B430" s="40"/>
      <c r="C430" s="228" t="s">
        <v>778</v>
      </c>
      <c r="D430" s="228" t="s">
        <v>165</v>
      </c>
      <c r="E430" s="229" t="s">
        <v>779</v>
      </c>
      <c r="F430" s="230" t="s">
        <v>780</v>
      </c>
      <c r="G430" s="231" t="s">
        <v>175</v>
      </c>
      <c r="H430" s="232">
        <v>9.9000000000000004</v>
      </c>
      <c r="I430" s="233"/>
      <c r="J430" s="234">
        <f>ROUND(I430*H430,2)</f>
        <v>0</v>
      </c>
      <c r="K430" s="235"/>
      <c r="L430" s="45"/>
      <c r="M430" s="236" t="s">
        <v>1</v>
      </c>
      <c r="N430" s="237" t="s">
        <v>44</v>
      </c>
      <c r="O430" s="92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0" t="s">
        <v>202</v>
      </c>
      <c r="AT430" s="240" t="s">
        <v>165</v>
      </c>
      <c r="AU430" s="240" t="s">
        <v>88</v>
      </c>
      <c r="AY430" s="18" t="s">
        <v>163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8" t="s">
        <v>84</v>
      </c>
      <c r="BK430" s="241">
        <f>ROUND(I430*H430,2)</f>
        <v>0</v>
      </c>
      <c r="BL430" s="18" t="s">
        <v>202</v>
      </c>
      <c r="BM430" s="240" t="s">
        <v>781</v>
      </c>
    </row>
    <row r="431" s="2" customFormat="1" ht="24.15" customHeight="1">
      <c r="A431" s="39"/>
      <c r="B431" s="40"/>
      <c r="C431" s="265" t="s">
        <v>496</v>
      </c>
      <c r="D431" s="265" t="s">
        <v>296</v>
      </c>
      <c r="E431" s="266" t="s">
        <v>782</v>
      </c>
      <c r="F431" s="267" t="s">
        <v>783</v>
      </c>
      <c r="G431" s="268" t="s">
        <v>168</v>
      </c>
      <c r="H431" s="269">
        <v>0.32100000000000001</v>
      </c>
      <c r="I431" s="270"/>
      <c r="J431" s="271">
        <f>ROUND(I431*H431,2)</f>
        <v>0</v>
      </c>
      <c r="K431" s="272"/>
      <c r="L431" s="273"/>
      <c r="M431" s="274" t="s">
        <v>1</v>
      </c>
      <c r="N431" s="275" t="s">
        <v>44</v>
      </c>
      <c r="O431" s="92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0" t="s">
        <v>242</v>
      </c>
      <c r="AT431" s="240" t="s">
        <v>296</v>
      </c>
      <c r="AU431" s="240" t="s">
        <v>88</v>
      </c>
      <c r="AY431" s="18" t="s">
        <v>163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8" t="s">
        <v>84</v>
      </c>
      <c r="BK431" s="241">
        <f>ROUND(I431*H431,2)</f>
        <v>0</v>
      </c>
      <c r="BL431" s="18" t="s">
        <v>202</v>
      </c>
      <c r="BM431" s="240" t="s">
        <v>784</v>
      </c>
    </row>
    <row r="432" s="13" customFormat="1">
      <c r="A432" s="13"/>
      <c r="B432" s="242"/>
      <c r="C432" s="243"/>
      <c r="D432" s="244" t="s">
        <v>169</v>
      </c>
      <c r="E432" s="245" t="s">
        <v>1</v>
      </c>
      <c r="F432" s="246" t="s">
        <v>785</v>
      </c>
      <c r="G432" s="243"/>
      <c r="H432" s="247">
        <v>0.32100000000000001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169</v>
      </c>
      <c r="AU432" s="253" t="s">
        <v>88</v>
      </c>
      <c r="AV432" s="13" t="s">
        <v>88</v>
      </c>
      <c r="AW432" s="13" t="s">
        <v>34</v>
      </c>
      <c r="AX432" s="13" t="s">
        <v>79</v>
      </c>
      <c r="AY432" s="253" t="s">
        <v>163</v>
      </c>
    </row>
    <row r="433" s="14" customFormat="1">
      <c r="A433" s="14"/>
      <c r="B433" s="254"/>
      <c r="C433" s="255"/>
      <c r="D433" s="244" t="s">
        <v>169</v>
      </c>
      <c r="E433" s="256" t="s">
        <v>1</v>
      </c>
      <c r="F433" s="257" t="s">
        <v>172</v>
      </c>
      <c r="G433" s="255"/>
      <c r="H433" s="258">
        <v>0.32100000000000001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4" t="s">
        <v>169</v>
      </c>
      <c r="AU433" s="264" t="s">
        <v>88</v>
      </c>
      <c r="AV433" s="14" t="s">
        <v>94</v>
      </c>
      <c r="AW433" s="14" t="s">
        <v>34</v>
      </c>
      <c r="AX433" s="14" t="s">
        <v>84</v>
      </c>
      <c r="AY433" s="264" t="s">
        <v>163</v>
      </c>
    </row>
    <row r="434" s="2" customFormat="1" ht="24.15" customHeight="1">
      <c r="A434" s="39"/>
      <c r="B434" s="40"/>
      <c r="C434" s="228" t="s">
        <v>786</v>
      </c>
      <c r="D434" s="228" t="s">
        <v>165</v>
      </c>
      <c r="E434" s="229" t="s">
        <v>787</v>
      </c>
      <c r="F434" s="230" t="s">
        <v>788</v>
      </c>
      <c r="G434" s="231" t="s">
        <v>175</v>
      </c>
      <c r="H434" s="232">
        <v>65</v>
      </c>
      <c r="I434" s="233"/>
      <c r="J434" s="234">
        <f>ROUND(I434*H434,2)</f>
        <v>0</v>
      </c>
      <c r="K434" s="235"/>
      <c r="L434" s="45"/>
      <c r="M434" s="236" t="s">
        <v>1</v>
      </c>
      <c r="N434" s="237" t="s">
        <v>44</v>
      </c>
      <c r="O434" s="92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0" t="s">
        <v>202</v>
      </c>
      <c r="AT434" s="240" t="s">
        <v>165</v>
      </c>
      <c r="AU434" s="240" t="s">
        <v>88</v>
      </c>
      <c r="AY434" s="18" t="s">
        <v>163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8" t="s">
        <v>84</v>
      </c>
      <c r="BK434" s="241">
        <f>ROUND(I434*H434,2)</f>
        <v>0</v>
      </c>
      <c r="BL434" s="18" t="s">
        <v>202</v>
      </c>
      <c r="BM434" s="240" t="s">
        <v>789</v>
      </c>
    </row>
    <row r="435" s="2" customFormat="1" ht="16.5" customHeight="1">
      <c r="A435" s="39"/>
      <c r="B435" s="40"/>
      <c r="C435" s="265" t="s">
        <v>499</v>
      </c>
      <c r="D435" s="265" t="s">
        <v>296</v>
      </c>
      <c r="E435" s="266" t="s">
        <v>790</v>
      </c>
      <c r="F435" s="267" t="s">
        <v>791</v>
      </c>
      <c r="G435" s="268" t="s">
        <v>175</v>
      </c>
      <c r="H435" s="269">
        <v>70.200000000000003</v>
      </c>
      <c r="I435" s="270"/>
      <c r="J435" s="271">
        <f>ROUND(I435*H435,2)</f>
        <v>0</v>
      </c>
      <c r="K435" s="272"/>
      <c r="L435" s="273"/>
      <c r="M435" s="274" t="s">
        <v>1</v>
      </c>
      <c r="N435" s="275" t="s">
        <v>44</v>
      </c>
      <c r="O435" s="92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0" t="s">
        <v>242</v>
      </c>
      <c r="AT435" s="240" t="s">
        <v>296</v>
      </c>
      <c r="AU435" s="240" t="s">
        <v>88</v>
      </c>
      <c r="AY435" s="18" t="s">
        <v>163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8" t="s">
        <v>84</v>
      </c>
      <c r="BK435" s="241">
        <f>ROUND(I435*H435,2)</f>
        <v>0</v>
      </c>
      <c r="BL435" s="18" t="s">
        <v>202</v>
      </c>
      <c r="BM435" s="240" t="s">
        <v>792</v>
      </c>
    </row>
    <row r="436" s="13" customFormat="1">
      <c r="A436" s="13"/>
      <c r="B436" s="242"/>
      <c r="C436" s="243"/>
      <c r="D436" s="244" t="s">
        <v>169</v>
      </c>
      <c r="E436" s="245" t="s">
        <v>1</v>
      </c>
      <c r="F436" s="246" t="s">
        <v>793</v>
      </c>
      <c r="G436" s="243"/>
      <c r="H436" s="247">
        <v>70.200000000000003</v>
      </c>
      <c r="I436" s="248"/>
      <c r="J436" s="243"/>
      <c r="K436" s="243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169</v>
      </c>
      <c r="AU436" s="253" t="s">
        <v>88</v>
      </c>
      <c r="AV436" s="13" t="s">
        <v>88</v>
      </c>
      <c r="AW436" s="13" t="s">
        <v>34</v>
      </c>
      <c r="AX436" s="13" t="s">
        <v>79</v>
      </c>
      <c r="AY436" s="253" t="s">
        <v>163</v>
      </c>
    </row>
    <row r="437" s="14" customFormat="1">
      <c r="A437" s="14"/>
      <c r="B437" s="254"/>
      <c r="C437" s="255"/>
      <c r="D437" s="244" t="s">
        <v>169</v>
      </c>
      <c r="E437" s="256" t="s">
        <v>1</v>
      </c>
      <c r="F437" s="257" t="s">
        <v>172</v>
      </c>
      <c r="G437" s="255"/>
      <c r="H437" s="258">
        <v>70.200000000000003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4" t="s">
        <v>169</v>
      </c>
      <c r="AU437" s="264" t="s">
        <v>88</v>
      </c>
      <c r="AV437" s="14" t="s">
        <v>94</v>
      </c>
      <c r="AW437" s="14" t="s">
        <v>34</v>
      </c>
      <c r="AX437" s="14" t="s">
        <v>84</v>
      </c>
      <c r="AY437" s="264" t="s">
        <v>163</v>
      </c>
    </row>
    <row r="438" s="2" customFormat="1" ht="24.15" customHeight="1">
      <c r="A438" s="39"/>
      <c r="B438" s="40"/>
      <c r="C438" s="228" t="s">
        <v>794</v>
      </c>
      <c r="D438" s="228" t="s">
        <v>165</v>
      </c>
      <c r="E438" s="229" t="s">
        <v>795</v>
      </c>
      <c r="F438" s="230" t="s">
        <v>796</v>
      </c>
      <c r="G438" s="231" t="s">
        <v>175</v>
      </c>
      <c r="H438" s="232">
        <v>9.9000000000000004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44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202</v>
      </c>
      <c r="AT438" s="240" t="s">
        <v>165</v>
      </c>
      <c r="AU438" s="240" t="s">
        <v>88</v>
      </c>
      <c r="AY438" s="18" t="s">
        <v>163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84</v>
      </c>
      <c r="BK438" s="241">
        <f>ROUND(I438*H438,2)</f>
        <v>0</v>
      </c>
      <c r="BL438" s="18" t="s">
        <v>202</v>
      </c>
      <c r="BM438" s="240" t="s">
        <v>797</v>
      </c>
    </row>
    <row r="439" s="2" customFormat="1" ht="21.75" customHeight="1">
      <c r="A439" s="39"/>
      <c r="B439" s="40"/>
      <c r="C439" s="265" t="s">
        <v>505</v>
      </c>
      <c r="D439" s="265" t="s">
        <v>296</v>
      </c>
      <c r="E439" s="266" t="s">
        <v>798</v>
      </c>
      <c r="F439" s="267" t="s">
        <v>799</v>
      </c>
      <c r="G439" s="268" t="s">
        <v>168</v>
      </c>
      <c r="H439" s="269">
        <v>0.22</v>
      </c>
      <c r="I439" s="270"/>
      <c r="J439" s="271">
        <f>ROUND(I439*H439,2)</f>
        <v>0</v>
      </c>
      <c r="K439" s="272"/>
      <c r="L439" s="273"/>
      <c r="M439" s="274" t="s">
        <v>1</v>
      </c>
      <c r="N439" s="275" t="s">
        <v>44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242</v>
      </c>
      <c r="AT439" s="240" t="s">
        <v>296</v>
      </c>
      <c r="AU439" s="240" t="s">
        <v>88</v>
      </c>
      <c r="AY439" s="18" t="s">
        <v>163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84</v>
      </c>
      <c r="BK439" s="241">
        <f>ROUND(I439*H439,2)</f>
        <v>0</v>
      </c>
      <c r="BL439" s="18" t="s">
        <v>202</v>
      </c>
      <c r="BM439" s="240" t="s">
        <v>800</v>
      </c>
    </row>
    <row r="440" s="2" customFormat="1" ht="24.15" customHeight="1">
      <c r="A440" s="39"/>
      <c r="B440" s="40"/>
      <c r="C440" s="228" t="s">
        <v>801</v>
      </c>
      <c r="D440" s="228" t="s">
        <v>165</v>
      </c>
      <c r="E440" s="229" t="s">
        <v>802</v>
      </c>
      <c r="F440" s="230" t="s">
        <v>803</v>
      </c>
      <c r="G440" s="231" t="s">
        <v>175</v>
      </c>
      <c r="H440" s="232">
        <v>58.866</v>
      </c>
      <c r="I440" s="233"/>
      <c r="J440" s="234">
        <f>ROUND(I440*H440,2)</f>
        <v>0</v>
      </c>
      <c r="K440" s="235"/>
      <c r="L440" s="45"/>
      <c r="M440" s="236" t="s">
        <v>1</v>
      </c>
      <c r="N440" s="237" t="s">
        <v>44</v>
      </c>
      <c r="O440" s="92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0" t="s">
        <v>202</v>
      </c>
      <c r="AT440" s="240" t="s">
        <v>165</v>
      </c>
      <c r="AU440" s="240" t="s">
        <v>88</v>
      </c>
      <c r="AY440" s="18" t="s">
        <v>163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8" t="s">
        <v>84</v>
      </c>
      <c r="BK440" s="241">
        <f>ROUND(I440*H440,2)</f>
        <v>0</v>
      </c>
      <c r="BL440" s="18" t="s">
        <v>202</v>
      </c>
      <c r="BM440" s="240" t="s">
        <v>804</v>
      </c>
    </row>
    <row r="441" s="13" customFormat="1">
      <c r="A441" s="13"/>
      <c r="B441" s="242"/>
      <c r="C441" s="243"/>
      <c r="D441" s="244" t="s">
        <v>169</v>
      </c>
      <c r="E441" s="245" t="s">
        <v>1</v>
      </c>
      <c r="F441" s="246" t="s">
        <v>805</v>
      </c>
      <c r="G441" s="243"/>
      <c r="H441" s="247">
        <v>58.866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169</v>
      </c>
      <c r="AU441" s="253" t="s">
        <v>88</v>
      </c>
      <c r="AV441" s="13" t="s">
        <v>88</v>
      </c>
      <c r="AW441" s="13" t="s">
        <v>34</v>
      </c>
      <c r="AX441" s="13" t="s">
        <v>79</v>
      </c>
      <c r="AY441" s="253" t="s">
        <v>163</v>
      </c>
    </row>
    <row r="442" s="14" customFormat="1">
      <c r="A442" s="14"/>
      <c r="B442" s="254"/>
      <c r="C442" s="255"/>
      <c r="D442" s="244" t="s">
        <v>169</v>
      </c>
      <c r="E442" s="256" t="s">
        <v>1</v>
      </c>
      <c r="F442" s="257" t="s">
        <v>172</v>
      </c>
      <c r="G442" s="255"/>
      <c r="H442" s="258">
        <v>58.866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169</v>
      </c>
      <c r="AU442" s="264" t="s">
        <v>88</v>
      </c>
      <c r="AV442" s="14" t="s">
        <v>94</v>
      </c>
      <c r="AW442" s="14" t="s">
        <v>34</v>
      </c>
      <c r="AX442" s="14" t="s">
        <v>84</v>
      </c>
      <c r="AY442" s="264" t="s">
        <v>163</v>
      </c>
    </row>
    <row r="443" s="2" customFormat="1" ht="55.5" customHeight="1">
      <c r="A443" s="39"/>
      <c r="B443" s="40"/>
      <c r="C443" s="228" t="s">
        <v>512</v>
      </c>
      <c r="D443" s="228" t="s">
        <v>165</v>
      </c>
      <c r="E443" s="229" t="s">
        <v>806</v>
      </c>
      <c r="F443" s="230" t="s">
        <v>807</v>
      </c>
      <c r="G443" s="231" t="s">
        <v>286</v>
      </c>
      <c r="H443" s="232">
        <v>1.9410000000000001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44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202</v>
      </c>
      <c r="AT443" s="240" t="s">
        <v>165</v>
      </c>
      <c r="AU443" s="240" t="s">
        <v>88</v>
      </c>
      <c r="AY443" s="18" t="s">
        <v>163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84</v>
      </c>
      <c r="BK443" s="241">
        <f>ROUND(I443*H443,2)</f>
        <v>0</v>
      </c>
      <c r="BL443" s="18" t="s">
        <v>202</v>
      </c>
      <c r="BM443" s="240" t="s">
        <v>808</v>
      </c>
    </row>
    <row r="444" s="12" customFormat="1" ht="22.8" customHeight="1">
      <c r="A444" s="12"/>
      <c r="B444" s="212"/>
      <c r="C444" s="213"/>
      <c r="D444" s="214" t="s">
        <v>78</v>
      </c>
      <c r="E444" s="226" t="s">
        <v>809</v>
      </c>
      <c r="F444" s="226" t="s">
        <v>810</v>
      </c>
      <c r="G444" s="213"/>
      <c r="H444" s="213"/>
      <c r="I444" s="216"/>
      <c r="J444" s="227">
        <f>BK444</f>
        <v>0</v>
      </c>
      <c r="K444" s="213"/>
      <c r="L444" s="218"/>
      <c r="M444" s="219"/>
      <c r="N444" s="220"/>
      <c r="O444" s="220"/>
      <c r="P444" s="221">
        <f>SUM(P445:P489)</f>
        <v>0</v>
      </c>
      <c r="Q444" s="220"/>
      <c r="R444" s="221">
        <f>SUM(R445:R489)</f>
        <v>0</v>
      </c>
      <c r="S444" s="220"/>
      <c r="T444" s="222">
        <f>SUM(T445:T489)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3" t="s">
        <v>88</v>
      </c>
      <c r="AT444" s="224" t="s">
        <v>78</v>
      </c>
      <c r="AU444" s="224" t="s">
        <v>84</v>
      </c>
      <c r="AY444" s="223" t="s">
        <v>163</v>
      </c>
      <c r="BK444" s="225">
        <f>SUM(BK445:BK489)</f>
        <v>0</v>
      </c>
    </row>
    <row r="445" s="2" customFormat="1" ht="55.5" customHeight="1">
      <c r="A445" s="39"/>
      <c r="B445" s="40"/>
      <c r="C445" s="228" t="s">
        <v>811</v>
      </c>
      <c r="D445" s="228" t="s">
        <v>165</v>
      </c>
      <c r="E445" s="229" t="s">
        <v>812</v>
      </c>
      <c r="F445" s="230" t="s">
        <v>813</v>
      </c>
      <c r="G445" s="231" t="s">
        <v>175</v>
      </c>
      <c r="H445" s="232">
        <v>57.225000000000001</v>
      </c>
      <c r="I445" s="233"/>
      <c r="J445" s="234">
        <f>ROUND(I445*H445,2)</f>
        <v>0</v>
      </c>
      <c r="K445" s="235"/>
      <c r="L445" s="45"/>
      <c r="M445" s="236" t="s">
        <v>1</v>
      </c>
      <c r="N445" s="237" t="s">
        <v>44</v>
      </c>
      <c r="O445" s="92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0" t="s">
        <v>202</v>
      </c>
      <c r="AT445" s="240" t="s">
        <v>165</v>
      </c>
      <c r="AU445" s="240" t="s">
        <v>88</v>
      </c>
      <c r="AY445" s="18" t="s">
        <v>163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8" t="s">
        <v>84</v>
      </c>
      <c r="BK445" s="241">
        <f>ROUND(I445*H445,2)</f>
        <v>0</v>
      </c>
      <c r="BL445" s="18" t="s">
        <v>202</v>
      </c>
      <c r="BM445" s="240" t="s">
        <v>814</v>
      </c>
    </row>
    <row r="446" s="13" customFormat="1">
      <c r="A446" s="13"/>
      <c r="B446" s="242"/>
      <c r="C446" s="243"/>
      <c r="D446" s="244" t="s">
        <v>169</v>
      </c>
      <c r="E446" s="245" t="s">
        <v>1</v>
      </c>
      <c r="F446" s="246" t="s">
        <v>815</v>
      </c>
      <c r="G446" s="243"/>
      <c r="H446" s="247">
        <v>57.225000000000001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169</v>
      </c>
      <c r="AU446" s="253" t="s">
        <v>88</v>
      </c>
      <c r="AV446" s="13" t="s">
        <v>88</v>
      </c>
      <c r="AW446" s="13" t="s">
        <v>34</v>
      </c>
      <c r="AX446" s="13" t="s">
        <v>79</v>
      </c>
      <c r="AY446" s="253" t="s">
        <v>163</v>
      </c>
    </row>
    <row r="447" s="14" customFormat="1">
      <c r="A447" s="14"/>
      <c r="B447" s="254"/>
      <c r="C447" s="255"/>
      <c r="D447" s="244" t="s">
        <v>169</v>
      </c>
      <c r="E447" s="256" t="s">
        <v>1</v>
      </c>
      <c r="F447" s="257" t="s">
        <v>172</v>
      </c>
      <c r="G447" s="255"/>
      <c r="H447" s="258">
        <v>57.225000000000001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169</v>
      </c>
      <c r="AU447" s="264" t="s">
        <v>88</v>
      </c>
      <c r="AV447" s="14" t="s">
        <v>94</v>
      </c>
      <c r="AW447" s="14" t="s">
        <v>34</v>
      </c>
      <c r="AX447" s="14" t="s">
        <v>84</v>
      </c>
      <c r="AY447" s="264" t="s">
        <v>163</v>
      </c>
    </row>
    <row r="448" s="2" customFormat="1" ht="55.5" customHeight="1">
      <c r="A448" s="39"/>
      <c r="B448" s="40"/>
      <c r="C448" s="228" t="s">
        <v>518</v>
      </c>
      <c r="D448" s="228" t="s">
        <v>165</v>
      </c>
      <c r="E448" s="229" t="s">
        <v>816</v>
      </c>
      <c r="F448" s="230" t="s">
        <v>817</v>
      </c>
      <c r="G448" s="231" t="s">
        <v>175</v>
      </c>
      <c r="H448" s="232">
        <v>8.8320000000000007</v>
      </c>
      <c r="I448" s="233"/>
      <c r="J448" s="234">
        <f>ROUND(I448*H448,2)</f>
        <v>0</v>
      </c>
      <c r="K448" s="235"/>
      <c r="L448" s="45"/>
      <c r="M448" s="236" t="s">
        <v>1</v>
      </c>
      <c r="N448" s="237" t="s">
        <v>44</v>
      </c>
      <c r="O448" s="92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0" t="s">
        <v>202</v>
      </c>
      <c r="AT448" s="240" t="s">
        <v>165</v>
      </c>
      <c r="AU448" s="240" t="s">
        <v>88</v>
      </c>
      <c r="AY448" s="18" t="s">
        <v>163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8" t="s">
        <v>84</v>
      </c>
      <c r="BK448" s="241">
        <f>ROUND(I448*H448,2)</f>
        <v>0</v>
      </c>
      <c r="BL448" s="18" t="s">
        <v>202</v>
      </c>
      <c r="BM448" s="240" t="s">
        <v>818</v>
      </c>
    </row>
    <row r="449" s="13" customFormat="1">
      <c r="A449" s="13"/>
      <c r="B449" s="242"/>
      <c r="C449" s="243"/>
      <c r="D449" s="244" t="s">
        <v>169</v>
      </c>
      <c r="E449" s="245" t="s">
        <v>1</v>
      </c>
      <c r="F449" s="246" t="s">
        <v>819</v>
      </c>
      <c r="G449" s="243"/>
      <c r="H449" s="247">
        <v>4.4160000000000004</v>
      </c>
      <c r="I449" s="248"/>
      <c r="J449" s="243"/>
      <c r="K449" s="243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169</v>
      </c>
      <c r="AU449" s="253" t="s">
        <v>88</v>
      </c>
      <c r="AV449" s="13" t="s">
        <v>88</v>
      </c>
      <c r="AW449" s="13" t="s">
        <v>34</v>
      </c>
      <c r="AX449" s="13" t="s">
        <v>79</v>
      </c>
      <c r="AY449" s="253" t="s">
        <v>163</v>
      </c>
    </row>
    <row r="450" s="13" customFormat="1">
      <c r="A450" s="13"/>
      <c r="B450" s="242"/>
      <c r="C450" s="243"/>
      <c r="D450" s="244" t="s">
        <v>169</v>
      </c>
      <c r="E450" s="245" t="s">
        <v>1</v>
      </c>
      <c r="F450" s="246" t="s">
        <v>820</v>
      </c>
      <c r="G450" s="243"/>
      <c r="H450" s="247">
        <v>4.4160000000000004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169</v>
      </c>
      <c r="AU450" s="253" t="s">
        <v>88</v>
      </c>
      <c r="AV450" s="13" t="s">
        <v>88</v>
      </c>
      <c r="AW450" s="13" t="s">
        <v>34</v>
      </c>
      <c r="AX450" s="13" t="s">
        <v>79</v>
      </c>
      <c r="AY450" s="253" t="s">
        <v>163</v>
      </c>
    </row>
    <row r="451" s="14" customFormat="1">
      <c r="A451" s="14"/>
      <c r="B451" s="254"/>
      <c r="C451" s="255"/>
      <c r="D451" s="244" t="s">
        <v>169</v>
      </c>
      <c r="E451" s="256" t="s">
        <v>1</v>
      </c>
      <c r="F451" s="257" t="s">
        <v>172</v>
      </c>
      <c r="G451" s="255"/>
      <c r="H451" s="258">
        <v>8.8320000000000007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169</v>
      </c>
      <c r="AU451" s="264" t="s">
        <v>88</v>
      </c>
      <c r="AV451" s="14" t="s">
        <v>94</v>
      </c>
      <c r="AW451" s="14" t="s">
        <v>34</v>
      </c>
      <c r="AX451" s="14" t="s">
        <v>84</v>
      </c>
      <c r="AY451" s="264" t="s">
        <v>163</v>
      </c>
    </row>
    <row r="452" s="2" customFormat="1" ht="62.7" customHeight="1">
      <c r="A452" s="39"/>
      <c r="B452" s="40"/>
      <c r="C452" s="228" t="s">
        <v>821</v>
      </c>
      <c r="D452" s="228" t="s">
        <v>165</v>
      </c>
      <c r="E452" s="229" t="s">
        <v>822</v>
      </c>
      <c r="F452" s="230" t="s">
        <v>823</v>
      </c>
      <c r="G452" s="231" t="s">
        <v>175</v>
      </c>
      <c r="H452" s="232">
        <v>15.888</v>
      </c>
      <c r="I452" s="233"/>
      <c r="J452" s="234">
        <f>ROUND(I452*H452,2)</f>
        <v>0</v>
      </c>
      <c r="K452" s="235"/>
      <c r="L452" s="45"/>
      <c r="M452" s="236" t="s">
        <v>1</v>
      </c>
      <c r="N452" s="237" t="s">
        <v>44</v>
      </c>
      <c r="O452" s="92"/>
      <c r="P452" s="238">
        <f>O452*H452</f>
        <v>0</v>
      </c>
      <c r="Q452" s="238">
        <v>0</v>
      </c>
      <c r="R452" s="238">
        <f>Q452*H452</f>
        <v>0</v>
      </c>
      <c r="S452" s="238">
        <v>0</v>
      </c>
      <c r="T452" s="23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0" t="s">
        <v>202</v>
      </c>
      <c r="AT452" s="240" t="s">
        <v>165</v>
      </c>
      <c r="AU452" s="240" t="s">
        <v>88</v>
      </c>
      <c r="AY452" s="18" t="s">
        <v>163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8" t="s">
        <v>84</v>
      </c>
      <c r="BK452" s="241">
        <f>ROUND(I452*H452,2)</f>
        <v>0</v>
      </c>
      <c r="BL452" s="18" t="s">
        <v>202</v>
      </c>
      <c r="BM452" s="240" t="s">
        <v>824</v>
      </c>
    </row>
    <row r="453" s="13" customFormat="1">
      <c r="A453" s="13"/>
      <c r="B453" s="242"/>
      <c r="C453" s="243"/>
      <c r="D453" s="244" t="s">
        <v>169</v>
      </c>
      <c r="E453" s="245" t="s">
        <v>1</v>
      </c>
      <c r="F453" s="246" t="s">
        <v>825</v>
      </c>
      <c r="G453" s="243"/>
      <c r="H453" s="247">
        <v>15.888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169</v>
      </c>
      <c r="AU453" s="253" t="s">
        <v>88</v>
      </c>
      <c r="AV453" s="13" t="s">
        <v>88</v>
      </c>
      <c r="AW453" s="13" t="s">
        <v>34</v>
      </c>
      <c r="AX453" s="13" t="s">
        <v>79</v>
      </c>
      <c r="AY453" s="253" t="s">
        <v>163</v>
      </c>
    </row>
    <row r="454" s="14" customFormat="1">
      <c r="A454" s="14"/>
      <c r="B454" s="254"/>
      <c r="C454" s="255"/>
      <c r="D454" s="244" t="s">
        <v>169</v>
      </c>
      <c r="E454" s="256" t="s">
        <v>1</v>
      </c>
      <c r="F454" s="257" t="s">
        <v>172</v>
      </c>
      <c r="G454" s="255"/>
      <c r="H454" s="258">
        <v>15.888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4" t="s">
        <v>169</v>
      </c>
      <c r="AU454" s="264" t="s">
        <v>88</v>
      </c>
      <c r="AV454" s="14" t="s">
        <v>94</v>
      </c>
      <c r="AW454" s="14" t="s">
        <v>34</v>
      </c>
      <c r="AX454" s="14" t="s">
        <v>84</v>
      </c>
      <c r="AY454" s="264" t="s">
        <v>163</v>
      </c>
    </row>
    <row r="455" s="2" customFormat="1" ht="55.5" customHeight="1">
      <c r="A455" s="39"/>
      <c r="B455" s="40"/>
      <c r="C455" s="228" t="s">
        <v>521</v>
      </c>
      <c r="D455" s="228" t="s">
        <v>165</v>
      </c>
      <c r="E455" s="229" t="s">
        <v>826</v>
      </c>
      <c r="F455" s="230" t="s">
        <v>827</v>
      </c>
      <c r="G455" s="231" t="s">
        <v>175</v>
      </c>
      <c r="H455" s="232">
        <v>13</v>
      </c>
      <c r="I455" s="233"/>
      <c r="J455" s="234">
        <f>ROUND(I455*H455,2)</f>
        <v>0</v>
      </c>
      <c r="K455" s="235"/>
      <c r="L455" s="45"/>
      <c r="M455" s="236" t="s">
        <v>1</v>
      </c>
      <c r="N455" s="237" t="s">
        <v>44</v>
      </c>
      <c r="O455" s="92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0" t="s">
        <v>202</v>
      </c>
      <c r="AT455" s="240" t="s">
        <v>165</v>
      </c>
      <c r="AU455" s="240" t="s">
        <v>88</v>
      </c>
      <c r="AY455" s="18" t="s">
        <v>163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8" t="s">
        <v>84</v>
      </c>
      <c r="BK455" s="241">
        <f>ROUND(I455*H455,2)</f>
        <v>0</v>
      </c>
      <c r="BL455" s="18" t="s">
        <v>202</v>
      </c>
      <c r="BM455" s="240" t="s">
        <v>828</v>
      </c>
    </row>
    <row r="456" s="13" customFormat="1">
      <c r="A456" s="13"/>
      <c r="B456" s="242"/>
      <c r="C456" s="243"/>
      <c r="D456" s="244" t="s">
        <v>169</v>
      </c>
      <c r="E456" s="245" t="s">
        <v>1</v>
      </c>
      <c r="F456" s="246" t="s">
        <v>829</v>
      </c>
      <c r="G456" s="243"/>
      <c r="H456" s="247">
        <v>13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169</v>
      </c>
      <c r="AU456" s="253" t="s">
        <v>88</v>
      </c>
      <c r="AV456" s="13" t="s">
        <v>88</v>
      </c>
      <c r="AW456" s="13" t="s">
        <v>34</v>
      </c>
      <c r="AX456" s="13" t="s">
        <v>79</v>
      </c>
      <c r="AY456" s="253" t="s">
        <v>163</v>
      </c>
    </row>
    <row r="457" s="14" customFormat="1">
      <c r="A457" s="14"/>
      <c r="B457" s="254"/>
      <c r="C457" s="255"/>
      <c r="D457" s="244" t="s">
        <v>169</v>
      </c>
      <c r="E457" s="256" t="s">
        <v>1</v>
      </c>
      <c r="F457" s="257" t="s">
        <v>172</v>
      </c>
      <c r="G457" s="255"/>
      <c r="H457" s="258">
        <v>13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169</v>
      </c>
      <c r="AU457" s="264" t="s">
        <v>88</v>
      </c>
      <c r="AV457" s="14" t="s">
        <v>94</v>
      </c>
      <c r="AW457" s="14" t="s">
        <v>34</v>
      </c>
      <c r="AX457" s="14" t="s">
        <v>84</v>
      </c>
      <c r="AY457" s="264" t="s">
        <v>163</v>
      </c>
    </row>
    <row r="458" s="2" customFormat="1" ht="55.5" customHeight="1">
      <c r="A458" s="39"/>
      <c r="B458" s="40"/>
      <c r="C458" s="228" t="s">
        <v>830</v>
      </c>
      <c r="D458" s="228" t="s">
        <v>165</v>
      </c>
      <c r="E458" s="229" t="s">
        <v>831</v>
      </c>
      <c r="F458" s="230" t="s">
        <v>832</v>
      </c>
      <c r="G458" s="231" t="s">
        <v>175</v>
      </c>
      <c r="H458" s="232">
        <v>231.55799999999999</v>
      </c>
      <c r="I458" s="233"/>
      <c r="J458" s="234">
        <f>ROUND(I458*H458,2)</f>
        <v>0</v>
      </c>
      <c r="K458" s="235"/>
      <c r="L458" s="45"/>
      <c r="M458" s="236" t="s">
        <v>1</v>
      </c>
      <c r="N458" s="237" t="s">
        <v>44</v>
      </c>
      <c r="O458" s="92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0" t="s">
        <v>202</v>
      </c>
      <c r="AT458" s="240" t="s">
        <v>165</v>
      </c>
      <c r="AU458" s="240" t="s">
        <v>88</v>
      </c>
      <c r="AY458" s="18" t="s">
        <v>163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8" t="s">
        <v>84</v>
      </c>
      <c r="BK458" s="241">
        <f>ROUND(I458*H458,2)</f>
        <v>0</v>
      </c>
      <c r="BL458" s="18" t="s">
        <v>202</v>
      </c>
      <c r="BM458" s="240" t="s">
        <v>833</v>
      </c>
    </row>
    <row r="459" s="13" customFormat="1">
      <c r="A459" s="13"/>
      <c r="B459" s="242"/>
      <c r="C459" s="243"/>
      <c r="D459" s="244" t="s">
        <v>169</v>
      </c>
      <c r="E459" s="245" t="s">
        <v>1</v>
      </c>
      <c r="F459" s="246" t="s">
        <v>834</v>
      </c>
      <c r="G459" s="243"/>
      <c r="H459" s="247">
        <v>42.600999999999999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169</v>
      </c>
      <c r="AU459" s="253" t="s">
        <v>88</v>
      </c>
      <c r="AV459" s="13" t="s">
        <v>88</v>
      </c>
      <c r="AW459" s="13" t="s">
        <v>34</v>
      </c>
      <c r="AX459" s="13" t="s">
        <v>79</v>
      </c>
      <c r="AY459" s="253" t="s">
        <v>163</v>
      </c>
    </row>
    <row r="460" s="13" customFormat="1">
      <c r="A460" s="13"/>
      <c r="B460" s="242"/>
      <c r="C460" s="243"/>
      <c r="D460" s="244" t="s">
        <v>169</v>
      </c>
      <c r="E460" s="245" t="s">
        <v>1</v>
      </c>
      <c r="F460" s="246" t="s">
        <v>835</v>
      </c>
      <c r="G460" s="243"/>
      <c r="H460" s="247">
        <v>39.685000000000002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169</v>
      </c>
      <c r="AU460" s="253" t="s">
        <v>88</v>
      </c>
      <c r="AV460" s="13" t="s">
        <v>88</v>
      </c>
      <c r="AW460" s="13" t="s">
        <v>34</v>
      </c>
      <c r="AX460" s="13" t="s">
        <v>79</v>
      </c>
      <c r="AY460" s="253" t="s">
        <v>163</v>
      </c>
    </row>
    <row r="461" s="13" customFormat="1">
      <c r="A461" s="13"/>
      <c r="B461" s="242"/>
      <c r="C461" s="243"/>
      <c r="D461" s="244" t="s">
        <v>169</v>
      </c>
      <c r="E461" s="245" t="s">
        <v>1</v>
      </c>
      <c r="F461" s="246" t="s">
        <v>363</v>
      </c>
      <c r="G461" s="243"/>
      <c r="H461" s="247">
        <v>74.272000000000006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169</v>
      </c>
      <c r="AU461" s="253" t="s">
        <v>88</v>
      </c>
      <c r="AV461" s="13" t="s">
        <v>88</v>
      </c>
      <c r="AW461" s="13" t="s">
        <v>34</v>
      </c>
      <c r="AX461" s="13" t="s">
        <v>79</v>
      </c>
      <c r="AY461" s="253" t="s">
        <v>163</v>
      </c>
    </row>
    <row r="462" s="13" customFormat="1">
      <c r="A462" s="13"/>
      <c r="B462" s="242"/>
      <c r="C462" s="243"/>
      <c r="D462" s="244" t="s">
        <v>169</v>
      </c>
      <c r="E462" s="245" t="s">
        <v>1</v>
      </c>
      <c r="F462" s="246" t="s">
        <v>836</v>
      </c>
      <c r="G462" s="243"/>
      <c r="H462" s="247">
        <v>75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169</v>
      </c>
      <c r="AU462" s="253" t="s">
        <v>88</v>
      </c>
      <c r="AV462" s="13" t="s">
        <v>88</v>
      </c>
      <c r="AW462" s="13" t="s">
        <v>34</v>
      </c>
      <c r="AX462" s="13" t="s">
        <v>79</v>
      </c>
      <c r="AY462" s="253" t="s">
        <v>163</v>
      </c>
    </row>
    <row r="463" s="14" customFormat="1">
      <c r="A463" s="14"/>
      <c r="B463" s="254"/>
      <c r="C463" s="255"/>
      <c r="D463" s="244" t="s">
        <v>169</v>
      </c>
      <c r="E463" s="256" t="s">
        <v>1</v>
      </c>
      <c r="F463" s="257" t="s">
        <v>172</v>
      </c>
      <c r="G463" s="255"/>
      <c r="H463" s="258">
        <v>231.55799999999999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4" t="s">
        <v>169</v>
      </c>
      <c r="AU463" s="264" t="s">
        <v>88</v>
      </c>
      <c r="AV463" s="14" t="s">
        <v>94</v>
      </c>
      <c r="AW463" s="14" t="s">
        <v>34</v>
      </c>
      <c r="AX463" s="14" t="s">
        <v>84</v>
      </c>
      <c r="AY463" s="264" t="s">
        <v>163</v>
      </c>
    </row>
    <row r="464" s="2" customFormat="1" ht="44.25" customHeight="1">
      <c r="A464" s="39"/>
      <c r="B464" s="40"/>
      <c r="C464" s="228" t="s">
        <v>526</v>
      </c>
      <c r="D464" s="228" t="s">
        <v>165</v>
      </c>
      <c r="E464" s="229" t="s">
        <v>837</v>
      </c>
      <c r="F464" s="230" t="s">
        <v>838</v>
      </c>
      <c r="G464" s="231" t="s">
        <v>175</v>
      </c>
      <c r="H464" s="232">
        <v>231.55799999999999</v>
      </c>
      <c r="I464" s="233"/>
      <c r="J464" s="234">
        <f>ROUND(I464*H464,2)</f>
        <v>0</v>
      </c>
      <c r="K464" s="235"/>
      <c r="L464" s="45"/>
      <c r="M464" s="236" t="s">
        <v>1</v>
      </c>
      <c r="N464" s="237" t="s">
        <v>44</v>
      </c>
      <c r="O464" s="92"/>
      <c r="P464" s="238">
        <f>O464*H464</f>
        <v>0</v>
      </c>
      <c r="Q464" s="238">
        <v>0</v>
      </c>
      <c r="R464" s="238">
        <f>Q464*H464</f>
        <v>0</v>
      </c>
      <c r="S464" s="238">
        <v>0</v>
      </c>
      <c r="T464" s="23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0" t="s">
        <v>202</v>
      </c>
      <c r="AT464" s="240" t="s">
        <v>165</v>
      </c>
      <c r="AU464" s="240" t="s">
        <v>88</v>
      </c>
      <c r="AY464" s="18" t="s">
        <v>163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8" t="s">
        <v>84</v>
      </c>
      <c r="BK464" s="241">
        <f>ROUND(I464*H464,2)</f>
        <v>0</v>
      </c>
      <c r="BL464" s="18" t="s">
        <v>202</v>
      </c>
      <c r="BM464" s="240" t="s">
        <v>839</v>
      </c>
    </row>
    <row r="465" s="2" customFormat="1" ht="24.15" customHeight="1">
      <c r="A465" s="39"/>
      <c r="B465" s="40"/>
      <c r="C465" s="265" t="s">
        <v>840</v>
      </c>
      <c r="D465" s="265" t="s">
        <v>296</v>
      </c>
      <c r="E465" s="266" t="s">
        <v>841</v>
      </c>
      <c r="F465" s="267" t="s">
        <v>842</v>
      </c>
      <c r="G465" s="268" t="s">
        <v>175</v>
      </c>
      <c r="H465" s="269">
        <v>260.15499999999997</v>
      </c>
      <c r="I465" s="270"/>
      <c r="J465" s="271">
        <f>ROUND(I465*H465,2)</f>
        <v>0</v>
      </c>
      <c r="K465" s="272"/>
      <c r="L465" s="273"/>
      <c r="M465" s="274" t="s">
        <v>1</v>
      </c>
      <c r="N465" s="275" t="s">
        <v>44</v>
      </c>
      <c r="O465" s="92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0" t="s">
        <v>242</v>
      </c>
      <c r="AT465" s="240" t="s">
        <v>296</v>
      </c>
      <c r="AU465" s="240" t="s">
        <v>88</v>
      </c>
      <c r="AY465" s="18" t="s">
        <v>163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8" t="s">
        <v>84</v>
      </c>
      <c r="BK465" s="241">
        <f>ROUND(I465*H465,2)</f>
        <v>0</v>
      </c>
      <c r="BL465" s="18" t="s">
        <v>202</v>
      </c>
      <c r="BM465" s="240" t="s">
        <v>843</v>
      </c>
    </row>
    <row r="466" s="13" customFormat="1">
      <c r="A466" s="13"/>
      <c r="B466" s="242"/>
      <c r="C466" s="243"/>
      <c r="D466" s="244" t="s">
        <v>169</v>
      </c>
      <c r="E466" s="245" t="s">
        <v>1</v>
      </c>
      <c r="F466" s="246" t="s">
        <v>844</v>
      </c>
      <c r="G466" s="243"/>
      <c r="H466" s="247">
        <v>260.15499999999997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169</v>
      </c>
      <c r="AU466" s="253" t="s">
        <v>88</v>
      </c>
      <c r="AV466" s="13" t="s">
        <v>88</v>
      </c>
      <c r="AW466" s="13" t="s">
        <v>34</v>
      </c>
      <c r="AX466" s="13" t="s">
        <v>79</v>
      </c>
      <c r="AY466" s="253" t="s">
        <v>163</v>
      </c>
    </row>
    <row r="467" s="14" customFormat="1">
      <c r="A467" s="14"/>
      <c r="B467" s="254"/>
      <c r="C467" s="255"/>
      <c r="D467" s="244" t="s">
        <v>169</v>
      </c>
      <c r="E467" s="256" t="s">
        <v>1</v>
      </c>
      <c r="F467" s="257" t="s">
        <v>172</v>
      </c>
      <c r="G467" s="255"/>
      <c r="H467" s="258">
        <v>260.15499999999997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169</v>
      </c>
      <c r="AU467" s="264" t="s">
        <v>88</v>
      </c>
      <c r="AV467" s="14" t="s">
        <v>94</v>
      </c>
      <c r="AW467" s="14" t="s">
        <v>34</v>
      </c>
      <c r="AX467" s="14" t="s">
        <v>84</v>
      </c>
      <c r="AY467" s="264" t="s">
        <v>163</v>
      </c>
    </row>
    <row r="468" s="2" customFormat="1" ht="44.25" customHeight="1">
      <c r="A468" s="39"/>
      <c r="B468" s="40"/>
      <c r="C468" s="228" t="s">
        <v>529</v>
      </c>
      <c r="D468" s="228" t="s">
        <v>165</v>
      </c>
      <c r="E468" s="229" t="s">
        <v>845</v>
      </c>
      <c r="F468" s="230" t="s">
        <v>846</v>
      </c>
      <c r="G468" s="231" t="s">
        <v>175</v>
      </c>
      <c r="H468" s="232">
        <v>15.5</v>
      </c>
      <c r="I468" s="233"/>
      <c r="J468" s="234">
        <f>ROUND(I468*H468,2)</f>
        <v>0</v>
      </c>
      <c r="K468" s="235"/>
      <c r="L468" s="45"/>
      <c r="M468" s="236" t="s">
        <v>1</v>
      </c>
      <c r="N468" s="237" t="s">
        <v>44</v>
      </c>
      <c r="O468" s="92"/>
      <c r="P468" s="238">
        <f>O468*H468</f>
        <v>0</v>
      </c>
      <c r="Q468" s="238">
        <v>0</v>
      </c>
      <c r="R468" s="238">
        <f>Q468*H468</f>
        <v>0</v>
      </c>
      <c r="S468" s="238">
        <v>0</v>
      </c>
      <c r="T468" s="23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40" t="s">
        <v>202</v>
      </c>
      <c r="AT468" s="240" t="s">
        <v>165</v>
      </c>
      <c r="AU468" s="240" t="s">
        <v>88</v>
      </c>
      <c r="AY468" s="18" t="s">
        <v>163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8" t="s">
        <v>84</v>
      </c>
      <c r="BK468" s="241">
        <f>ROUND(I468*H468,2)</f>
        <v>0</v>
      </c>
      <c r="BL468" s="18" t="s">
        <v>202</v>
      </c>
      <c r="BM468" s="240" t="s">
        <v>847</v>
      </c>
    </row>
    <row r="469" s="13" customFormat="1">
      <c r="A469" s="13"/>
      <c r="B469" s="242"/>
      <c r="C469" s="243"/>
      <c r="D469" s="244" t="s">
        <v>169</v>
      </c>
      <c r="E469" s="245" t="s">
        <v>1</v>
      </c>
      <c r="F469" s="246" t="s">
        <v>848</v>
      </c>
      <c r="G469" s="243"/>
      <c r="H469" s="247">
        <v>9</v>
      </c>
      <c r="I469" s="248"/>
      <c r="J469" s="243"/>
      <c r="K469" s="243"/>
      <c r="L469" s="249"/>
      <c r="M469" s="250"/>
      <c r="N469" s="251"/>
      <c r="O469" s="251"/>
      <c r="P469" s="251"/>
      <c r="Q469" s="251"/>
      <c r="R469" s="251"/>
      <c r="S469" s="251"/>
      <c r="T469" s="25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3" t="s">
        <v>169</v>
      </c>
      <c r="AU469" s="253" t="s">
        <v>88</v>
      </c>
      <c r="AV469" s="13" t="s">
        <v>88</v>
      </c>
      <c r="AW469" s="13" t="s">
        <v>34</v>
      </c>
      <c r="AX469" s="13" t="s">
        <v>79</v>
      </c>
      <c r="AY469" s="253" t="s">
        <v>163</v>
      </c>
    </row>
    <row r="470" s="13" customFormat="1">
      <c r="A470" s="13"/>
      <c r="B470" s="242"/>
      <c r="C470" s="243"/>
      <c r="D470" s="244" t="s">
        <v>169</v>
      </c>
      <c r="E470" s="245" t="s">
        <v>1</v>
      </c>
      <c r="F470" s="246" t="s">
        <v>849</v>
      </c>
      <c r="G470" s="243"/>
      <c r="H470" s="247">
        <v>6.5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169</v>
      </c>
      <c r="AU470" s="253" t="s">
        <v>88</v>
      </c>
      <c r="AV470" s="13" t="s">
        <v>88</v>
      </c>
      <c r="AW470" s="13" t="s">
        <v>34</v>
      </c>
      <c r="AX470" s="13" t="s">
        <v>79</v>
      </c>
      <c r="AY470" s="253" t="s">
        <v>163</v>
      </c>
    </row>
    <row r="471" s="14" customFormat="1">
      <c r="A471" s="14"/>
      <c r="B471" s="254"/>
      <c r="C471" s="255"/>
      <c r="D471" s="244" t="s">
        <v>169</v>
      </c>
      <c r="E471" s="256" t="s">
        <v>1</v>
      </c>
      <c r="F471" s="257" t="s">
        <v>172</v>
      </c>
      <c r="G471" s="255"/>
      <c r="H471" s="258">
        <v>15.5</v>
      </c>
      <c r="I471" s="259"/>
      <c r="J471" s="255"/>
      <c r="K471" s="255"/>
      <c r="L471" s="260"/>
      <c r="M471" s="261"/>
      <c r="N471" s="262"/>
      <c r="O471" s="262"/>
      <c r="P471" s="262"/>
      <c r="Q471" s="262"/>
      <c r="R471" s="262"/>
      <c r="S471" s="262"/>
      <c r="T471" s="26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4" t="s">
        <v>169</v>
      </c>
      <c r="AU471" s="264" t="s">
        <v>88</v>
      </c>
      <c r="AV471" s="14" t="s">
        <v>94</v>
      </c>
      <c r="AW471" s="14" t="s">
        <v>34</v>
      </c>
      <c r="AX471" s="14" t="s">
        <v>84</v>
      </c>
      <c r="AY471" s="264" t="s">
        <v>163</v>
      </c>
    </row>
    <row r="472" s="2" customFormat="1" ht="44.25" customHeight="1">
      <c r="A472" s="39"/>
      <c r="B472" s="40"/>
      <c r="C472" s="228" t="s">
        <v>850</v>
      </c>
      <c r="D472" s="228" t="s">
        <v>165</v>
      </c>
      <c r="E472" s="229" t="s">
        <v>851</v>
      </c>
      <c r="F472" s="230" t="s">
        <v>852</v>
      </c>
      <c r="G472" s="231" t="s">
        <v>184</v>
      </c>
      <c r="H472" s="232">
        <v>72.060000000000002</v>
      </c>
      <c r="I472" s="233"/>
      <c r="J472" s="234">
        <f>ROUND(I472*H472,2)</f>
        <v>0</v>
      </c>
      <c r="K472" s="235"/>
      <c r="L472" s="45"/>
      <c r="M472" s="236" t="s">
        <v>1</v>
      </c>
      <c r="N472" s="237" t="s">
        <v>44</v>
      </c>
      <c r="O472" s="92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0" t="s">
        <v>202</v>
      </c>
      <c r="AT472" s="240" t="s">
        <v>165</v>
      </c>
      <c r="AU472" s="240" t="s">
        <v>88</v>
      </c>
      <c r="AY472" s="18" t="s">
        <v>163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8" t="s">
        <v>84</v>
      </c>
      <c r="BK472" s="241">
        <f>ROUND(I472*H472,2)</f>
        <v>0</v>
      </c>
      <c r="BL472" s="18" t="s">
        <v>202</v>
      </c>
      <c r="BM472" s="240" t="s">
        <v>853</v>
      </c>
    </row>
    <row r="473" s="13" customFormat="1">
      <c r="A473" s="13"/>
      <c r="B473" s="242"/>
      <c r="C473" s="243"/>
      <c r="D473" s="244" t="s">
        <v>169</v>
      </c>
      <c r="E473" s="245" t="s">
        <v>1</v>
      </c>
      <c r="F473" s="246" t="s">
        <v>854</v>
      </c>
      <c r="G473" s="243"/>
      <c r="H473" s="247">
        <v>21.899999999999999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169</v>
      </c>
      <c r="AU473" s="253" t="s">
        <v>88</v>
      </c>
      <c r="AV473" s="13" t="s">
        <v>88</v>
      </c>
      <c r="AW473" s="13" t="s">
        <v>34</v>
      </c>
      <c r="AX473" s="13" t="s">
        <v>79</v>
      </c>
      <c r="AY473" s="253" t="s">
        <v>163</v>
      </c>
    </row>
    <row r="474" s="13" customFormat="1">
      <c r="A474" s="13"/>
      <c r="B474" s="242"/>
      <c r="C474" s="243"/>
      <c r="D474" s="244" t="s">
        <v>169</v>
      </c>
      <c r="E474" s="245" t="s">
        <v>1</v>
      </c>
      <c r="F474" s="246" t="s">
        <v>855</v>
      </c>
      <c r="G474" s="243"/>
      <c r="H474" s="247">
        <v>12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169</v>
      </c>
      <c r="AU474" s="253" t="s">
        <v>88</v>
      </c>
      <c r="AV474" s="13" t="s">
        <v>88</v>
      </c>
      <c r="AW474" s="13" t="s">
        <v>34</v>
      </c>
      <c r="AX474" s="13" t="s">
        <v>79</v>
      </c>
      <c r="AY474" s="253" t="s">
        <v>163</v>
      </c>
    </row>
    <row r="475" s="13" customFormat="1">
      <c r="A475" s="13"/>
      <c r="B475" s="242"/>
      <c r="C475" s="243"/>
      <c r="D475" s="244" t="s">
        <v>169</v>
      </c>
      <c r="E475" s="245" t="s">
        <v>1</v>
      </c>
      <c r="F475" s="246" t="s">
        <v>856</v>
      </c>
      <c r="G475" s="243"/>
      <c r="H475" s="247">
        <v>28.800000000000001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169</v>
      </c>
      <c r="AU475" s="253" t="s">
        <v>88</v>
      </c>
      <c r="AV475" s="13" t="s">
        <v>88</v>
      </c>
      <c r="AW475" s="13" t="s">
        <v>34</v>
      </c>
      <c r="AX475" s="13" t="s">
        <v>79</v>
      </c>
      <c r="AY475" s="253" t="s">
        <v>163</v>
      </c>
    </row>
    <row r="476" s="13" customFormat="1">
      <c r="A476" s="13"/>
      <c r="B476" s="242"/>
      <c r="C476" s="243"/>
      <c r="D476" s="244" t="s">
        <v>169</v>
      </c>
      <c r="E476" s="245" t="s">
        <v>1</v>
      </c>
      <c r="F476" s="246" t="s">
        <v>857</v>
      </c>
      <c r="G476" s="243"/>
      <c r="H476" s="247">
        <v>9.3599999999999994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169</v>
      </c>
      <c r="AU476" s="253" t="s">
        <v>88</v>
      </c>
      <c r="AV476" s="13" t="s">
        <v>88</v>
      </c>
      <c r="AW476" s="13" t="s">
        <v>34</v>
      </c>
      <c r="AX476" s="13" t="s">
        <v>79</v>
      </c>
      <c r="AY476" s="253" t="s">
        <v>163</v>
      </c>
    </row>
    <row r="477" s="14" customFormat="1">
      <c r="A477" s="14"/>
      <c r="B477" s="254"/>
      <c r="C477" s="255"/>
      <c r="D477" s="244" t="s">
        <v>169</v>
      </c>
      <c r="E477" s="256" t="s">
        <v>1</v>
      </c>
      <c r="F477" s="257" t="s">
        <v>172</v>
      </c>
      <c r="G477" s="255"/>
      <c r="H477" s="258">
        <v>72.060000000000002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4" t="s">
        <v>169</v>
      </c>
      <c r="AU477" s="264" t="s">
        <v>88</v>
      </c>
      <c r="AV477" s="14" t="s">
        <v>94</v>
      </c>
      <c r="AW477" s="14" t="s">
        <v>34</v>
      </c>
      <c r="AX477" s="14" t="s">
        <v>84</v>
      </c>
      <c r="AY477" s="264" t="s">
        <v>163</v>
      </c>
    </row>
    <row r="478" s="2" customFormat="1" ht="33" customHeight="1">
      <c r="A478" s="39"/>
      <c r="B478" s="40"/>
      <c r="C478" s="228" t="s">
        <v>532</v>
      </c>
      <c r="D478" s="228" t="s">
        <v>165</v>
      </c>
      <c r="E478" s="229" t="s">
        <v>858</v>
      </c>
      <c r="F478" s="230" t="s">
        <v>859</v>
      </c>
      <c r="G478" s="231" t="s">
        <v>293</v>
      </c>
      <c r="H478" s="232">
        <v>4</v>
      </c>
      <c r="I478" s="233"/>
      <c r="J478" s="234">
        <f>ROUND(I478*H478,2)</f>
        <v>0</v>
      </c>
      <c r="K478" s="235"/>
      <c r="L478" s="45"/>
      <c r="M478" s="236" t="s">
        <v>1</v>
      </c>
      <c r="N478" s="237" t="s">
        <v>44</v>
      </c>
      <c r="O478" s="92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0" t="s">
        <v>202</v>
      </c>
      <c r="AT478" s="240" t="s">
        <v>165</v>
      </c>
      <c r="AU478" s="240" t="s">
        <v>88</v>
      </c>
      <c r="AY478" s="18" t="s">
        <v>163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8" t="s">
        <v>84</v>
      </c>
      <c r="BK478" s="241">
        <f>ROUND(I478*H478,2)</f>
        <v>0</v>
      </c>
      <c r="BL478" s="18" t="s">
        <v>202</v>
      </c>
      <c r="BM478" s="240" t="s">
        <v>860</v>
      </c>
    </row>
    <row r="479" s="2" customFormat="1" ht="33" customHeight="1">
      <c r="A479" s="39"/>
      <c r="B479" s="40"/>
      <c r="C479" s="265" t="s">
        <v>861</v>
      </c>
      <c r="D479" s="265" t="s">
        <v>296</v>
      </c>
      <c r="E479" s="266" t="s">
        <v>862</v>
      </c>
      <c r="F479" s="267" t="s">
        <v>863</v>
      </c>
      <c r="G479" s="268" t="s">
        <v>293</v>
      </c>
      <c r="H479" s="269">
        <v>2</v>
      </c>
      <c r="I479" s="270"/>
      <c r="J479" s="271">
        <f>ROUND(I479*H479,2)</f>
        <v>0</v>
      </c>
      <c r="K479" s="272"/>
      <c r="L479" s="273"/>
      <c r="M479" s="274" t="s">
        <v>1</v>
      </c>
      <c r="N479" s="275" t="s">
        <v>44</v>
      </c>
      <c r="O479" s="92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0" t="s">
        <v>242</v>
      </c>
      <c r="AT479" s="240" t="s">
        <v>296</v>
      </c>
      <c r="AU479" s="240" t="s">
        <v>88</v>
      </c>
      <c r="AY479" s="18" t="s">
        <v>163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8" t="s">
        <v>84</v>
      </c>
      <c r="BK479" s="241">
        <f>ROUND(I479*H479,2)</f>
        <v>0</v>
      </c>
      <c r="BL479" s="18" t="s">
        <v>202</v>
      </c>
      <c r="BM479" s="240" t="s">
        <v>864</v>
      </c>
    </row>
    <row r="480" s="2" customFormat="1" ht="33" customHeight="1">
      <c r="A480" s="39"/>
      <c r="B480" s="40"/>
      <c r="C480" s="265" t="s">
        <v>533</v>
      </c>
      <c r="D480" s="265" t="s">
        <v>296</v>
      </c>
      <c r="E480" s="266" t="s">
        <v>865</v>
      </c>
      <c r="F480" s="267" t="s">
        <v>866</v>
      </c>
      <c r="G480" s="268" t="s">
        <v>293</v>
      </c>
      <c r="H480" s="269">
        <v>2</v>
      </c>
      <c r="I480" s="270"/>
      <c r="J480" s="271">
        <f>ROUND(I480*H480,2)</f>
        <v>0</v>
      </c>
      <c r="K480" s="272"/>
      <c r="L480" s="273"/>
      <c r="M480" s="274" t="s">
        <v>1</v>
      </c>
      <c r="N480" s="275" t="s">
        <v>44</v>
      </c>
      <c r="O480" s="92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0" t="s">
        <v>242</v>
      </c>
      <c r="AT480" s="240" t="s">
        <v>296</v>
      </c>
      <c r="AU480" s="240" t="s">
        <v>88</v>
      </c>
      <c r="AY480" s="18" t="s">
        <v>163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8" t="s">
        <v>84</v>
      </c>
      <c r="BK480" s="241">
        <f>ROUND(I480*H480,2)</f>
        <v>0</v>
      </c>
      <c r="BL480" s="18" t="s">
        <v>202</v>
      </c>
      <c r="BM480" s="240" t="s">
        <v>867</v>
      </c>
    </row>
    <row r="481" s="2" customFormat="1" ht="37.8" customHeight="1">
      <c r="A481" s="39"/>
      <c r="B481" s="40"/>
      <c r="C481" s="228" t="s">
        <v>868</v>
      </c>
      <c r="D481" s="228" t="s">
        <v>165</v>
      </c>
      <c r="E481" s="229" t="s">
        <v>869</v>
      </c>
      <c r="F481" s="230" t="s">
        <v>870</v>
      </c>
      <c r="G481" s="231" t="s">
        <v>184</v>
      </c>
      <c r="H481" s="232">
        <v>23</v>
      </c>
      <c r="I481" s="233"/>
      <c r="J481" s="234">
        <f>ROUND(I481*H481,2)</f>
        <v>0</v>
      </c>
      <c r="K481" s="235"/>
      <c r="L481" s="45"/>
      <c r="M481" s="236" t="s">
        <v>1</v>
      </c>
      <c r="N481" s="237" t="s">
        <v>44</v>
      </c>
      <c r="O481" s="92"/>
      <c r="P481" s="238">
        <f>O481*H481</f>
        <v>0</v>
      </c>
      <c r="Q481" s="238">
        <v>0</v>
      </c>
      <c r="R481" s="238">
        <f>Q481*H481</f>
        <v>0</v>
      </c>
      <c r="S481" s="238">
        <v>0</v>
      </c>
      <c r="T481" s="239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0" t="s">
        <v>202</v>
      </c>
      <c r="AT481" s="240" t="s">
        <v>165</v>
      </c>
      <c r="AU481" s="240" t="s">
        <v>88</v>
      </c>
      <c r="AY481" s="18" t="s">
        <v>163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8" t="s">
        <v>84</v>
      </c>
      <c r="BK481" s="241">
        <f>ROUND(I481*H481,2)</f>
        <v>0</v>
      </c>
      <c r="BL481" s="18" t="s">
        <v>202</v>
      </c>
      <c r="BM481" s="240" t="s">
        <v>871</v>
      </c>
    </row>
    <row r="482" s="13" customFormat="1">
      <c r="A482" s="13"/>
      <c r="B482" s="242"/>
      <c r="C482" s="243"/>
      <c r="D482" s="244" t="s">
        <v>169</v>
      </c>
      <c r="E482" s="245" t="s">
        <v>1</v>
      </c>
      <c r="F482" s="246" t="s">
        <v>872</v>
      </c>
      <c r="G482" s="243"/>
      <c r="H482" s="247">
        <v>23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169</v>
      </c>
      <c r="AU482" s="253" t="s">
        <v>88</v>
      </c>
      <c r="AV482" s="13" t="s">
        <v>88</v>
      </c>
      <c r="AW482" s="13" t="s">
        <v>34</v>
      </c>
      <c r="AX482" s="13" t="s">
        <v>79</v>
      </c>
      <c r="AY482" s="253" t="s">
        <v>163</v>
      </c>
    </row>
    <row r="483" s="14" customFormat="1">
      <c r="A483" s="14"/>
      <c r="B483" s="254"/>
      <c r="C483" s="255"/>
      <c r="D483" s="244" t="s">
        <v>169</v>
      </c>
      <c r="E483" s="256" t="s">
        <v>1</v>
      </c>
      <c r="F483" s="257" t="s">
        <v>172</v>
      </c>
      <c r="G483" s="255"/>
      <c r="H483" s="258">
        <v>23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169</v>
      </c>
      <c r="AU483" s="264" t="s">
        <v>88</v>
      </c>
      <c r="AV483" s="14" t="s">
        <v>94</v>
      </c>
      <c r="AW483" s="14" t="s">
        <v>34</v>
      </c>
      <c r="AX483" s="14" t="s">
        <v>84</v>
      </c>
      <c r="AY483" s="264" t="s">
        <v>163</v>
      </c>
    </row>
    <row r="484" s="2" customFormat="1" ht="33" customHeight="1">
      <c r="A484" s="39"/>
      <c r="B484" s="40"/>
      <c r="C484" s="228" t="s">
        <v>538</v>
      </c>
      <c r="D484" s="228" t="s">
        <v>165</v>
      </c>
      <c r="E484" s="229" t="s">
        <v>873</v>
      </c>
      <c r="F484" s="230" t="s">
        <v>874</v>
      </c>
      <c r="G484" s="231" t="s">
        <v>175</v>
      </c>
      <c r="H484" s="232">
        <v>2.9889999999999999</v>
      </c>
      <c r="I484" s="233"/>
      <c r="J484" s="234">
        <f>ROUND(I484*H484,2)</f>
        <v>0</v>
      </c>
      <c r="K484" s="235"/>
      <c r="L484" s="45"/>
      <c r="M484" s="236" t="s">
        <v>1</v>
      </c>
      <c r="N484" s="237" t="s">
        <v>44</v>
      </c>
      <c r="O484" s="92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0" t="s">
        <v>202</v>
      </c>
      <c r="AT484" s="240" t="s">
        <v>165</v>
      </c>
      <c r="AU484" s="240" t="s">
        <v>88</v>
      </c>
      <c r="AY484" s="18" t="s">
        <v>163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8" t="s">
        <v>84</v>
      </c>
      <c r="BK484" s="241">
        <f>ROUND(I484*H484,2)</f>
        <v>0</v>
      </c>
      <c r="BL484" s="18" t="s">
        <v>202</v>
      </c>
      <c r="BM484" s="240" t="s">
        <v>875</v>
      </c>
    </row>
    <row r="485" s="13" customFormat="1">
      <c r="A485" s="13"/>
      <c r="B485" s="242"/>
      <c r="C485" s="243"/>
      <c r="D485" s="244" t="s">
        <v>169</v>
      </c>
      <c r="E485" s="245" t="s">
        <v>1</v>
      </c>
      <c r="F485" s="246" t="s">
        <v>876</v>
      </c>
      <c r="G485" s="243"/>
      <c r="H485" s="247">
        <v>1.3580000000000001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169</v>
      </c>
      <c r="AU485" s="253" t="s">
        <v>88</v>
      </c>
      <c r="AV485" s="13" t="s">
        <v>88</v>
      </c>
      <c r="AW485" s="13" t="s">
        <v>34</v>
      </c>
      <c r="AX485" s="13" t="s">
        <v>79</v>
      </c>
      <c r="AY485" s="253" t="s">
        <v>163</v>
      </c>
    </row>
    <row r="486" s="13" customFormat="1">
      <c r="A486" s="13"/>
      <c r="B486" s="242"/>
      <c r="C486" s="243"/>
      <c r="D486" s="244" t="s">
        <v>169</v>
      </c>
      <c r="E486" s="245" t="s">
        <v>1</v>
      </c>
      <c r="F486" s="246" t="s">
        <v>877</v>
      </c>
      <c r="G486" s="243"/>
      <c r="H486" s="247">
        <v>1.631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169</v>
      </c>
      <c r="AU486" s="253" t="s">
        <v>88</v>
      </c>
      <c r="AV486" s="13" t="s">
        <v>88</v>
      </c>
      <c r="AW486" s="13" t="s">
        <v>34</v>
      </c>
      <c r="AX486" s="13" t="s">
        <v>79</v>
      </c>
      <c r="AY486" s="253" t="s">
        <v>163</v>
      </c>
    </row>
    <row r="487" s="14" customFormat="1">
      <c r="A487" s="14"/>
      <c r="B487" s="254"/>
      <c r="C487" s="255"/>
      <c r="D487" s="244" t="s">
        <v>169</v>
      </c>
      <c r="E487" s="256" t="s">
        <v>1</v>
      </c>
      <c r="F487" s="257" t="s">
        <v>172</v>
      </c>
      <c r="G487" s="255"/>
      <c r="H487" s="258">
        <v>2.9889999999999999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4" t="s">
        <v>169</v>
      </c>
      <c r="AU487" s="264" t="s">
        <v>88</v>
      </c>
      <c r="AV487" s="14" t="s">
        <v>94</v>
      </c>
      <c r="AW487" s="14" t="s">
        <v>34</v>
      </c>
      <c r="AX487" s="14" t="s">
        <v>84</v>
      </c>
      <c r="AY487" s="264" t="s">
        <v>163</v>
      </c>
    </row>
    <row r="488" s="2" customFormat="1" ht="55.5" customHeight="1">
      <c r="A488" s="39"/>
      <c r="B488" s="40"/>
      <c r="C488" s="228" t="s">
        <v>878</v>
      </c>
      <c r="D488" s="228" t="s">
        <v>165</v>
      </c>
      <c r="E488" s="229" t="s">
        <v>879</v>
      </c>
      <c r="F488" s="230" t="s">
        <v>880</v>
      </c>
      <c r="G488" s="231" t="s">
        <v>293</v>
      </c>
      <c r="H488" s="232">
        <v>2</v>
      </c>
      <c r="I488" s="233"/>
      <c r="J488" s="234">
        <f>ROUND(I488*H488,2)</f>
        <v>0</v>
      </c>
      <c r="K488" s="235"/>
      <c r="L488" s="45"/>
      <c r="M488" s="236" t="s">
        <v>1</v>
      </c>
      <c r="N488" s="237" t="s">
        <v>44</v>
      </c>
      <c r="O488" s="92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0" t="s">
        <v>202</v>
      </c>
      <c r="AT488" s="240" t="s">
        <v>165</v>
      </c>
      <c r="AU488" s="240" t="s">
        <v>88</v>
      </c>
      <c r="AY488" s="18" t="s">
        <v>163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8" t="s">
        <v>84</v>
      </c>
      <c r="BK488" s="241">
        <f>ROUND(I488*H488,2)</f>
        <v>0</v>
      </c>
      <c r="BL488" s="18" t="s">
        <v>202</v>
      </c>
      <c r="BM488" s="240" t="s">
        <v>881</v>
      </c>
    </row>
    <row r="489" s="2" customFormat="1" ht="76.35" customHeight="1">
      <c r="A489" s="39"/>
      <c r="B489" s="40"/>
      <c r="C489" s="228" t="s">
        <v>541</v>
      </c>
      <c r="D489" s="228" t="s">
        <v>165</v>
      </c>
      <c r="E489" s="229" t="s">
        <v>882</v>
      </c>
      <c r="F489" s="230" t="s">
        <v>883</v>
      </c>
      <c r="G489" s="231" t="s">
        <v>286</v>
      </c>
      <c r="H489" s="232">
        <v>7.6829999999999998</v>
      </c>
      <c r="I489" s="233"/>
      <c r="J489" s="234">
        <f>ROUND(I489*H489,2)</f>
        <v>0</v>
      </c>
      <c r="K489" s="235"/>
      <c r="L489" s="45"/>
      <c r="M489" s="236" t="s">
        <v>1</v>
      </c>
      <c r="N489" s="237" t="s">
        <v>44</v>
      </c>
      <c r="O489" s="92"/>
      <c r="P489" s="238">
        <f>O489*H489</f>
        <v>0</v>
      </c>
      <c r="Q489" s="238">
        <v>0</v>
      </c>
      <c r="R489" s="238">
        <f>Q489*H489</f>
        <v>0</v>
      </c>
      <c r="S489" s="238">
        <v>0</v>
      </c>
      <c r="T489" s="23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0" t="s">
        <v>202</v>
      </c>
      <c r="AT489" s="240" t="s">
        <v>165</v>
      </c>
      <c r="AU489" s="240" t="s">
        <v>88</v>
      </c>
      <c r="AY489" s="18" t="s">
        <v>163</v>
      </c>
      <c r="BE489" s="241">
        <f>IF(N489="základní",J489,0)</f>
        <v>0</v>
      </c>
      <c r="BF489" s="241">
        <f>IF(N489="snížená",J489,0)</f>
        <v>0</v>
      </c>
      <c r="BG489" s="241">
        <f>IF(N489="zákl. přenesená",J489,0)</f>
        <v>0</v>
      </c>
      <c r="BH489" s="241">
        <f>IF(N489="sníž. přenesená",J489,0)</f>
        <v>0</v>
      </c>
      <c r="BI489" s="241">
        <f>IF(N489="nulová",J489,0)</f>
        <v>0</v>
      </c>
      <c r="BJ489" s="18" t="s">
        <v>84</v>
      </c>
      <c r="BK489" s="241">
        <f>ROUND(I489*H489,2)</f>
        <v>0</v>
      </c>
      <c r="BL489" s="18" t="s">
        <v>202</v>
      </c>
      <c r="BM489" s="240" t="s">
        <v>884</v>
      </c>
    </row>
    <row r="490" s="12" customFormat="1" ht="22.8" customHeight="1">
      <c r="A490" s="12"/>
      <c r="B490" s="212"/>
      <c r="C490" s="213"/>
      <c r="D490" s="214" t="s">
        <v>78</v>
      </c>
      <c r="E490" s="226" t="s">
        <v>885</v>
      </c>
      <c r="F490" s="226" t="s">
        <v>886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SUM(P491:P514)</f>
        <v>0</v>
      </c>
      <c r="Q490" s="220"/>
      <c r="R490" s="221">
        <f>SUM(R491:R514)</f>
        <v>0</v>
      </c>
      <c r="S490" s="220"/>
      <c r="T490" s="222">
        <f>SUM(T491:T514)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88</v>
      </c>
      <c r="AT490" s="224" t="s">
        <v>78</v>
      </c>
      <c r="AU490" s="224" t="s">
        <v>84</v>
      </c>
      <c r="AY490" s="223" t="s">
        <v>163</v>
      </c>
      <c r="BK490" s="225">
        <f>SUM(BK491:BK514)</f>
        <v>0</v>
      </c>
    </row>
    <row r="491" s="2" customFormat="1" ht="24.15" customHeight="1">
      <c r="A491" s="39"/>
      <c r="B491" s="40"/>
      <c r="C491" s="228" t="s">
        <v>887</v>
      </c>
      <c r="D491" s="228" t="s">
        <v>165</v>
      </c>
      <c r="E491" s="229" t="s">
        <v>888</v>
      </c>
      <c r="F491" s="230" t="s">
        <v>889</v>
      </c>
      <c r="G491" s="231" t="s">
        <v>293</v>
      </c>
      <c r="H491" s="232">
        <v>1</v>
      </c>
      <c r="I491" s="233"/>
      <c r="J491" s="234">
        <f>ROUND(I491*H491,2)</f>
        <v>0</v>
      </c>
      <c r="K491" s="235"/>
      <c r="L491" s="45"/>
      <c r="M491" s="236" t="s">
        <v>1</v>
      </c>
      <c r="N491" s="237" t="s">
        <v>44</v>
      </c>
      <c r="O491" s="92"/>
      <c r="P491" s="238">
        <f>O491*H491</f>
        <v>0</v>
      </c>
      <c r="Q491" s="238">
        <v>0</v>
      </c>
      <c r="R491" s="238">
        <f>Q491*H491</f>
        <v>0</v>
      </c>
      <c r="S491" s="238">
        <v>0</v>
      </c>
      <c r="T491" s="23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0" t="s">
        <v>202</v>
      </c>
      <c r="AT491" s="240" t="s">
        <v>165</v>
      </c>
      <c r="AU491" s="240" t="s">
        <v>88</v>
      </c>
      <c r="AY491" s="18" t="s">
        <v>163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8" t="s">
        <v>84</v>
      </c>
      <c r="BK491" s="241">
        <f>ROUND(I491*H491,2)</f>
        <v>0</v>
      </c>
      <c r="BL491" s="18" t="s">
        <v>202</v>
      </c>
      <c r="BM491" s="240" t="s">
        <v>890</v>
      </c>
    </row>
    <row r="492" s="2" customFormat="1" ht="33" customHeight="1">
      <c r="A492" s="39"/>
      <c r="B492" s="40"/>
      <c r="C492" s="265" t="s">
        <v>546</v>
      </c>
      <c r="D492" s="265" t="s">
        <v>296</v>
      </c>
      <c r="E492" s="266" t="s">
        <v>891</v>
      </c>
      <c r="F492" s="267" t="s">
        <v>892</v>
      </c>
      <c r="G492" s="268" t="s">
        <v>293</v>
      </c>
      <c r="H492" s="269">
        <v>1</v>
      </c>
      <c r="I492" s="270"/>
      <c r="J492" s="271">
        <f>ROUND(I492*H492,2)</f>
        <v>0</v>
      </c>
      <c r="K492" s="272"/>
      <c r="L492" s="273"/>
      <c r="M492" s="274" t="s">
        <v>1</v>
      </c>
      <c r="N492" s="275" t="s">
        <v>44</v>
      </c>
      <c r="O492" s="92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40" t="s">
        <v>242</v>
      </c>
      <c r="AT492" s="240" t="s">
        <v>296</v>
      </c>
      <c r="AU492" s="240" t="s">
        <v>88</v>
      </c>
      <c r="AY492" s="18" t="s">
        <v>163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8" t="s">
        <v>84</v>
      </c>
      <c r="BK492" s="241">
        <f>ROUND(I492*H492,2)</f>
        <v>0</v>
      </c>
      <c r="BL492" s="18" t="s">
        <v>202</v>
      </c>
      <c r="BM492" s="240" t="s">
        <v>893</v>
      </c>
    </row>
    <row r="493" s="2" customFormat="1" ht="37.8" customHeight="1">
      <c r="A493" s="39"/>
      <c r="B493" s="40"/>
      <c r="C493" s="228" t="s">
        <v>894</v>
      </c>
      <c r="D493" s="228" t="s">
        <v>165</v>
      </c>
      <c r="E493" s="229" t="s">
        <v>895</v>
      </c>
      <c r="F493" s="230" t="s">
        <v>896</v>
      </c>
      <c r="G493" s="231" t="s">
        <v>293</v>
      </c>
      <c r="H493" s="232">
        <v>8</v>
      </c>
      <c r="I493" s="233"/>
      <c r="J493" s="234">
        <f>ROUND(I493*H493,2)</f>
        <v>0</v>
      </c>
      <c r="K493" s="235"/>
      <c r="L493" s="45"/>
      <c r="M493" s="236" t="s">
        <v>1</v>
      </c>
      <c r="N493" s="237" t="s">
        <v>44</v>
      </c>
      <c r="O493" s="92"/>
      <c r="P493" s="238">
        <f>O493*H493</f>
        <v>0</v>
      </c>
      <c r="Q493" s="238">
        <v>0</v>
      </c>
      <c r="R493" s="238">
        <f>Q493*H493</f>
        <v>0</v>
      </c>
      <c r="S493" s="238">
        <v>0</v>
      </c>
      <c r="T493" s="23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0" t="s">
        <v>202</v>
      </c>
      <c r="AT493" s="240" t="s">
        <v>165</v>
      </c>
      <c r="AU493" s="240" t="s">
        <v>88</v>
      </c>
      <c r="AY493" s="18" t="s">
        <v>163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8" t="s">
        <v>84</v>
      </c>
      <c r="BK493" s="241">
        <f>ROUND(I493*H493,2)</f>
        <v>0</v>
      </c>
      <c r="BL493" s="18" t="s">
        <v>202</v>
      </c>
      <c r="BM493" s="240" t="s">
        <v>897</v>
      </c>
    </row>
    <row r="494" s="2" customFormat="1" ht="24.15" customHeight="1">
      <c r="A494" s="39"/>
      <c r="B494" s="40"/>
      <c r="C494" s="265" t="s">
        <v>550</v>
      </c>
      <c r="D494" s="265" t="s">
        <v>296</v>
      </c>
      <c r="E494" s="266" t="s">
        <v>898</v>
      </c>
      <c r="F494" s="267" t="s">
        <v>899</v>
      </c>
      <c r="G494" s="268" t="s">
        <v>293</v>
      </c>
      <c r="H494" s="269">
        <v>2</v>
      </c>
      <c r="I494" s="270"/>
      <c r="J494" s="271">
        <f>ROUND(I494*H494,2)</f>
        <v>0</v>
      </c>
      <c r="K494" s="272"/>
      <c r="L494" s="273"/>
      <c r="M494" s="274" t="s">
        <v>1</v>
      </c>
      <c r="N494" s="275" t="s">
        <v>44</v>
      </c>
      <c r="O494" s="92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0" t="s">
        <v>242</v>
      </c>
      <c r="AT494" s="240" t="s">
        <v>296</v>
      </c>
      <c r="AU494" s="240" t="s">
        <v>88</v>
      </c>
      <c r="AY494" s="18" t="s">
        <v>163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8" t="s">
        <v>84</v>
      </c>
      <c r="BK494" s="241">
        <f>ROUND(I494*H494,2)</f>
        <v>0</v>
      </c>
      <c r="BL494" s="18" t="s">
        <v>202</v>
      </c>
      <c r="BM494" s="240" t="s">
        <v>900</v>
      </c>
    </row>
    <row r="495" s="2" customFormat="1" ht="24.15" customHeight="1">
      <c r="A495" s="39"/>
      <c r="B495" s="40"/>
      <c r="C495" s="265" t="s">
        <v>901</v>
      </c>
      <c r="D495" s="265" t="s">
        <v>296</v>
      </c>
      <c r="E495" s="266" t="s">
        <v>902</v>
      </c>
      <c r="F495" s="267" t="s">
        <v>903</v>
      </c>
      <c r="G495" s="268" t="s">
        <v>293</v>
      </c>
      <c r="H495" s="269">
        <v>6</v>
      </c>
      <c r="I495" s="270"/>
      <c r="J495" s="271">
        <f>ROUND(I495*H495,2)</f>
        <v>0</v>
      </c>
      <c r="K495" s="272"/>
      <c r="L495" s="273"/>
      <c r="M495" s="274" t="s">
        <v>1</v>
      </c>
      <c r="N495" s="275" t="s">
        <v>44</v>
      </c>
      <c r="O495" s="92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0" t="s">
        <v>242</v>
      </c>
      <c r="AT495" s="240" t="s">
        <v>296</v>
      </c>
      <c r="AU495" s="240" t="s">
        <v>88</v>
      </c>
      <c r="AY495" s="18" t="s">
        <v>163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8" t="s">
        <v>84</v>
      </c>
      <c r="BK495" s="241">
        <f>ROUND(I495*H495,2)</f>
        <v>0</v>
      </c>
      <c r="BL495" s="18" t="s">
        <v>202</v>
      </c>
      <c r="BM495" s="240" t="s">
        <v>904</v>
      </c>
    </row>
    <row r="496" s="2" customFormat="1" ht="37.8" customHeight="1">
      <c r="A496" s="39"/>
      <c r="B496" s="40"/>
      <c r="C496" s="228" t="s">
        <v>555</v>
      </c>
      <c r="D496" s="228" t="s">
        <v>165</v>
      </c>
      <c r="E496" s="229" t="s">
        <v>905</v>
      </c>
      <c r="F496" s="230" t="s">
        <v>906</v>
      </c>
      <c r="G496" s="231" t="s">
        <v>293</v>
      </c>
      <c r="H496" s="232">
        <v>2</v>
      </c>
      <c r="I496" s="233"/>
      <c r="J496" s="234">
        <f>ROUND(I496*H496,2)</f>
        <v>0</v>
      </c>
      <c r="K496" s="235"/>
      <c r="L496" s="45"/>
      <c r="M496" s="236" t="s">
        <v>1</v>
      </c>
      <c r="N496" s="237" t="s">
        <v>44</v>
      </c>
      <c r="O496" s="92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40" t="s">
        <v>202</v>
      </c>
      <c r="AT496" s="240" t="s">
        <v>165</v>
      </c>
      <c r="AU496" s="240" t="s">
        <v>88</v>
      </c>
      <c r="AY496" s="18" t="s">
        <v>163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8" t="s">
        <v>84</v>
      </c>
      <c r="BK496" s="241">
        <f>ROUND(I496*H496,2)</f>
        <v>0</v>
      </c>
      <c r="BL496" s="18" t="s">
        <v>202</v>
      </c>
      <c r="BM496" s="240" t="s">
        <v>907</v>
      </c>
    </row>
    <row r="497" s="2" customFormat="1" ht="33" customHeight="1">
      <c r="A497" s="39"/>
      <c r="B497" s="40"/>
      <c r="C497" s="265" t="s">
        <v>908</v>
      </c>
      <c r="D497" s="265" t="s">
        <v>296</v>
      </c>
      <c r="E497" s="266" t="s">
        <v>909</v>
      </c>
      <c r="F497" s="267" t="s">
        <v>910</v>
      </c>
      <c r="G497" s="268" t="s">
        <v>293</v>
      </c>
      <c r="H497" s="269">
        <v>2</v>
      </c>
      <c r="I497" s="270"/>
      <c r="J497" s="271">
        <f>ROUND(I497*H497,2)</f>
        <v>0</v>
      </c>
      <c r="K497" s="272"/>
      <c r="L497" s="273"/>
      <c r="M497" s="274" t="s">
        <v>1</v>
      </c>
      <c r="N497" s="275" t="s">
        <v>44</v>
      </c>
      <c r="O497" s="92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0" t="s">
        <v>242</v>
      </c>
      <c r="AT497" s="240" t="s">
        <v>296</v>
      </c>
      <c r="AU497" s="240" t="s">
        <v>88</v>
      </c>
      <c r="AY497" s="18" t="s">
        <v>163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8" t="s">
        <v>84</v>
      </c>
      <c r="BK497" s="241">
        <f>ROUND(I497*H497,2)</f>
        <v>0</v>
      </c>
      <c r="BL497" s="18" t="s">
        <v>202</v>
      </c>
      <c r="BM497" s="240" t="s">
        <v>911</v>
      </c>
    </row>
    <row r="498" s="2" customFormat="1" ht="37.8" customHeight="1">
      <c r="A498" s="39"/>
      <c r="B498" s="40"/>
      <c r="C498" s="228" t="s">
        <v>559</v>
      </c>
      <c r="D498" s="228" t="s">
        <v>165</v>
      </c>
      <c r="E498" s="229" t="s">
        <v>912</v>
      </c>
      <c r="F498" s="230" t="s">
        <v>913</v>
      </c>
      <c r="G498" s="231" t="s">
        <v>293</v>
      </c>
      <c r="H498" s="232">
        <v>3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44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202</v>
      </c>
      <c r="AT498" s="240" t="s">
        <v>165</v>
      </c>
      <c r="AU498" s="240" t="s">
        <v>88</v>
      </c>
      <c r="AY498" s="18" t="s">
        <v>163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84</v>
      </c>
      <c r="BK498" s="241">
        <f>ROUND(I498*H498,2)</f>
        <v>0</v>
      </c>
      <c r="BL498" s="18" t="s">
        <v>202</v>
      </c>
      <c r="BM498" s="240" t="s">
        <v>914</v>
      </c>
    </row>
    <row r="499" s="2" customFormat="1" ht="33" customHeight="1">
      <c r="A499" s="39"/>
      <c r="B499" s="40"/>
      <c r="C499" s="265" t="s">
        <v>915</v>
      </c>
      <c r="D499" s="265" t="s">
        <v>296</v>
      </c>
      <c r="E499" s="266" t="s">
        <v>916</v>
      </c>
      <c r="F499" s="267" t="s">
        <v>917</v>
      </c>
      <c r="G499" s="268" t="s">
        <v>293</v>
      </c>
      <c r="H499" s="269">
        <v>3</v>
      </c>
      <c r="I499" s="270"/>
      <c r="J499" s="271">
        <f>ROUND(I499*H499,2)</f>
        <v>0</v>
      </c>
      <c r="K499" s="272"/>
      <c r="L499" s="273"/>
      <c r="M499" s="274" t="s">
        <v>1</v>
      </c>
      <c r="N499" s="275" t="s">
        <v>44</v>
      </c>
      <c r="O499" s="92"/>
      <c r="P499" s="238">
        <f>O499*H499</f>
        <v>0</v>
      </c>
      <c r="Q499" s="238">
        <v>0</v>
      </c>
      <c r="R499" s="238">
        <f>Q499*H499</f>
        <v>0</v>
      </c>
      <c r="S499" s="238">
        <v>0</v>
      </c>
      <c r="T499" s="23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0" t="s">
        <v>242</v>
      </c>
      <c r="AT499" s="240" t="s">
        <v>296</v>
      </c>
      <c r="AU499" s="240" t="s">
        <v>88</v>
      </c>
      <c r="AY499" s="18" t="s">
        <v>163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8" t="s">
        <v>84</v>
      </c>
      <c r="BK499" s="241">
        <f>ROUND(I499*H499,2)</f>
        <v>0</v>
      </c>
      <c r="BL499" s="18" t="s">
        <v>202</v>
      </c>
      <c r="BM499" s="240" t="s">
        <v>918</v>
      </c>
    </row>
    <row r="500" s="2" customFormat="1" ht="37.8" customHeight="1">
      <c r="A500" s="39"/>
      <c r="B500" s="40"/>
      <c r="C500" s="228" t="s">
        <v>563</v>
      </c>
      <c r="D500" s="228" t="s">
        <v>165</v>
      </c>
      <c r="E500" s="229" t="s">
        <v>919</v>
      </c>
      <c r="F500" s="230" t="s">
        <v>920</v>
      </c>
      <c r="G500" s="231" t="s">
        <v>293</v>
      </c>
      <c r="H500" s="232">
        <v>1</v>
      </c>
      <c r="I500" s="233"/>
      <c r="J500" s="234">
        <f>ROUND(I500*H500,2)</f>
        <v>0</v>
      </c>
      <c r="K500" s="235"/>
      <c r="L500" s="45"/>
      <c r="M500" s="236" t="s">
        <v>1</v>
      </c>
      <c r="N500" s="237" t="s">
        <v>44</v>
      </c>
      <c r="O500" s="92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0" t="s">
        <v>202</v>
      </c>
      <c r="AT500" s="240" t="s">
        <v>165</v>
      </c>
      <c r="AU500" s="240" t="s">
        <v>88</v>
      </c>
      <c r="AY500" s="18" t="s">
        <v>163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8" t="s">
        <v>84</v>
      </c>
      <c r="BK500" s="241">
        <f>ROUND(I500*H500,2)</f>
        <v>0</v>
      </c>
      <c r="BL500" s="18" t="s">
        <v>202</v>
      </c>
      <c r="BM500" s="240" t="s">
        <v>921</v>
      </c>
    </row>
    <row r="501" s="2" customFormat="1" ht="24.15" customHeight="1">
      <c r="A501" s="39"/>
      <c r="B501" s="40"/>
      <c r="C501" s="265" t="s">
        <v>922</v>
      </c>
      <c r="D501" s="265" t="s">
        <v>296</v>
      </c>
      <c r="E501" s="266" t="s">
        <v>923</v>
      </c>
      <c r="F501" s="267" t="s">
        <v>924</v>
      </c>
      <c r="G501" s="268" t="s">
        <v>293</v>
      </c>
      <c r="H501" s="269">
        <v>1</v>
      </c>
      <c r="I501" s="270"/>
      <c r="J501" s="271">
        <f>ROUND(I501*H501,2)</f>
        <v>0</v>
      </c>
      <c r="K501" s="272"/>
      <c r="L501" s="273"/>
      <c r="M501" s="274" t="s">
        <v>1</v>
      </c>
      <c r="N501" s="275" t="s">
        <v>44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242</v>
      </c>
      <c r="AT501" s="240" t="s">
        <v>296</v>
      </c>
      <c r="AU501" s="240" t="s">
        <v>88</v>
      </c>
      <c r="AY501" s="18" t="s">
        <v>163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84</v>
      </c>
      <c r="BK501" s="241">
        <f>ROUND(I501*H501,2)</f>
        <v>0</v>
      </c>
      <c r="BL501" s="18" t="s">
        <v>202</v>
      </c>
      <c r="BM501" s="240" t="s">
        <v>925</v>
      </c>
    </row>
    <row r="502" s="2" customFormat="1" ht="24.15" customHeight="1">
      <c r="A502" s="39"/>
      <c r="B502" s="40"/>
      <c r="C502" s="228" t="s">
        <v>568</v>
      </c>
      <c r="D502" s="228" t="s">
        <v>165</v>
      </c>
      <c r="E502" s="229" t="s">
        <v>926</v>
      </c>
      <c r="F502" s="230" t="s">
        <v>927</v>
      </c>
      <c r="G502" s="231" t="s">
        <v>293</v>
      </c>
      <c r="H502" s="232">
        <v>10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44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202</v>
      </c>
      <c r="AT502" s="240" t="s">
        <v>165</v>
      </c>
      <c r="AU502" s="240" t="s">
        <v>88</v>
      </c>
      <c r="AY502" s="18" t="s">
        <v>163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84</v>
      </c>
      <c r="BK502" s="241">
        <f>ROUND(I502*H502,2)</f>
        <v>0</v>
      </c>
      <c r="BL502" s="18" t="s">
        <v>202</v>
      </c>
      <c r="BM502" s="240" t="s">
        <v>928</v>
      </c>
    </row>
    <row r="503" s="2" customFormat="1" ht="16.5" customHeight="1">
      <c r="A503" s="39"/>
      <c r="B503" s="40"/>
      <c r="C503" s="265" t="s">
        <v>929</v>
      </c>
      <c r="D503" s="265" t="s">
        <v>296</v>
      </c>
      <c r="E503" s="266" t="s">
        <v>930</v>
      </c>
      <c r="F503" s="267" t="s">
        <v>931</v>
      </c>
      <c r="G503" s="268" t="s">
        <v>293</v>
      </c>
      <c r="H503" s="269">
        <v>10</v>
      </c>
      <c r="I503" s="270"/>
      <c r="J503" s="271">
        <f>ROUND(I503*H503,2)</f>
        <v>0</v>
      </c>
      <c r="K503" s="272"/>
      <c r="L503" s="273"/>
      <c r="M503" s="274" t="s">
        <v>1</v>
      </c>
      <c r="N503" s="275" t="s">
        <v>44</v>
      </c>
      <c r="O503" s="92"/>
      <c r="P503" s="238">
        <f>O503*H503</f>
        <v>0</v>
      </c>
      <c r="Q503" s="238">
        <v>0</v>
      </c>
      <c r="R503" s="238">
        <f>Q503*H503</f>
        <v>0</v>
      </c>
      <c r="S503" s="238">
        <v>0</v>
      </c>
      <c r="T503" s="23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0" t="s">
        <v>242</v>
      </c>
      <c r="AT503" s="240" t="s">
        <v>296</v>
      </c>
      <c r="AU503" s="240" t="s">
        <v>88</v>
      </c>
      <c r="AY503" s="18" t="s">
        <v>163</v>
      </c>
      <c r="BE503" s="241">
        <f>IF(N503="základní",J503,0)</f>
        <v>0</v>
      </c>
      <c r="BF503" s="241">
        <f>IF(N503="snížená",J503,0)</f>
        <v>0</v>
      </c>
      <c r="BG503" s="241">
        <f>IF(N503="zákl. přenesená",J503,0)</f>
        <v>0</v>
      </c>
      <c r="BH503" s="241">
        <f>IF(N503="sníž. přenesená",J503,0)</f>
        <v>0</v>
      </c>
      <c r="BI503" s="241">
        <f>IF(N503="nulová",J503,0)</f>
        <v>0</v>
      </c>
      <c r="BJ503" s="18" t="s">
        <v>84</v>
      </c>
      <c r="BK503" s="241">
        <f>ROUND(I503*H503,2)</f>
        <v>0</v>
      </c>
      <c r="BL503" s="18" t="s">
        <v>202</v>
      </c>
      <c r="BM503" s="240" t="s">
        <v>932</v>
      </c>
    </row>
    <row r="504" s="2" customFormat="1" ht="24.15" customHeight="1">
      <c r="A504" s="39"/>
      <c r="B504" s="40"/>
      <c r="C504" s="228" t="s">
        <v>572</v>
      </c>
      <c r="D504" s="228" t="s">
        <v>165</v>
      </c>
      <c r="E504" s="229" t="s">
        <v>933</v>
      </c>
      <c r="F504" s="230" t="s">
        <v>934</v>
      </c>
      <c r="G504" s="231" t="s">
        <v>293</v>
      </c>
      <c r="H504" s="232">
        <v>13</v>
      </c>
      <c r="I504" s="233"/>
      <c r="J504" s="234">
        <f>ROUND(I504*H504,2)</f>
        <v>0</v>
      </c>
      <c r="K504" s="235"/>
      <c r="L504" s="45"/>
      <c r="M504" s="236" t="s">
        <v>1</v>
      </c>
      <c r="N504" s="237" t="s">
        <v>44</v>
      </c>
      <c r="O504" s="92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0" t="s">
        <v>202</v>
      </c>
      <c r="AT504" s="240" t="s">
        <v>165</v>
      </c>
      <c r="AU504" s="240" t="s">
        <v>88</v>
      </c>
      <c r="AY504" s="18" t="s">
        <v>163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8" t="s">
        <v>84</v>
      </c>
      <c r="BK504" s="241">
        <f>ROUND(I504*H504,2)</f>
        <v>0</v>
      </c>
      <c r="BL504" s="18" t="s">
        <v>202</v>
      </c>
      <c r="BM504" s="240" t="s">
        <v>935</v>
      </c>
    </row>
    <row r="505" s="2" customFormat="1" ht="16.5" customHeight="1">
      <c r="A505" s="39"/>
      <c r="B505" s="40"/>
      <c r="C505" s="265" t="s">
        <v>936</v>
      </c>
      <c r="D505" s="265" t="s">
        <v>296</v>
      </c>
      <c r="E505" s="266" t="s">
        <v>937</v>
      </c>
      <c r="F505" s="267" t="s">
        <v>938</v>
      </c>
      <c r="G505" s="268" t="s">
        <v>293</v>
      </c>
      <c r="H505" s="269">
        <v>13</v>
      </c>
      <c r="I505" s="270"/>
      <c r="J505" s="271">
        <f>ROUND(I505*H505,2)</f>
        <v>0</v>
      </c>
      <c r="K505" s="272"/>
      <c r="L505" s="273"/>
      <c r="M505" s="274" t="s">
        <v>1</v>
      </c>
      <c r="N505" s="275" t="s">
        <v>44</v>
      </c>
      <c r="O505" s="92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0" t="s">
        <v>242</v>
      </c>
      <c r="AT505" s="240" t="s">
        <v>296</v>
      </c>
      <c r="AU505" s="240" t="s">
        <v>88</v>
      </c>
      <c r="AY505" s="18" t="s">
        <v>163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8" t="s">
        <v>84</v>
      </c>
      <c r="BK505" s="241">
        <f>ROUND(I505*H505,2)</f>
        <v>0</v>
      </c>
      <c r="BL505" s="18" t="s">
        <v>202</v>
      </c>
      <c r="BM505" s="240" t="s">
        <v>939</v>
      </c>
    </row>
    <row r="506" s="2" customFormat="1" ht="55.5" customHeight="1">
      <c r="A506" s="39"/>
      <c r="B506" s="40"/>
      <c r="C506" s="228" t="s">
        <v>575</v>
      </c>
      <c r="D506" s="228" t="s">
        <v>165</v>
      </c>
      <c r="E506" s="229" t="s">
        <v>940</v>
      </c>
      <c r="F506" s="230" t="s">
        <v>941</v>
      </c>
      <c r="G506" s="231" t="s">
        <v>293</v>
      </c>
      <c r="H506" s="232">
        <v>5</v>
      </c>
      <c r="I506" s="233"/>
      <c r="J506" s="234">
        <f>ROUND(I506*H506,2)</f>
        <v>0</v>
      </c>
      <c r="K506" s="235"/>
      <c r="L506" s="45"/>
      <c r="M506" s="236" t="s">
        <v>1</v>
      </c>
      <c r="N506" s="237" t="s">
        <v>44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202</v>
      </c>
      <c r="AT506" s="240" t="s">
        <v>165</v>
      </c>
      <c r="AU506" s="240" t="s">
        <v>88</v>
      </c>
      <c r="AY506" s="18" t="s">
        <v>163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84</v>
      </c>
      <c r="BK506" s="241">
        <f>ROUND(I506*H506,2)</f>
        <v>0</v>
      </c>
      <c r="BL506" s="18" t="s">
        <v>202</v>
      </c>
      <c r="BM506" s="240" t="s">
        <v>942</v>
      </c>
    </row>
    <row r="507" s="13" customFormat="1">
      <c r="A507" s="13"/>
      <c r="B507" s="242"/>
      <c r="C507" s="243"/>
      <c r="D507" s="244" t="s">
        <v>169</v>
      </c>
      <c r="E507" s="245" t="s">
        <v>1</v>
      </c>
      <c r="F507" s="246" t="s">
        <v>943</v>
      </c>
      <c r="G507" s="243"/>
      <c r="H507" s="247">
        <v>5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169</v>
      </c>
      <c r="AU507" s="253" t="s">
        <v>88</v>
      </c>
      <c r="AV507" s="13" t="s">
        <v>88</v>
      </c>
      <c r="AW507" s="13" t="s">
        <v>34</v>
      </c>
      <c r="AX507" s="13" t="s">
        <v>79</v>
      </c>
      <c r="AY507" s="253" t="s">
        <v>163</v>
      </c>
    </row>
    <row r="508" s="14" customFormat="1">
      <c r="A508" s="14"/>
      <c r="B508" s="254"/>
      <c r="C508" s="255"/>
      <c r="D508" s="244" t="s">
        <v>169</v>
      </c>
      <c r="E508" s="256" t="s">
        <v>1</v>
      </c>
      <c r="F508" s="257" t="s">
        <v>172</v>
      </c>
      <c r="G508" s="255"/>
      <c r="H508" s="258">
        <v>5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4" t="s">
        <v>169</v>
      </c>
      <c r="AU508" s="264" t="s">
        <v>88</v>
      </c>
      <c r="AV508" s="14" t="s">
        <v>94</v>
      </c>
      <c r="AW508" s="14" t="s">
        <v>34</v>
      </c>
      <c r="AX508" s="14" t="s">
        <v>84</v>
      </c>
      <c r="AY508" s="264" t="s">
        <v>163</v>
      </c>
    </row>
    <row r="509" s="2" customFormat="1" ht="24.15" customHeight="1">
      <c r="A509" s="39"/>
      <c r="B509" s="40"/>
      <c r="C509" s="265" t="s">
        <v>944</v>
      </c>
      <c r="D509" s="265" t="s">
        <v>296</v>
      </c>
      <c r="E509" s="266" t="s">
        <v>945</v>
      </c>
      <c r="F509" s="267" t="s">
        <v>946</v>
      </c>
      <c r="G509" s="268" t="s">
        <v>293</v>
      </c>
      <c r="H509" s="269">
        <v>5</v>
      </c>
      <c r="I509" s="270"/>
      <c r="J509" s="271">
        <f>ROUND(I509*H509,2)</f>
        <v>0</v>
      </c>
      <c r="K509" s="272"/>
      <c r="L509" s="273"/>
      <c r="M509" s="274" t="s">
        <v>1</v>
      </c>
      <c r="N509" s="275" t="s">
        <v>44</v>
      </c>
      <c r="O509" s="92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0" t="s">
        <v>242</v>
      </c>
      <c r="AT509" s="240" t="s">
        <v>296</v>
      </c>
      <c r="AU509" s="240" t="s">
        <v>88</v>
      </c>
      <c r="AY509" s="18" t="s">
        <v>163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8" t="s">
        <v>84</v>
      </c>
      <c r="BK509" s="241">
        <f>ROUND(I509*H509,2)</f>
        <v>0</v>
      </c>
      <c r="BL509" s="18" t="s">
        <v>202</v>
      </c>
      <c r="BM509" s="240" t="s">
        <v>947</v>
      </c>
    </row>
    <row r="510" s="2" customFormat="1" ht="24.15" customHeight="1">
      <c r="A510" s="39"/>
      <c r="B510" s="40"/>
      <c r="C510" s="265" t="s">
        <v>578</v>
      </c>
      <c r="D510" s="265" t="s">
        <v>296</v>
      </c>
      <c r="E510" s="266" t="s">
        <v>948</v>
      </c>
      <c r="F510" s="267" t="s">
        <v>949</v>
      </c>
      <c r="G510" s="268" t="s">
        <v>293</v>
      </c>
      <c r="H510" s="269">
        <v>5</v>
      </c>
      <c r="I510" s="270"/>
      <c r="J510" s="271">
        <f>ROUND(I510*H510,2)</f>
        <v>0</v>
      </c>
      <c r="K510" s="272"/>
      <c r="L510" s="273"/>
      <c r="M510" s="274" t="s">
        <v>1</v>
      </c>
      <c r="N510" s="275" t="s">
        <v>44</v>
      </c>
      <c r="O510" s="92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40" t="s">
        <v>242</v>
      </c>
      <c r="AT510" s="240" t="s">
        <v>296</v>
      </c>
      <c r="AU510" s="240" t="s">
        <v>88</v>
      </c>
      <c r="AY510" s="18" t="s">
        <v>163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8" t="s">
        <v>84</v>
      </c>
      <c r="BK510" s="241">
        <f>ROUND(I510*H510,2)</f>
        <v>0</v>
      </c>
      <c r="BL510" s="18" t="s">
        <v>202</v>
      </c>
      <c r="BM510" s="240" t="s">
        <v>950</v>
      </c>
    </row>
    <row r="511" s="2" customFormat="1" ht="16.5" customHeight="1">
      <c r="A511" s="39"/>
      <c r="B511" s="40"/>
      <c r="C511" s="228" t="s">
        <v>951</v>
      </c>
      <c r="D511" s="228" t="s">
        <v>165</v>
      </c>
      <c r="E511" s="229" t="s">
        <v>952</v>
      </c>
      <c r="F511" s="230" t="s">
        <v>953</v>
      </c>
      <c r="G511" s="231" t="s">
        <v>325</v>
      </c>
      <c r="H511" s="232">
        <v>2</v>
      </c>
      <c r="I511" s="233"/>
      <c r="J511" s="234">
        <f>ROUND(I511*H511,2)</f>
        <v>0</v>
      </c>
      <c r="K511" s="235"/>
      <c r="L511" s="45"/>
      <c r="M511" s="236" t="s">
        <v>1</v>
      </c>
      <c r="N511" s="237" t="s">
        <v>44</v>
      </c>
      <c r="O511" s="92"/>
      <c r="P511" s="238">
        <f>O511*H511</f>
        <v>0</v>
      </c>
      <c r="Q511" s="238">
        <v>0</v>
      </c>
      <c r="R511" s="238">
        <f>Q511*H511</f>
        <v>0</v>
      </c>
      <c r="S511" s="238">
        <v>0</v>
      </c>
      <c r="T511" s="23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0" t="s">
        <v>202</v>
      </c>
      <c r="AT511" s="240" t="s">
        <v>165</v>
      </c>
      <c r="AU511" s="240" t="s">
        <v>88</v>
      </c>
      <c r="AY511" s="18" t="s">
        <v>163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8" t="s">
        <v>84</v>
      </c>
      <c r="BK511" s="241">
        <f>ROUND(I511*H511,2)</f>
        <v>0</v>
      </c>
      <c r="BL511" s="18" t="s">
        <v>202</v>
      </c>
      <c r="BM511" s="240" t="s">
        <v>954</v>
      </c>
    </row>
    <row r="512" s="2" customFormat="1" ht="16.5" customHeight="1">
      <c r="A512" s="39"/>
      <c r="B512" s="40"/>
      <c r="C512" s="228" t="s">
        <v>581</v>
      </c>
      <c r="D512" s="228" t="s">
        <v>165</v>
      </c>
      <c r="E512" s="229" t="s">
        <v>955</v>
      </c>
      <c r="F512" s="230" t="s">
        <v>956</v>
      </c>
      <c r="G512" s="231" t="s">
        <v>293</v>
      </c>
      <c r="H512" s="232">
        <v>1</v>
      </c>
      <c r="I512" s="233"/>
      <c r="J512" s="234">
        <f>ROUND(I512*H512,2)</f>
        <v>0</v>
      </c>
      <c r="K512" s="235"/>
      <c r="L512" s="45"/>
      <c r="M512" s="236" t="s">
        <v>1</v>
      </c>
      <c r="N512" s="237" t="s">
        <v>44</v>
      </c>
      <c r="O512" s="92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0" t="s">
        <v>202</v>
      </c>
      <c r="AT512" s="240" t="s">
        <v>165</v>
      </c>
      <c r="AU512" s="240" t="s">
        <v>88</v>
      </c>
      <c r="AY512" s="18" t="s">
        <v>163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8" t="s">
        <v>84</v>
      </c>
      <c r="BK512" s="241">
        <f>ROUND(I512*H512,2)</f>
        <v>0</v>
      </c>
      <c r="BL512" s="18" t="s">
        <v>202</v>
      </c>
      <c r="BM512" s="240" t="s">
        <v>957</v>
      </c>
    </row>
    <row r="513" s="2" customFormat="1" ht="24.15" customHeight="1">
      <c r="A513" s="39"/>
      <c r="B513" s="40"/>
      <c r="C513" s="265" t="s">
        <v>958</v>
      </c>
      <c r="D513" s="265" t="s">
        <v>296</v>
      </c>
      <c r="E513" s="266" t="s">
        <v>959</v>
      </c>
      <c r="F513" s="267" t="s">
        <v>960</v>
      </c>
      <c r="G513" s="268" t="s">
        <v>175</v>
      </c>
      <c r="H513" s="269">
        <v>1</v>
      </c>
      <c r="I513" s="270"/>
      <c r="J513" s="271">
        <f>ROUND(I513*H513,2)</f>
        <v>0</v>
      </c>
      <c r="K513" s="272"/>
      <c r="L513" s="273"/>
      <c r="M513" s="274" t="s">
        <v>1</v>
      </c>
      <c r="N513" s="275" t="s">
        <v>44</v>
      </c>
      <c r="O513" s="92"/>
      <c r="P513" s="238">
        <f>O513*H513</f>
        <v>0</v>
      </c>
      <c r="Q513" s="238">
        <v>0</v>
      </c>
      <c r="R513" s="238">
        <f>Q513*H513</f>
        <v>0</v>
      </c>
      <c r="S513" s="238">
        <v>0</v>
      </c>
      <c r="T513" s="23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0" t="s">
        <v>242</v>
      </c>
      <c r="AT513" s="240" t="s">
        <v>296</v>
      </c>
      <c r="AU513" s="240" t="s">
        <v>88</v>
      </c>
      <c r="AY513" s="18" t="s">
        <v>163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8" t="s">
        <v>84</v>
      </c>
      <c r="BK513" s="241">
        <f>ROUND(I513*H513,2)</f>
        <v>0</v>
      </c>
      <c r="BL513" s="18" t="s">
        <v>202</v>
      </c>
      <c r="BM513" s="240" t="s">
        <v>961</v>
      </c>
    </row>
    <row r="514" s="2" customFormat="1" ht="55.5" customHeight="1">
      <c r="A514" s="39"/>
      <c r="B514" s="40"/>
      <c r="C514" s="228" t="s">
        <v>585</v>
      </c>
      <c r="D514" s="228" t="s">
        <v>165</v>
      </c>
      <c r="E514" s="229" t="s">
        <v>962</v>
      </c>
      <c r="F514" s="230" t="s">
        <v>963</v>
      </c>
      <c r="G514" s="231" t="s">
        <v>286</v>
      </c>
      <c r="H514" s="232">
        <v>0.86199999999999999</v>
      </c>
      <c r="I514" s="233"/>
      <c r="J514" s="234">
        <f>ROUND(I514*H514,2)</f>
        <v>0</v>
      </c>
      <c r="K514" s="235"/>
      <c r="L514" s="45"/>
      <c r="M514" s="236" t="s">
        <v>1</v>
      </c>
      <c r="N514" s="237" t="s">
        <v>44</v>
      </c>
      <c r="O514" s="92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0" t="s">
        <v>202</v>
      </c>
      <c r="AT514" s="240" t="s">
        <v>165</v>
      </c>
      <c r="AU514" s="240" t="s">
        <v>88</v>
      </c>
      <c r="AY514" s="18" t="s">
        <v>163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8" t="s">
        <v>84</v>
      </c>
      <c r="BK514" s="241">
        <f>ROUND(I514*H514,2)</f>
        <v>0</v>
      </c>
      <c r="BL514" s="18" t="s">
        <v>202</v>
      </c>
      <c r="BM514" s="240" t="s">
        <v>964</v>
      </c>
    </row>
    <row r="515" s="12" customFormat="1" ht="22.8" customHeight="1">
      <c r="A515" s="12"/>
      <c r="B515" s="212"/>
      <c r="C515" s="213"/>
      <c r="D515" s="214" t="s">
        <v>78</v>
      </c>
      <c r="E515" s="226" t="s">
        <v>965</v>
      </c>
      <c r="F515" s="226" t="s">
        <v>966</v>
      </c>
      <c r="G515" s="213"/>
      <c r="H515" s="213"/>
      <c r="I515" s="216"/>
      <c r="J515" s="227">
        <f>BK515</f>
        <v>0</v>
      </c>
      <c r="K515" s="213"/>
      <c r="L515" s="218"/>
      <c r="M515" s="219"/>
      <c r="N515" s="220"/>
      <c r="O515" s="220"/>
      <c r="P515" s="221">
        <f>SUM(P516:P523)</f>
        <v>0</v>
      </c>
      <c r="Q515" s="220"/>
      <c r="R515" s="221">
        <f>SUM(R516:R523)</f>
        <v>0</v>
      </c>
      <c r="S515" s="220"/>
      <c r="T515" s="222">
        <f>SUM(T516:T523)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23" t="s">
        <v>88</v>
      </c>
      <c r="AT515" s="224" t="s">
        <v>78</v>
      </c>
      <c r="AU515" s="224" t="s">
        <v>84</v>
      </c>
      <c r="AY515" s="223" t="s">
        <v>163</v>
      </c>
      <c r="BK515" s="225">
        <f>SUM(BK516:BK523)</f>
        <v>0</v>
      </c>
    </row>
    <row r="516" s="2" customFormat="1" ht="24.15" customHeight="1">
      <c r="A516" s="39"/>
      <c r="B516" s="40"/>
      <c r="C516" s="228" t="s">
        <v>967</v>
      </c>
      <c r="D516" s="228" t="s">
        <v>165</v>
      </c>
      <c r="E516" s="229" t="s">
        <v>968</v>
      </c>
      <c r="F516" s="230" t="s">
        <v>969</v>
      </c>
      <c r="G516" s="231" t="s">
        <v>293</v>
      </c>
      <c r="H516" s="232">
        <v>4</v>
      </c>
      <c r="I516" s="233"/>
      <c r="J516" s="234">
        <f>ROUND(I516*H516,2)</f>
        <v>0</v>
      </c>
      <c r="K516" s="235"/>
      <c r="L516" s="45"/>
      <c r="M516" s="236" t="s">
        <v>1</v>
      </c>
      <c r="N516" s="237" t="s">
        <v>44</v>
      </c>
      <c r="O516" s="92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40" t="s">
        <v>202</v>
      </c>
      <c r="AT516" s="240" t="s">
        <v>165</v>
      </c>
      <c r="AU516" s="240" t="s">
        <v>88</v>
      </c>
      <c r="AY516" s="18" t="s">
        <v>163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8" t="s">
        <v>84</v>
      </c>
      <c r="BK516" s="241">
        <f>ROUND(I516*H516,2)</f>
        <v>0</v>
      </c>
      <c r="BL516" s="18" t="s">
        <v>202</v>
      </c>
      <c r="BM516" s="240" t="s">
        <v>970</v>
      </c>
    </row>
    <row r="517" s="2" customFormat="1" ht="24.15" customHeight="1">
      <c r="A517" s="39"/>
      <c r="B517" s="40"/>
      <c r="C517" s="265" t="s">
        <v>588</v>
      </c>
      <c r="D517" s="265" t="s">
        <v>296</v>
      </c>
      <c r="E517" s="266" t="s">
        <v>971</v>
      </c>
      <c r="F517" s="267" t="s">
        <v>972</v>
      </c>
      <c r="G517" s="268" t="s">
        <v>973</v>
      </c>
      <c r="H517" s="269">
        <v>4</v>
      </c>
      <c r="I517" s="270"/>
      <c r="J517" s="271">
        <f>ROUND(I517*H517,2)</f>
        <v>0</v>
      </c>
      <c r="K517" s="272"/>
      <c r="L517" s="273"/>
      <c r="M517" s="274" t="s">
        <v>1</v>
      </c>
      <c r="N517" s="275" t="s">
        <v>44</v>
      </c>
      <c r="O517" s="92"/>
      <c r="P517" s="238">
        <f>O517*H517</f>
        <v>0</v>
      </c>
      <c r="Q517" s="238">
        <v>0</v>
      </c>
      <c r="R517" s="238">
        <f>Q517*H517</f>
        <v>0</v>
      </c>
      <c r="S517" s="238">
        <v>0</v>
      </c>
      <c r="T517" s="23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0" t="s">
        <v>242</v>
      </c>
      <c r="AT517" s="240" t="s">
        <v>296</v>
      </c>
      <c r="AU517" s="240" t="s">
        <v>88</v>
      </c>
      <c r="AY517" s="18" t="s">
        <v>163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8" t="s">
        <v>84</v>
      </c>
      <c r="BK517" s="241">
        <f>ROUND(I517*H517,2)</f>
        <v>0</v>
      </c>
      <c r="BL517" s="18" t="s">
        <v>202</v>
      </c>
      <c r="BM517" s="240" t="s">
        <v>974</v>
      </c>
    </row>
    <row r="518" s="2" customFormat="1" ht="24.15" customHeight="1">
      <c r="A518" s="39"/>
      <c r="B518" s="40"/>
      <c r="C518" s="228" t="s">
        <v>975</v>
      </c>
      <c r="D518" s="228" t="s">
        <v>165</v>
      </c>
      <c r="E518" s="229" t="s">
        <v>976</v>
      </c>
      <c r="F518" s="230" t="s">
        <v>977</v>
      </c>
      <c r="G518" s="231" t="s">
        <v>184</v>
      </c>
      <c r="H518" s="232">
        <v>12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44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202</v>
      </c>
      <c r="AT518" s="240" t="s">
        <v>165</v>
      </c>
      <c r="AU518" s="240" t="s">
        <v>88</v>
      </c>
      <c r="AY518" s="18" t="s">
        <v>163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84</v>
      </c>
      <c r="BK518" s="241">
        <f>ROUND(I518*H518,2)</f>
        <v>0</v>
      </c>
      <c r="BL518" s="18" t="s">
        <v>202</v>
      </c>
      <c r="BM518" s="240" t="s">
        <v>978</v>
      </c>
    </row>
    <row r="519" s="2" customFormat="1" ht="16.5" customHeight="1">
      <c r="A519" s="39"/>
      <c r="B519" s="40"/>
      <c r="C519" s="265" t="s">
        <v>592</v>
      </c>
      <c r="D519" s="265" t="s">
        <v>296</v>
      </c>
      <c r="E519" s="266" t="s">
        <v>979</v>
      </c>
      <c r="F519" s="267" t="s">
        <v>980</v>
      </c>
      <c r="G519" s="268" t="s">
        <v>184</v>
      </c>
      <c r="H519" s="269">
        <v>12</v>
      </c>
      <c r="I519" s="270"/>
      <c r="J519" s="271">
        <f>ROUND(I519*H519,2)</f>
        <v>0</v>
      </c>
      <c r="K519" s="272"/>
      <c r="L519" s="273"/>
      <c r="M519" s="274" t="s">
        <v>1</v>
      </c>
      <c r="N519" s="275" t="s">
        <v>44</v>
      </c>
      <c r="O519" s="92"/>
      <c r="P519" s="238">
        <f>O519*H519</f>
        <v>0</v>
      </c>
      <c r="Q519" s="238">
        <v>0</v>
      </c>
      <c r="R519" s="238">
        <f>Q519*H519</f>
        <v>0</v>
      </c>
      <c r="S519" s="238">
        <v>0</v>
      </c>
      <c r="T519" s="23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0" t="s">
        <v>242</v>
      </c>
      <c r="AT519" s="240" t="s">
        <v>296</v>
      </c>
      <c r="AU519" s="240" t="s">
        <v>88</v>
      </c>
      <c r="AY519" s="18" t="s">
        <v>163</v>
      </c>
      <c r="BE519" s="241">
        <f>IF(N519="základní",J519,0)</f>
        <v>0</v>
      </c>
      <c r="BF519" s="241">
        <f>IF(N519="snížená",J519,0)</f>
        <v>0</v>
      </c>
      <c r="BG519" s="241">
        <f>IF(N519="zákl. přenesená",J519,0)</f>
        <v>0</v>
      </c>
      <c r="BH519" s="241">
        <f>IF(N519="sníž. přenesená",J519,0)</f>
        <v>0</v>
      </c>
      <c r="BI519" s="241">
        <f>IF(N519="nulová",J519,0)</f>
        <v>0</v>
      </c>
      <c r="BJ519" s="18" t="s">
        <v>84</v>
      </c>
      <c r="BK519" s="241">
        <f>ROUND(I519*H519,2)</f>
        <v>0</v>
      </c>
      <c r="BL519" s="18" t="s">
        <v>202</v>
      </c>
      <c r="BM519" s="240" t="s">
        <v>981</v>
      </c>
    </row>
    <row r="520" s="2" customFormat="1" ht="24.15" customHeight="1">
      <c r="A520" s="39"/>
      <c r="B520" s="40"/>
      <c r="C520" s="228" t="s">
        <v>982</v>
      </c>
      <c r="D520" s="228" t="s">
        <v>165</v>
      </c>
      <c r="E520" s="229" t="s">
        <v>983</v>
      </c>
      <c r="F520" s="230" t="s">
        <v>984</v>
      </c>
      <c r="G520" s="231" t="s">
        <v>293</v>
      </c>
      <c r="H520" s="232">
        <v>4</v>
      </c>
      <c r="I520" s="233"/>
      <c r="J520" s="234">
        <f>ROUND(I520*H520,2)</f>
        <v>0</v>
      </c>
      <c r="K520" s="235"/>
      <c r="L520" s="45"/>
      <c r="M520" s="236" t="s">
        <v>1</v>
      </c>
      <c r="N520" s="237" t="s">
        <v>44</v>
      </c>
      <c r="O520" s="92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0" t="s">
        <v>202</v>
      </c>
      <c r="AT520" s="240" t="s">
        <v>165</v>
      </c>
      <c r="AU520" s="240" t="s">
        <v>88</v>
      </c>
      <c r="AY520" s="18" t="s">
        <v>163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8" t="s">
        <v>84</v>
      </c>
      <c r="BK520" s="241">
        <f>ROUND(I520*H520,2)</f>
        <v>0</v>
      </c>
      <c r="BL520" s="18" t="s">
        <v>202</v>
      </c>
      <c r="BM520" s="240" t="s">
        <v>985</v>
      </c>
    </row>
    <row r="521" s="2" customFormat="1" ht="16.5" customHeight="1">
      <c r="A521" s="39"/>
      <c r="B521" s="40"/>
      <c r="C521" s="265" t="s">
        <v>595</v>
      </c>
      <c r="D521" s="265" t="s">
        <v>296</v>
      </c>
      <c r="E521" s="266" t="s">
        <v>986</v>
      </c>
      <c r="F521" s="267" t="s">
        <v>987</v>
      </c>
      <c r="G521" s="268" t="s">
        <v>293</v>
      </c>
      <c r="H521" s="269">
        <v>4</v>
      </c>
      <c r="I521" s="270"/>
      <c r="J521" s="271">
        <f>ROUND(I521*H521,2)</f>
        <v>0</v>
      </c>
      <c r="K521" s="272"/>
      <c r="L521" s="273"/>
      <c r="M521" s="274" t="s">
        <v>1</v>
      </c>
      <c r="N521" s="275" t="s">
        <v>44</v>
      </c>
      <c r="O521" s="92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0" t="s">
        <v>242</v>
      </c>
      <c r="AT521" s="240" t="s">
        <v>296</v>
      </c>
      <c r="AU521" s="240" t="s">
        <v>88</v>
      </c>
      <c r="AY521" s="18" t="s">
        <v>163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8" t="s">
        <v>84</v>
      </c>
      <c r="BK521" s="241">
        <f>ROUND(I521*H521,2)</f>
        <v>0</v>
      </c>
      <c r="BL521" s="18" t="s">
        <v>202</v>
      </c>
      <c r="BM521" s="240" t="s">
        <v>988</v>
      </c>
    </row>
    <row r="522" s="2" customFormat="1" ht="16.5" customHeight="1">
      <c r="A522" s="39"/>
      <c r="B522" s="40"/>
      <c r="C522" s="228" t="s">
        <v>989</v>
      </c>
      <c r="D522" s="228" t="s">
        <v>165</v>
      </c>
      <c r="E522" s="229" t="s">
        <v>990</v>
      </c>
      <c r="F522" s="230" t="s">
        <v>991</v>
      </c>
      <c r="G522" s="231" t="s">
        <v>325</v>
      </c>
      <c r="H522" s="232">
        <v>4</v>
      </c>
      <c r="I522" s="233"/>
      <c r="J522" s="234">
        <f>ROUND(I522*H522,2)</f>
        <v>0</v>
      </c>
      <c r="K522" s="235"/>
      <c r="L522" s="45"/>
      <c r="M522" s="236" t="s">
        <v>1</v>
      </c>
      <c r="N522" s="237" t="s">
        <v>44</v>
      </c>
      <c r="O522" s="92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0" t="s">
        <v>202</v>
      </c>
      <c r="AT522" s="240" t="s">
        <v>165</v>
      </c>
      <c r="AU522" s="240" t="s">
        <v>88</v>
      </c>
      <c r="AY522" s="18" t="s">
        <v>163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8" t="s">
        <v>84</v>
      </c>
      <c r="BK522" s="241">
        <f>ROUND(I522*H522,2)</f>
        <v>0</v>
      </c>
      <c r="BL522" s="18" t="s">
        <v>202</v>
      </c>
      <c r="BM522" s="240" t="s">
        <v>992</v>
      </c>
    </row>
    <row r="523" s="2" customFormat="1" ht="55.5" customHeight="1">
      <c r="A523" s="39"/>
      <c r="B523" s="40"/>
      <c r="C523" s="228" t="s">
        <v>599</v>
      </c>
      <c r="D523" s="228" t="s">
        <v>165</v>
      </c>
      <c r="E523" s="229" t="s">
        <v>993</v>
      </c>
      <c r="F523" s="230" t="s">
        <v>994</v>
      </c>
      <c r="G523" s="231" t="s">
        <v>286</v>
      </c>
      <c r="H523" s="232">
        <v>0.071999999999999995</v>
      </c>
      <c r="I523" s="233"/>
      <c r="J523" s="234">
        <f>ROUND(I523*H523,2)</f>
        <v>0</v>
      </c>
      <c r="K523" s="235"/>
      <c r="L523" s="45"/>
      <c r="M523" s="236" t="s">
        <v>1</v>
      </c>
      <c r="N523" s="237" t="s">
        <v>44</v>
      </c>
      <c r="O523" s="92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0" t="s">
        <v>202</v>
      </c>
      <c r="AT523" s="240" t="s">
        <v>165</v>
      </c>
      <c r="AU523" s="240" t="s">
        <v>88</v>
      </c>
      <c r="AY523" s="18" t="s">
        <v>163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8" t="s">
        <v>84</v>
      </c>
      <c r="BK523" s="241">
        <f>ROUND(I523*H523,2)</f>
        <v>0</v>
      </c>
      <c r="BL523" s="18" t="s">
        <v>202</v>
      </c>
      <c r="BM523" s="240" t="s">
        <v>995</v>
      </c>
    </row>
    <row r="524" s="12" customFormat="1" ht="22.8" customHeight="1">
      <c r="A524" s="12"/>
      <c r="B524" s="212"/>
      <c r="C524" s="213"/>
      <c r="D524" s="214" t="s">
        <v>78</v>
      </c>
      <c r="E524" s="226" t="s">
        <v>996</v>
      </c>
      <c r="F524" s="226" t="s">
        <v>997</v>
      </c>
      <c r="G524" s="213"/>
      <c r="H524" s="213"/>
      <c r="I524" s="216"/>
      <c r="J524" s="227">
        <f>BK524</f>
        <v>0</v>
      </c>
      <c r="K524" s="213"/>
      <c r="L524" s="218"/>
      <c r="M524" s="219"/>
      <c r="N524" s="220"/>
      <c r="O524" s="220"/>
      <c r="P524" s="221">
        <f>SUM(P525:P534)</f>
        <v>0</v>
      </c>
      <c r="Q524" s="220"/>
      <c r="R524" s="221">
        <f>SUM(R525:R534)</f>
        <v>0</v>
      </c>
      <c r="S524" s="220"/>
      <c r="T524" s="222">
        <f>SUM(T525:T534)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23" t="s">
        <v>88</v>
      </c>
      <c r="AT524" s="224" t="s">
        <v>78</v>
      </c>
      <c r="AU524" s="224" t="s">
        <v>84</v>
      </c>
      <c r="AY524" s="223" t="s">
        <v>163</v>
      </c>
      <c r="BK524" s="225">
        <f>SUM(BK525:BK534)</f>
        <v>0</v>
      </c>
    </row>
    <row r="525" s="2" customFormat="1" ht="24.15" customHeight="1">
      <c r="A525" s="39"/>
      <c r="B525" s="40"/>
      <c r="C525" s="228" t="s">
        <v>998</v>
      </c>
      <c r="D525" s="228" t="s">
        <v>165</v>
      </c>
      <c r="E525" s="229" t="s">
        <v>999</v>
      </c>
      <c r="F525" s="230" t="s">
        <v>1000</v>
      </c>
      <c r="G525" s="231" t="s">
        <v>175</v>
      </c>
      <c r="H525" s="232">
        <v>9.6999999999999993</v>
      </c>
      <c r="I525" s="233"/>
      <c r="J525" s="234">
        <f>ROUND(I525*H525,2)</f>
        <v>0</v>
      </c>
      <c r="K525" s="235"/>
      <c r="L525" s="45"/>
      <c r="M525" s="236" t="s">
        <v>1</v>
      </c>
      <c r="N525" s="237" t="s">
        <v>44</v>
      </c>
      <c r="O525" s="92"/>
      <c r="P525" s="238">
        <f>O525*H525</f>
        <v>0</v>
      </c>
      <c r="Q525" s="238">
        <v>0</v>
      </c>
      <c r="R525" s="238">
        <f>Q525*H525</f>
        <v>0</v>
      </c>
      <c r="S525" s="238">
        <v>0</v>
      </c>
      <c r="T525" s="23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0" t="s">
        <v>202</v>
      </c>
      <c r="AT525" s="240" t="s">
        <v>165</v>
      </c>
      <c r="AU525" s="240" t="s">
        <v>88</v>
      </c>
      <c r="AY525" s="18" t="s">
        <v>163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8" t="s">
        <v>84</v>
      </c>
      <c r="BK525" s="241">
        <f>ROUND(I525*H525,2)</f>
        <v>0</v>
      </c>
      <c r="BL525" s="18" t="s">
        <v>202</v>
      </c>
      <c r="BM525" s="240" t="s">
        <v>1001</v>
      </c>
    </row>
    <row r="526" s="13" customFormat="1">
      <c r="A526" s="13"/>
      <c r="B526" s="242"/>
      <c r="C526" s="243"/>
      <c r="D526" s="244" t="s">
        <v>169</v>
      </c>
      <c r="E526" s="245" t="s">
        <v>1</v>
      </c>
      <c r="F526" s="246" t="s">
        <v>399</v>
      </c>
      <c r="G526" s="243"/>
      <c r="H526" s="247">
        <v>9.6999999999999993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169</v>
      </c>
      <c r="AU526" s="253" t="s">
        <v>88</v>
      </c>
      <c r="AV526" s="13" t="s">
        <v>88</v>
      </c>
      <c r="AW526" s="13" t="s">
        <v>34</v>
      </c>
      <c r="AX526" s="13" t="s">
        <v>79</v>
      </c>
      <c r="AY526" s="253" t="s">
        <v>163</v>
      </c>
    </row>
    <row r="527" s="14" customFormat="1">
      <c r="A527" s="14"/>
      <c r="B527" s="254"/>
      <c r="C527" s="255"/>
      <c r="D527" s="244" t="s">
        <v>169</v>
      </c>
      <c r="E527" s="256" t="s">
        <v>1</v>
      </c>
      <c r="F527" s="257" t="s">
        <v>172</v>
      </c>
      <c r="G527" s="255"/>
      <c r="H527" s="258">
        <v>9.6999999999999993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4" t="s">
        <v>169</v>
      </c>
      <c r="AU527" s="264" t="s">
        <v>88</v>
      </c>
      <c r="AV527" s="14" t="s">
        <v>94</v>
      </c>
      <c r="AW527" s="14" t="s">
        <v>34</v>
      </c>
      <c r="AX527" s="14" t="s">
        <v>84</v>
      </c>
      <c r="AY527" s="264" t="s">
        <v>163</v>
      </c>
    </row>
    <row r="528" s="2" customFormat="1" ht="37.8" customHeight="1">
      <c r="A528" s="39"/>
      <c r="B528" s="40"/>
      <c r="C528" s="228" t="s">
        <v>602</v>
      </c>
      <c r="D528" s="228" t="s">
        <v>165</v>
      </c>
      <c r="E528" s="229" t="s">
        <v>1002</v>
      </c>
      <c r="F528" s="230" t="s">
        <v>1003</v>
      </c>
      <c r="G528" s="231" t="s">
        <v>175</v>
      </c>
      <c r="H528" s="232">
        <v>9.6999999999999993</v>
      </c>
      <c r="I528" s="233"/>
      <c r="J528" s="234">
        <f>ROUND(I528*H528,2)</f>
        <v>0</v>
      </c>
      <c r="K528" s="235"/>
      <c r="L528" s="45"/>
      <c r="M528" s="236" t="s">
        <v>1</v>
      </c>
      <c r="N528" s="237" t="s">
        <v>44</v>
      </c>
      <c r="O528" s="92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0" t="s">
        <v>202</v>
      </c>
      <c r="AT528" s="240" t="s">
        <v>165</v>
      </c>
      <c r="AU528" s="240" t="s">
        <v>88</v>
      </c>
      <c r="AY528" s="18" t="s">
        <v>163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8" t="s">
        <v>84</v>
      </c>
      <c r="BK528" s="241">
        <f>ROUND(I528*H528,2)</f>
        <v>0</v>
      </c>
      <c r="BL528" s="18" t="s">
        <v>202</v>
      </c>
      <c r="BM528" s="240" t="s">
        <v>1004</v>
      </c>
    </row>
    <row r="529" s="2" customFormat="1" ht="37.8" customHeight="1">
      <c r="A529" s="39"/>
      <c r="B529" s="40"/>
      <c r="C529" s="228" t="s">
        <v>1005</v>
      </c>
      <c r="D529" s="228" t="s">
        <v>165</v>
      </c>
      <c r="E529" s="229" t="s">
        <v>1006</v>
      </c>
      <c r="F529" s="230" t="s">
        <v>1007</v>
      </c>
      <c r="G529" s="231" t="s">
        <v>175</v>
      </c>
      <c r="H529" s="232">
        <v>9.6999999999999993</v>
      </c>
      <c r="I529" s="233"/>
      <c r="J529" s="234">
        <f>ROUND(I529*H529,2)</f>
        <v>0</v>
      </c>
      <c r="K529" s="235"/>
      <c r="L529" s="45"/>
      <c r="M529" s="236" t="s">
        <v>1</v>
      </c>
      <c r="N529" s="237" t="s">
        <v>44</v>
      </c>
      <c r="O529" s="92"/>
      <c r="P529" s="238">
        <f>O529*H529</f>
        <v>0</v>
      </c>
      <c r="Q529" s="238">
        <v>0</v>
      </c>
      <c r="R529" s="238">
        <f>Q529*H529</f>
        <v>0</v>
      </c>
      <c r="S529" s="238">
        <v>0</v>
      </c>
      <c r="T529" s="23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0" t="s">
        <v>202</v>
      </c>
      <c r="AT529" s="240" t="s">
        <v>165</v>
      </c>
      <c r="AU529" s="240" t="s">
        <v>88</v>
      </c>
      <c r="AY529" s="18" t="s">
        <v>163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8" t="s">
        <v>84</v>
      </c>
      <c r="BK529" s="241">
        <f>ROUND(I529*H529,2)</f>
        <v>0</v>
      </c>
      <c r="BL529" s="18" t="s">
        <v>202</v>
      </c>
      <c r="BM529" s="240" t="s">
        <v>1008</v>
      </c>
    </row>
    <row r="530" s="2" customFormat="1" ht="24.15" customHeight="1">
      <c r="A530" s="39"/>
      <c r="B530" s="40"/>
      <c r="C530" s="265" t="s">
        <v>606</v>
      </c>
      <c r="D530" s="265" t="s">
        <v>296</v>
      </c>
      <c r="E530" s="266" t="s">
        <v>1009</v>
      </c>
      <c r="F530" s="267" t="s">
        <v>1010</v>
      </c>
      <c r="G530" s="268" t="s">
        <v>175</v>
      </c>
      <c r="H530" s="269">
        <v>11.154999999999999</v>
      </c>
      <c r="I530" s="270"/>
      <c r="J530" s="271">
        <f>ROUND(I530*H530,2)</f>
        <v>0</v>
      </c>
      <c r="K530" s="272"/>
      <c r="L530" s="273"/>
      <c r="M530" s="274" t="s">
        <v>1</v>
      </c>
      <c r="N530" s="275" t="s">
        <v>44</v>
      </c>
      <c r="O530" s="92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0" t="s">
        <v>242</v>
      </c>
      <c r="AT530" s="240" t="s">
        <v>296</v>
      </c>
      <c r="AU530" s="240" t="s">
        <v>88</v>
      </c>
      <c r="AY530" s="18" t="s">
        <v>163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8" t="s">
        <v>84</v>
      </c>
      <c r="BK530" s="241">
        <f>ROUND(I530*H530,2)</f>
        <v>0</v>
      </c>
      <c r="BL530" s="18" t="s">
        <v>202</v>
      </c>
      <c r="BM530" s="240" t="s">
        <v>1011</v>
      </c>
    </row>
    <row r="531" s="13" customFormat="1">
      <c r="A531" s="13"/>
      <c r="B531" s="242"/>
      <c r="C531" s="243"/>
      <c r="D531" s="244" t="s">
        <v>169</v>
      </c>
      <c r="E531" s="245" t="s">
        <v>1</v>
      </c>
      <c r="F531" s="246" t="s">
        <v>1012</v>
      </c>
      <c r="G531" s="243"/>
      <c r="H531" s="247">
        <v>11.154999999999999</v>
      </c>
      <c r="I531" s="248"/>
      <c r="J531" s="243"/>
      <c r="K531" s="243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169</v>
      </c>
      <c r="AU531" s="253" t="s">
        <v>88</v>
      </c>
      <c r="AV531" s="13" t="s">
        <v>88</v>
      </c>
      <c r="AW531" s="13" t="s">
        <v>34</v>
      </c>
      <c r="AX531" s="13" t="s">
        <v>79</v>
      </c>
      <c r="AY531" s="253" t="s">
        <v>163</v>
      </c>
    </row>
    <row r="532" s="14" customFormat="1">
      <c r="A532" s="14"/>
      <c r="B532" s="254"/>
      <c r="C532" s="255"/>
      <c r="D532" s="244" t="s">
        <v>169</v>
      </c>
      <c r="E532" s="256" t="s">
        <v>1</v>
      </c>
      <c r="F532" s="257" t="s">
        <v>172</v>
      </c>
      <c r="G532" s="255"/>
      <c r="H532" s="258">
        <v>11.154999999999999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4" t="s">
        <v>169</v>
      </c>
      <c r="AU532" s="264" t="s">
        <v>88</v>
      </c>
      <c r="AV532" s="14" t="s">
        <v>94</v>
      </c>
      <c r="AW532" s="14" t="s">
        <v>34</v>
      </c>
      <c r="AX532" s="14" t="s">
        <v>84</v>
      </c>
      <c r="AY532" s="264" t="s">
        <v>163</v>
      </c>
    </row>
    <row r="533" s="2" customFormat="1" ht="33" customHeight="1">
      <c r="A533" s="39"/>
      <c r="B533" s="40"/>
      <c r="C533" s="228" t="s">
        <v>1013</v>
      </c>
      <c r="D533" s="228" t="s">
        <v>165</v>
      </c>
      <c r="E533" s="229" t="s">
        <v>1014</v>
      </c>
      <c r="F533" s="230" t="s">
        <v>1015</v>
      </c>
      <c r="G533" s="231" t="s">
        <v>175</v>
      </c>
      <c r="H533" s="232">
        <v>9.6999999999999993</v>
      </c>
      <c r="I533" s="233"/>
      <c r="J533" s="234">
        <f>ROUND(I533*H533,2)</f>
        <v>0</v>
      </c>
      <c r="K533" s="235"/>
      <c r="L533" s="45"/>
      <c r="M533" s="236" t="s">
        <v>1</v>
      </c>
      <c r="N533" s="237" t="s">
        <v>44</v>
      </c>
      <c r="O533" s="92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0" t="s">
        <v>202</v>
      </c>
      <c r="AT533" s="240" t="s">
        <v>165</v>
      </c>
      <c r="AU533" s="240" t="s">
        <v>88</v>
      </c>
      <c r="AY533" s="18" t="s">
        <v>163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8" t="s">
        <v>84</v>
      </c>
      <c r="BK533" s="241">
        <f>ROUND(I533*H533,2)</f>
        <v>0</v>
      </c>
      <c r="BL533" s="18" t="s">
        <v>202</v>
      </c>
      <c r="BM533" s="240" t="s">
        <v>1016</v>
      </c>
    </row>
    <row r="534" s="2" customFormat="1" ht="55.5" customHeight="1">
      <c r="A534" s="39"/>
      <c r="B534" s="40"/>
      <c r="C534" s="228" t="s">
        <v>611</v>
      </c>
      <c r="D534" s="228" t="s">
        <v>165</v>
      </c>
      <c r="E534" s="229" t="s">
        <v>1017</v>
      </c>
      <c r="F534" s="230" t="s">
        <v>1018</v>
      </c>
      <c r="G534" s="231" t="s">
        <v>286</v>
      </c>
      <c r="H534" s="232">
        <v>0.42299999999999999</v>
      </c>
      <c r="I534" s="233"/>
      <c r="J534" s="234">
        <f>ROUND(I534*H534,2)</f>
        <v>0</v>
      </c>
      <c r="K534" s="235"/>
      <c r="L534" s="45"/>
      <c r="M534" s="236" t="s">
        <v>1</v>
      </c>
      <c r="N534" s="237" t="s">
        <v>44</v>
      </c>
      <c r="O534" s="92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0" t="s">
        <v>202</v>
      </c>
      <c r="AT534" s="240" t="s">
        <v>165</v>
      </c>
      <c r="AU534" s="240" t="s">
        <v>88</v>
      </c>
      <c r="AY534" s="18" t="s">
        <v>163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8" t="s">
        <v>84</v>
      </c>
      <c r="BK534" s="241">
        <f>ROUND(I534*H534,2)</f>
        <v>0</v>
      </c>
      <c r="BL534" s="18" t="s">
        <v>202</v>
      </c>
      <c r="BM534" s="240" t="s">
        <v>1019</v>
      </c>
    </row>
    <row r="535" s="12" customFormat="1" ht="22.8" customHeight="1">
      <c r="A535" s="12"/>
      <c r="B535" s="212"/>
      <c r="C535" s="213"/>
      <c r="D535" s="214" t="s">
        <v>78</v>
      </c>
      <c r="E535" s="226" t="s">
        <v>1020</v>
      </c>
      <c r="F535" s="226" t="s">
        <v>1021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SUM(P536:P580)</f>
        <v>0</v>
      </c>
      <c r="Q535" s="220"/>
      <c r="R535" s="221">
        <f>SUM(R536:R580)</f>
        <v>0</v>
      </c>
      <c r="S535" s="220"/>
      <c r="T535" s="222">
        <f>SUM(T536:T580)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88</v>
      </c>
      <c r="AT535" s="224" t="s">
        <v>78</v>
      </c>
      <c r="AU535" s="224" t="s">
        <v>84</v>
      </c>
      <c r="AY535" s="223" t="s">
        <v>163</v>
      </c>
      <c r="BK535" s="225">
        <f>SUM(BK536:BK580)</f>
        <v>0</v>
      </c>
    </row>
    <row r="536" s="2" customFormat="1" ht="37.8" customHeight="1">
      <c r="A536" s="39"/>
      <c r="B536" s="40"/>
      <c r="C536" s="228" t="s">
        <v>1022</v>
      </c>
      <c r="D536" s="228" t="s">
        <v>165</v>
      </c>
      <c r="E536" s="229" t="s">
        <v>1023</v>
      </c>
      <c r="F536" s="230" t="s">
        <v>1024</v>
      </c>
      <c r="G536" s="231" t="s">
        <v>175</v>
      </c>
      <c r="H536" s="232">
        <v>361.39999999999998</v>
      </c>
      <c r="I536" s="233"/>
      <c r="J536" s="234">
        <f>ROUND(I536*H536,2)</f>
        <v>0</v>
      </c>
      <c r="K536" s="235"/>
      <c r="L536" s="45"/>
      <c r="M536" s="236" t="s">
        <v>1</v>
      </c>
      <c r="N536" s="237" t="s">
        <v>44</v>
      </c>
      <c r="O536" s="92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0" t="s">
        <v>202</v>
      </c>
      <c r="AT536" s="240" t="s">
        <v>165</v>
      </c>
      <c r="AU536" s="240" t="s">
        <v>88</v>
      </c>
      <c r="AY536" s="18" t="s">
        <v>163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8" t="s">
        <v>84</v>
      </c>
      <c r="BK536" s="241">
        <f>ROUND(I536*H536,2)</f>
        <v>0</v>
      </c>
      <c r="BL536" s="18" t="s">
        <v>202</v>
      </c>
      <c r="BM536" s="240" t="s">
        <v>1025</v>
      </c>
    </row>
    <row r="537" s="13" customFormat="1">
      <c r="A537" s="13"/>
      <c r="B537" s="242"/>
      <c r="C537" s="243"/>
      <c r="D537" s="244" t="s">
        <v>169</v>
      </c>
      <c r="E537" s="245" t="s">
        <v>1</v>
      </c>
      <c r="F537" s="246" t="s">
        <v>1026</v>
      </c>
      <c r="G537" s="243"/>
      <c r="H537" s="247">
        <v>347.89999999999998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169</v>
      </c>
      <c r="AU537" s="253" t="s">
        <v>88</v>
      </c>
      <c r="AV537" s="13" t="s">
        <v>88</v>
      </c>
      <c r="AW537" s="13" t="s">
        <v>34</v>
      </c>
      <c r="AX537" s="13" t="s">
        <v>79</v>
      </c>
      <c r="AY537" s="253" t="s">
        <v>163</v>
      </c>
    </row>
    <row r="538" s="13" customFormat="1">
      <c r="A538" s="13"/>
      <c r="B538" s="242"/>
      <c r="C538" s="243"/>
      <c r="D538" s="244" t="s">
        <v>169</v>
      </c>
      <c r="E538" s="245" t="s">
        <v>1</v>
      </c>
      <c r="F538" s="246" t="s">
        <v>1027</v>
      </c>
      <c r="G538" s="243"/>
      <c r="H538" s="247">
        <v>13.5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169</v>
      </c>
      <c r="AU538" s="253" t="s">
        <v>88</v>
      </c>
      <c r="AV538" s="13" t="s">
        <v>88</v>
      </c>
      <c r="AW538" s="13" t="s">
        <v>34</v>
      </c>
      <c r="AX538" s="13" t="s">
        <v>79</v>
      </c>
      <c r="AY538" s="253" t="s">
        <v>163</v>
      </c>
    </row>
    <row r="539" s="14" customFormat="1">
      <c r="A539" s="14"/>
      <c r="B539" s="254"/>
      <c r="C539" s="255"/>
      <c r="D539" s="244" t="s">
        <v>169</v>
      </c>
      <c r="E539" s="256" t="s">
        <v>1</v>
      </c>
      <c r="F539" s="257" t="s">
        <v>172</v>
      </c>
      <c r="G539" s="255"/>
      <c r="H539" s="258">
        <v>361.39999999999998</v>
      </c>
      <c r="I539" s="259"/>
      <c r="J539" s="255"/>
      <c r="K539" s="255"/>
      <c r="L539" s="260"/>
      <c r="M539" s="261"/>
      <c r="N539" s="262"/>
      <c r="O539" s="262"/>
      <c r="P539" s="262"/>
      <c r="Q539" s="262"/>
      <c r="R539" s="262"/>
      <c r="S539" s="262"/>
      <c r="T539" s="26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4" t="s">
        <v>169</v>
      </c>
      <c r="AU539" s="264" t="s">
        <v>88</v>
      </c>
      <c r="AV539" s="14" t="s">
        <v>94</v>
      </c>
      <c r="AW539" s="14" t="s">
        <v>34</v>
      </c>
      <c r="AX539" s="14" t="s">
        <v>84</v>
      </c>
      <c r="AY539" s="264" t="s">
        <v>163</v>
      </c>
    </row>
    <row r="540" s="2" customFormat="1" ht="37.8" customHeight="1">
      <c r="A540" s="39"/>
      <c r="B540" s="40"/>
      <c r="C540" s="228" t="s">
        <v>615</v>
      </c>
      <c r="D540" s="228" t="s">
        <v>165</v>
      </c>
      <c r="E540" s="229" t="s">
        <v>1028</v>
      </c>
      <c r="F540" s="230" t="s">
        <v>1029</v>
      </c>
      <c r="G540" s="231" t="s">
        <v>175</v>
      </c>
      <c r="H540" s="232">
        <v>19.800000000000001</v>
      </c>
      <c r="I540" s="233"/>
      <c r="J540" s="234">
        <f>ROUND(I540*H540,2)</f>
        <v>0</v>
      </c>
      <c r="K540" s="235"/>
      <c r="L540" s="45"/>
      <c r="M540" s="236" t="s">
        <v>1</v>
      </c>
      <c r="N540" s="237" t="s">
        <v>44</v>
      </c>
      <c r="O540" s="92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0" t="s">
        <v>202</v>
      </c>
      <c r="AT540" s="240" t="s">
        <v>165</v>
      </c>
      <c r="AU540" s="240" t="s">
        <v>88</v>
      </c>
      <c r="AY540" s="18" t="s">
        <v>163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8" t="s">
        <v>84</v>
      </c>
      <c r="BK540" s="241">
        <f>ROUND(I540*H540,2)</f>
        <v>0</v>
      </c>
      <c r="BL540" s="18" t="s">
        <v>202</v>
      </c>
      <c r="BM540" s="240" t="s">
        <v>1030</v>
      </c>
    </row>
    <row r="541" s="13" customFormat="1">
      <c r="A541" s="13"/>
      <c r="B541" s="242"/>
      <c r="C541" s="243"/>
      <c r="D541" s="244" t="s">
        <v>169</v>
      </c>
      <c r="E541" s="245" t="s">
        <v>1</v>
      </c>
      <c r="F541" s="246" t="s">
        <v>1031</v>
      </c>
      <c r="G541" s="243"/>
      <c r="H541" s="247">
        <v>19.800000000000001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169</v>
      </c>
      <c r="AU541" s="253" t="s">
        <v>88</v>
      </c>
      <c r="AV541" s="13" t="s">
        <v>88</v>
      </c>
      <c r="AW541" s="13" t="s">
        <v>34</v>
      </c>
      <c r="AX541" s="13" t="s">
        <v>79</v>
      </c>
      <c r="AY541" s="253" t="s">
        <v>163</v>
      </c>
    </row>
    <row r="542" s="14" customFormat="1">
      <c r="A542" s="14"/>
      <c r="B542" s="254"/>
      <c r="C542" s="255"/>
      <c r="D542" s="244" t="s">
        <v>169</v>
      </c>
      <c r="E542" s="256" t="s">
        <v>1</v>
      </c>
      <c r="F542" s="257" t="s">
        <v>172</v>
      </c>
      <c r="G542" s="255"/>
      <c r="H542" s="258">
        <v>19.800000000000001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169</v>
      </c>
      <c r="AU542" s="264" t="s">
        <v>88</v>
      </c>
      <c r="AV542" s="14" t="s">
        <v>94</v>
      </c>
      <c r="AW542" s="14" t="s">
        <v>34</v>
      </c>
      <c r="AX542" s="14" t="s">
        <v>84</v>
      </c>
      <c r="AY542" s="264" t="s">
        <v>163</v>
      </c>
    </row>
    <row r="543" s="2" customFormat="1" ht="24.15" customHeight="1">
      <c r="A543" s="39"/>
      <c r="B543" s="40"/>
      <c r="C543" s="228" t="s">
        <v>1032</v>
      </c>
      <c r="D543" s="228" t="s">
        <v>165</v>
      </c>
      <c r="E543" s="229" t="s">
        <v>1033</v>
      </c>
      <c r="F543" s="230" t="s">
        <v>1034</v>
      </c>
      <c r="G543" s="231" t="s">
        <v>175</v>
      </c>
      <c r="H543" s="232">
        <v>361.39999999999998</v>
      </c>
      <c r="I543" s="233"/>
      <c r="J543" s="234">
        <f>ROUND(I543*H543,2)</f>
        <v>0</v>
      </c>
      <c r="K543" s="235"/>
      <c r="L543" s="45"/>
      <c r="M543" s="236" t="s">
        <v>1</v>
      </c>
      <c r="N543" s="237" t="s">
        <v>44</v>
      </c>
      <c r="O543" s="92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0" t="s">
        <v>202</v>
      </c>
      <c r="AT543" s="240" t="s">
        <v>165</v>
      </c>
      <c r="AU543" s="240" t="s">
        <v>88</v>
      </c>
      <c r="AY543" s="18" t="s">
        <v>163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8" t="s">
        <v>84</v>
      </c>
      <c r="BK543" s="241">
        <f>ROUND(I543*H543,2)</f>
        <v>0</v>
      </c>
      <c r="BL543" s="18" t="s">
        <v>202</v>
      </c>
      <c r="BM543" s="240" t="s">
        <v>1035</v>
      </c>
    </row>
    <row r="544" s="2" customFormat="1" ht="24.15" customHeight="1">
      <c r="A544" s="39"/>
      <c r="B544" s="40"/>
      <c r="C544" s="228" t="s">
        <v>618</v>
      </c>
      <c r="D544" s="228" t="s">
        <v>165</v>
      </c>
      <c r="E544" s="229" t="s">
        <v>1036</v>
      </c>
      <c r="F544" s="230" t="s">
        <v>1037</v>
      </c>
      <c r="G544" s="231" t="s">
        <v>175</v>
      </c>
      <c r="H544" s="232">
        <v>19.800000000000001</v>
      </c>
      <c r="I544" s="233"/>
      <c r="J544" s="234">
        <f>ROUND(I544*H544,2)</f>
        <v>0</v>
      </c>
      <c r="K544" s="235"/>
      <c r="L544" s="45"/>
      <c r="M544" s="236" t="s">
        <v>1</v>
      </c>
      <c r="N544" s="237" t="s">
        <v>44</v>
      </c>
      <c r="O544" s="92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0" t="s">
        <v>202</v>
      </c>
      <c r="AT544" s="240" t="s">
        <v>165</v>
      </c>
      <c r="AU544" s="240" t="s">
        <v>88</v>
      </c>
      <c r="AY544" s="18" t="s">
        <v>163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8" t="s">
        <v>84</v>
      </c>
      <c r="BK544" s="241">
        <f>ROUND(I544*H544,2)</f>
        <v>0</v>
      </c>
      <c r="BL544" s="18" t="s">
        <v>202</v>
      </c>
      <c r="BM544" s="240" t="s">
        <v>1038</v>
      </c>
    </row>
    <row r="545" s="2" customFormat="1" ht="24.15" customHeight="1">
      <c r="A545" s="39"/>
      <c r="B545" s="40"/>
      <c r="C545" s="228" t="s">
        <v>1039</v>
      </c>
      <c r="D545" s="228" t="s">
        <v>165</v>
      </c>
      <c r="E545" s="229" t="s">
        <v>1040</v>
      </c>
      <c r="F545" s="230" t="s">
        <v>1041</v>
      </c>
      <c r="G545" s="231" t="s">
        <v>175</v>
      </c>
      <c r="H545" s="232">
        <v>361.39999999999998</v>
      </c>
      <c r="I545" s="233"/>
      <c r="J545" s="234">
        <f>ROUND(I545*H545,2)</f>
        <v>0</v>
      </c>
      <c r="K545" s="235"/>
      <c r="L545" s="45"/>
      <c r="M545" s="236" t="s">
        <v>1</v>
      </c>
      <c r="N545" s="237" t="s">
        <v>44</v>
      </c>
      <c r="O545" s="92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202</v>
      </c>
      <c r="AT545" s="240" t="s">
        <v>165</v>
      </c>
      <c r="AU545" s="240" t="s">
        <v>88</v>
      </c>
      <c r="AY545" s="18" t="s">
        <v>163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84</v>
      </c>
      <c r="BK545" s="241">
        <f>ROUND(I545*H545,2)</f>
        <v>0</v>
      </c>
      <c r="BL545" s="18" t="s">
        <v>202</v>
      </c>
      <c r="BM545" s="240" t="s">
        <v>1042</v>
      </c>
    </row>
    <row r="546" s="2" customFormat="1" ht="24.15" customHeight="1">
      <c r="A546" s="39"/>
      <c r="B546" s="40"/>
      <c r="C546" s="228" t="s">
        <v>622</v>
      </c>
      <c r="D546" s="228" t="s">
        <v>165</v>
      </c>
      <c r="E546" s="229" t="s">
        <v>1043</v>
      </c>
      <c r="F546" s="230" t="s">
        <v>1044</v>
      </c>
      <c r="G546" s="231" t="s">
        <v>175</v>
      </c>
      <c r="H546" s="232">
        <v>19.800000000000001</v>
      </c>
      <c r="I546" s="233"/>
      <c r="J546" s="234">
        <f>ROUND(I546*H546,2)</f>
        <v>0</v>
      </c>
      <c r="K546" s="235"/>
      <c r="L546" s="45"/>
      <c r="M546" s="236" t="s">
        <v>1</v>
      </c>
      <c r="N546" s="237" t="s">
        <v>44</v>
      </c>
      <c r="O546" s="92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0" t="s">
        <v>202</v>
      </c>
      <c r="AT546" s="240" t="s">
        <v>165</v>
      </c>
      <c r="AU546" s="240" t="s">
        <v>88</v>
      </c>
      <c r="AY546" s="18" t="s">
        <v>163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8" t="s">
        <v>84</v>
      </c>
      <c r="BK546" s="241">
        <f>ROUND(I546*H546,2)</f>
        <v>0</v>
      </c>
      <c r="BL546" s="18" t="s">
        <v>202</v>
      </c>
      <c r="BM546" s="240" t="s">
        <v>1045</v>
      </c>
    </row>
    <row r="547" s="2" customFormat="1" ht="24.15" customHeight="1">
      <c r="A547" s="39"/>
      <c r="B547" s="40"/>
      <c r="C547" s="228" t="s">
        <v>1046</v>
      </c>
      <c r="D547" s="228" t="s">
        <v>165</v>
      </c>
      <c r="E547" s="229" t="s">
        <v>1047</v>
      </c>
      <c r="F547" s="230" t="s">
        <v>1048</v>
      </c>
      <c r="G547" s="231" t="s">
        <v>175</v>
      </c>
      <c r="H547" s="232">
        <v>361.39999999999998</v>
      </c>
      <c r="I547" s="233"/>
      <c r="J547" s="234">
        <f>ROUND(I547*H547,2)</f>
        <v>0</v>
      </c>
      <c r="K547" s="235"/>
      <c r="L547" s="45"/>
      <c r="M547" s="236" t="s">
        <v>1</v>
      </c>
      <c r="N547" s="237" t="s">
        <v>44</v>
      </c>
      <c r="O547" s="92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40" t="s">
        <v>202</v>
      </c>
      <c r="AT547" s="240" t="s">
        <v>165</v>
      </c>
      <c r="AU547" s="240" t="s">
        <v>88</v>
      </c>
      <c r="AY547" s="18" t="s">
        <v>163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8" t="s">
        <v>84</v>
      </c>
      <c r="BK547" s="241">
        <f>ROUND(I547*H547,2)</f>
        <v>0</v>
      </c>
      <c r="BL547" s="18" t="s">
        <v>202</v>
      </c>
      <c r="BM547" s="240" t="s">
        <v>1049</v>
      </c>
    </row>
    <row r="548" s="2" customFormat="1" ht="24.15" customHeight="1">
      <c r="A548" s="39"/>
      <c r="B548" s="40"/>
      <c r="C548" s="228" t="s">
        <v>625</v>
      </c>
      <c r="D548" s="228" t="s">
        <v>165</v>
      </c>
      <c r="E548" s="229" t="s">
        <v>1050</v>
      </c>
      <c r="F548" s="230" t="s">
        <v>1051</v>
      </c>
      <c r="G548" s="231" t="s">
        <v>175</v>
      </c>
      <c r="H548" s="232">
        <v>19.800000000000001</v>
      </c>
      <c r="I548" s="233"/>
      <c r="J548" s="234">
        <f>ROUND(I548*H548,2)</f>
        <v>0</v>
      </c>
      <c r="K548" s="235"/>
      <c r="L548" s="45"/>
      <c r="M548" s="236" t="s">
        <v>1</v>
      </c>
      <c r="N548" s="237" t="s">
        <v>44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202</v>
      </c>
      <c r="AT548" s="240" t="s">
        <v>165</v>
      </c>
      <c r="AU548" s="240" t="s">
        <v>88</v>
      </c>
      <c r="AY548" s="18" t="s">
        <v>163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84</v>
      </c>
      <c r="BK548" s="241">
        <f>ROUND(I548*H548,2)</f>
        <v>0</v>
      </c>
      <c r="BL548" s="18" t="s">
        <v>202</v>
      </c>
      <c r="BM548" s="240" t="s">
        <v>1052</v>
      </c>
    </row>
    <row r="549" s="2" customFormat="1" ht="37.8" customHeight="1">
      <c r="A549" s="39"/>
      <c r="B549" s="40"/>
      <c r="C549" s="228" t="s">
        <v>1053</v>
      </c>
      <c r="D549" s="228" t="s">
        <v>165</v>
      </c>
      <c r="E549" s="229" t="s">
        <v>1054</v>
      </c>
      <c r="F549" s="230" t="s">
        <v>1055</v>
      </c>
      <c r="G549" s="231" t="s">
        <v>175</v>
      </c>
      <c r="H549" s="232">
        <v>361.39999999999998</v>
      </c>
      <c r="I549" s="233"/>
      <c r="J549" s="234">
        <f>ROUND(I549*H549,2)</f>
        <v>0</v>
      </c>
      <c r="K549" s="235"/>
      <c r="L549" s="45"/>
      <c r="M549" s="236" t="s">
        <v>1</v>
      </c>
      <c r="N549" s="237" t="s">
        <v>44</v>
      </c>
      <c r="O549" s="92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0" t="s">
        <v>202</v>
      </c>
      <c r="AT549" s="240" t="s">
        <v>165</v>
      </c>
      <c r="AU549" s="240" t="s">
        <v>88</v>
      </c>
      <c r="AY549" s="18" t="s">
        <v>163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8" t="s">
        <v>84</v>
      </c>
      <c r="BK549" s="241">
        <f>ROUND(I549*H549,2)</f>
        <v>0</v>
      </c>
      <c r="BL549" s="18" t="s">
        <v>202</v>
      </c>
      <c r="BM549" s="240" t="s">
        <v>1056</v>
      </c>
    </row>
    <row r="550" s="2" customFormat="1" ht="37.8" customHeight="1">
      <c r="A550" s="39"/>
      <c r="B550" s="40"/>
      <c r="C550" s="228" t="s">
        <v>629</v>
      </c>
      <c r="D550" s="228" t="s">
        <v>165</v>
      </c>
      <c r="E550" s="229" t="s">
        <v>1057</v>
      </c>
      <c r="F550" s="230" t="s">
        <v>1058</v>
      </c>
      <c r="G550" s="231" t="s">
        <v>175</v>
      </c>
      <c r="H550" s="232">
        <v>19.800000000000001</v>
      </c>
      <c r="I550" s="233"/>
      <c r="J550" s="234">
        <f>ROUND(I550*H550,2)</f>
        <v>0</v>
      </c>
      <c r="K550" s="235"/>
      <c r="L550" s="45"/>
      <c r="M550" s="236" t="s">
        <v>1</v>
      </c>
      <c r="N550" s="237" t="s">
        <v>44</v>
      </c>
      <c r="O550" s="92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0" t="s">
        <v>202</v>
      </c>
      <c r="AT550" s="240" t="s">
        <v>165</v>
      </c>
      <c r="AU550" s="240" t="s">
        <v>88</v>
      </c>
      <c r="AY550" s="18" t="s">
        <v>163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8" t="s">
        <v>84</v>
      </c>
      <c r="BK550" s="241">
        <f>ROUND(I550*H550,2)</f>
        <v>0</v>
      </c>
      <c r="BL550" s="18" t="s">
        <v>202</v>
      </c>
      <c r="BM550" s="240" t="s">
        <v>1059</v>
      </c>
    </row>
    <row r="551" s="2" customFormat="1" ht="24.15" customHeight="1">
      <c r="A551" s="39"/>
      <c r="B551" s="40"/>
      <c r="C551" s="228" t="s">
        <v>1060</v>
      </c>
      <c r="D551" s="228" t="s">
        <v>165</v>
      </c>
      <c r="E551" s="229" t="s">
        <v>1061</v>
      </c>
      <c r="F551" s="230" t="s">
        <v>1062</v>
      </c>
      <c r="G551" s="231" t="s">
        <v>184</v>
      </c>
      <c r="H551" s="232">
        <v>23.760000000000002</v>
      </c>
      <c r="I551" s="233"/>
      <c r="J551" s="234">
        <f>ROUND(I551*H551,2)</f>
        <v>0</v>
      </c>
      <c r="K551" s="235"/>
      <c r="L551" s="45"/>
      <c r="M551" s="236" t="s">
        <v>1</v>
      </c>
      <c r="N551" s="237" t="s">
        <v>44</v>
      </c>
      <c r="O551" s="92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0" t="s">
        <v>202</v>
      </c>
      <c r="AT551" s="240" t="s">
        <v>165</v>
      </c>
      <c r="AU551" s="240" t="s">
        <v>88</v>
      </c>
      <c r="AY551" s="18" t="s">
        <v>163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8" t="s">
        <v>84</v>
      </c>
      <c r="BK551" s="241">
        <f>ROUND(I551*H551,2)</f>
        <v>0</v>
      </c>
      <c r="BL551" s="18" t="s">
        <v>202</v>
      </c>
      <c r="BM551" s="240" t="s">
        <v>1063</v>
      </c>
    </row>
    <row r="552" s="2" customFormat="1" ht="24.15" customHeight="1">
      <c r="A552" s="39"/>
      <c r="B552" s="40"/>
      <c r="C552" s="228" t="s">
        <v>632</v>
      </c>
      <c r="D552" s="228" t="s">
        <v>165</v>
      </c>
      <c r="E552" s="229" t="s">
        <v>1064</v>
      </c>
      <c r="F552" s="230" t="s">
        <v>1065</v>
      </c>
      <c r="G552" s="231" t="s">
        <v>175</v>
      </c>
      <c r="H552" s="232">
        <v>361.39999999999998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44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202</v>
      </c>
      <c r="AT552" s="240" t="s">
        <v>165</v>
      </c>
      <c r="AU552" s="240" t="s">
        <v>88</v>
      </c>
      <c r="AY552" s="18" t="s">
        <v>163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84</v>
      </c>
      <c r="BK552" s="241">
        <f>ROUND(I552*H552,2)</f>
        <v>0</v>
      </c>
      <c r="BL552" s="18" t="s">
        <v>202</v>
      </c>
      <c r="BM552" s="240" t="s">
        <v>1066</v>
      </c>
    </row>
    <row r="553" s="2" customFormat="1" ht="24.15" customHeight="1">
      <c r="A553" s="39"/>
      <c r="B553" s="40"/>
      <c r="C553" s="228" t="s">
        <v>1067</v>
      </c>
      <c r="D553" s="228" t="s">
        <v>165</v>
      </c>
      <c r="E553" s="229" t="s">
        <v>1068</v>
      </c>
      <c r="F553" s="230" t="s">
        <v>1069</v>
      </c>
      <c r="G553" s="231" t="s">
        <v>184</v>
      </c>
      <c r="H553" s="232">
        <v>39.600000000000001</v>
      </c>
      <c r="I553" s="233"/>
      <c r="J553" s="234">
        <f>ROUND(I553*H553,2)</f>
        <v>0</v>
      </c>
      <c r="K553" s="235"/>
      <c r="L553" s="45"/>
      <c r="M553" s="236" t="s">
        <v>1</v>
      </c>
      <c r="N553" s="237" t="s">
        <v>44</v>
      </c>
      <c r="O553" s="92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0" t="s">
        <v>202</v>
      </c>
      <c r="AT553" s="240" t="s">
        <v>165</v>
      </c>
      <c r="AU553" s="240" t="s">
        <v>88</v>
      </c>
      <c r="AY553" s="18" t="s">
        <v>163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8" t="s">
        <v>84</v>
      </c>
      <c r="BK553" s="241">
        <f>ROUND(I553*H553,2)</f>
        <v>0</v>
      </c>
      <c r="BL553" s="18" t="s">
        <v>202</v>
      </c>
      <c r="BM553" s="240" t="s">
        <v>1070</v>
      </c>
    </row>
    <row r="554" s="2" customFormat="1" ht="24.15" customHeight="1">
      <c r="A554" s="39"/>
      <c r="B554" s="40"/>
      <c r="C554" s="228" t="s">
        <v>636</v>
      </c>
      <c r="D554" s="228" t="s">
        <v>165</v>
      </c>
      <c r="E554" s="229" t="s">
        <v>1071</v>
      </c>
      <c r="F554" s="230" t="s">
        <v>1072</v>
      </c>
      <c r="G554" s="231" t="s">
        <v>184</v>
      </c>
      <c r="H554" s="232">
        <v>39.600000000000001</v>
      </c>
      <c r="I554" s="233"/>
      <c r="J554" s="234">
        <f>ROUND(I554*H554,2)</f>
        <v>0</v>
      </c>
      <c r="K554" s="235"/>
      <c r="L554" s="45"/>
      <c r="M554" s="236" t="s">
        <v>1</v>
      </c>
      <c r="N554" s="237" t="s">
        <v>44</v>
      </c>
      <c r="O554" s="92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0" t="s">
        <v>202</v>
      </c>
      <c r="AT554" s="240" t="s">
        <v>165</v>
      </c>
      <c r="AU554" s="240" t="s">
        <v>88</v>
      </c>
      <c r="AY554" s="18" t="s">
        <v>163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8" t="s">
        <v>84</v>
      </c>
      <c r="BK554" s="241">
        <f>ROUND(I554*H554,2)</f>
        <v>0</v>
      </c>
      <c r="BL554" s="18" t="s">
        <v>202</v>
      </c>
      <c r="BM554" s="240" t="s">
        <v>1073</v>
      </c>
    </row>
    <row r="555" s="2" customFormat="1" ht="49.05" customHeight="1">
      <c r="A555" s="39"/>
      <c r="B555" s="40"/>
      <c r="C555" s="265" t="s">
        <v>1074</v>
      </c>
      <c r="D555" s="265" t="s">
        <v>296</v>
      </c>
      <c r="E555" s="266" t="s">
        <v>1075</v>
      </c>
      <c r="F555" s="267" t="s">
        <v>1076</v>
      </c>
      <c r="G555" s="268" t="s">
        <v>175</v>
      </c>
      <c r="H555" s="269">
        <v>419.31999999999999</v>
      </c>
      <c r="I555" s="270"/>
      <c r="J555" s="271">
        <f>ROUND(I555*H555,2)</f>
        <v>0</v>
      </c>
      <c r="K555" s="272"/>
      <c r="L555" s="273"/>
      <c r="M555" s="274" t="s">
        <v>1</v>
      </c>
      <c r="N555" s="275" t="s">
        <v>44</v>
      </c>
      <c r="O555" s="92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0" t="s">
        <v>242</v>
      </c>
      <c r="AT555" s="240" t="s">
        <v>296</v>
      </c>
      <c r="AU555" s="240" t="s">
        <v>88</v>
      </c>
      <c r="AY555" s="18" t="s">
        <v>163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8" t="s">
        <v>84</v>
      </c>
      <c r="BK555" s="241">
        <f>ROUND(I555*H555,2)</f>
        <v>0</v>
      </c>
      <c r="BL555" s="18" t="s">
        <v>202</v>
      </c>
      <c r="BM555" s="240" t="s">
        <v>1077</v>
      </c>
    </row>
    <row r="556" s="13" customFormat="1">
      <c r="A556" s="13"/>
      <c r="B556" s="242"/>
      <c r="C556" s="243"/>
      <c r="D556" s="244" t="s">
        <v>169</v>
      </c>
      <c r="E556" s="245" t="s">
        <v>1</v>
      </c>
      <c r="F556" s="246" t="s">
        <v>1078</v>
      </c>
      <c r="G556" s="243"/>
      <c r="H556" s="247">
        <v>361.39999999999998</v>
      </c>
      <c r="I556" s="248"/>
      <c r="J556" s="243"/>
      <c r="K556" s="243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169</v>
      </c>
      <c r="AU556" s="253" t="s">
        <v>88</v>
      </c>
      <c r="AV556" s="13" t="s">
        <v>88</v>
      </c>
      <c r="AW556" s="13" t="s">
        <v>34</v>
      </c>
      <c r="AX556" s="13" t="s">
        <v>79</v>
      </c>
      <c r="AY556" s="253" t="s">
        <v>163</v>
      </c>
    </row>
    <row r="557" s="13" customFormat="1">
      <c r="A557" s="13"/>
      <c r="B557" s="242"/>
      <c r="C557" s="243"/>
      <c r="D557" s="244" t="s">
        <v>169</v>
      </c>
      <c r="E557" s="245" t="s">
        <v>1</v>
      </c>
      <c r="F557" s="246" t="s">
        <v>1079</v>
      </c>
      <c r="G557" s="243"/>
      <c r="H557" s="247">
        <v>19.800000000000001</v>
      </c>
      <c r="I557" s="248"/>
      <c r="J557" s="243"/>
      <c r="K557" s="243"/>
      <c r="L557" s="249"/>
      <c r="M557" s="250"/>
      <c r="N557" s="251"/>
      <c r="O557" s="251"/>
      <c r="P557" s="251"/>
      <c r="Q557" s="251"/>
      <c r="R557" s="251"/>
      <c r="S557" s="251"/>
      <c r="T557" s="25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3" t="s">
        <v>169</v>
      </c>
      <c r="AU557" s="253" t="s">
        <v>88</v>
      </c>
      <c r="AV557" s="13" t="s">
        <v>88</v>
      </c>
      <c r="AW557" s="13" t="s">
        <v>34</v>
      </c>
      <c r="AX557" s="13" t="s">
        <v>79</v>
      </c>
      <c r="AY557" s="253" t="s">
        <v>163</v>
      </c>
    </row>
    <row r="558" s="14" customFormat="1">
      <c r="A558" s="14"/>
      <c r="B558" s="254"/>
      <c r="C558" s="255"/>
      <c r="D558" s="244" t="s">
        <v>169</v>
      </c>
      <c r="E558" s="256" t="s">
        <v>1</v>
      </c>
      <c r="F558" s="257" t="s">
        <v>172</v>
      </c>
      <c r="G558" s="255"/>
      <c r="H558" s="258">
        <v>381.19999999999999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4" t="s">
        <v>169</v>
      </c>
      <c r="AU558" s="264" t="s">
        <v>88</v>
      </c>
      <c r="AV558" s="14" t="s">
        <v>94</v>
      </c>
      <c r="AW558" s="14" t="s">
        <v>34</v>
      </c>
      <c r="AX558" s="14" t="s">
        <v>79</v>
      </c>
      <c r="AY558" s="264" t="s">
        <v>163</v>
      </c>
    </row>
    <row r="559" s="13" customFormat="1">
      <c r="A559" s="13"/>
      <c r="B559" s="242"/>
      <c r="C559" s="243"/>
      <c r="D559" s="244" t="s">
        <v>169</v>
      </c>
      <c r="E559" s="245" t="s">
        <v>1</v>
      </c>
      <c r="F559" s="246" t="s">
        <v>1080</v>
      </c>
      <c r="G559" s="243"/>
      <c r="H559" s="247">
        <v>419.31999999999999</v>
      </c>
      <c r="I559" s="248"/>
      <c r="J559" s="243"/>
      <c r="K559" s="243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169</v>
      </c>
      <c r="AU559" s="253" t="s">
        <v>88</v>
      </c>
      <c r="AV559" s="13" t="s">
        <v>88</v>
      </c>
      <c r="AW559" s="13" t="s">
        <v>34</v>
      </c>
      <c r="AX559" s="13" t="s">
        <v>79</v>
      </c>
      <c r="AY559" s="253" t="s">
        <v>163</v>
      </c>
    </row>
    <row r="560" s="14" customFormat="1">
      <c r="A560" s="14"/>
      <c r="B560" s="254"/>
      <c r="C560" s="255"/>
      <c r="D560" s="244" t="s">
        <v>169</v>
      </c>
      <c r="E560" s="256" t="s">
        <v>1</v>
      </c>
      <c r="F560" s="257" t="s">
        <v>172</v>
      </c>
      <c r="G560" s="255"/>
      <c r="H560" s="258">
        <v>419.31999999999999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64" t="s">
        <v>169</v>
      </c>
      <c r="AU560" s="264" t="s">
        <v>88</v>
      </c>
      <c r="AV560" s="14" t="s">
        <v>94</v>
      </c>
      <c r="AW560" s="14" t="s">
        <v>34</v>
      </c>
      <c r="AX560" s="14" t="s">
        <v>84</v>
      </c>
      <c r="AY560" s="264" t="s">
        <v>163</v>
      </c>
    </row>
    <row r="561" s="2" customFormat="1" ht="21.75" customHeight="1">
      <c r="A561" s="39"/>
      <c r="B561" s="40"/>
      <c r="C561" s="228" t="s">
        <v>639</v>
      </c>
      <c r="D561" s="228" t="s">
        <v>165</v>
      </c>
      <c r="E561" s="229" t="s">
        <v>1081</v>
      </c>
      <c r="F561" s="230" t="s">
        <v>1082</v>
      </c>
      <c r="G561" s="231" t="s">
        <v>184</v>
      </c>
      <c r="H561" s="232">
        <v>254.66</v>
      </c>
      <c r="I561" s="233"/>
      <c r="J561" s="234">
        <f>ROUND(I561*H561,2)</f>
        <v>0</v>
      </c>
      <c r="K561" s="235"/>
      <c r="L561" s="45"/>
      <c r="M561" s="236" t="s">
        <v>1</v>
      </c>
      <c r="N561" s="237" t="s">
        <v>44</v>
      </c>
      <c r="O561" s="92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0" t="s">
        <v>202</v>
      </c>
      <c r="AT561" s="240" t="s">
        <v>165</v>
      </c>
      <c r="AU561" s="240" t="s">
        <v>88</v>
      </c>
      <c r="AY561" s="18" t="s">
        <v>163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8" t="s">
        <v>84</v>
      </c>
      <c r="BK561" s="241">
        <f>ROUND(I561*H561,2)</f>
        <v>0</v>
      </c>
      <c r="BL561" s="18" t="s">
        <v>202</v>
      </c>
      <c r="BM561" s="240" t="s">
        <v>1083</v>
      </c>
    </row>
    <row r="562" s="13" customFormat="1">
      <c r="A562" s="13"/>
      <c r="B562" s="242"/>
      <c r="C562" s="243"/>
      <c r="D562" s="244" t="s">
        <v>169</v>
      </c>
      <c r="E562" s="245" t="s">
        <v>1</v>
      </c>
      <c r="F562" s="246" t="s">
        <v>1084</v>
      </c>
      <c r="G562" s="243"/>
      <c r="H562" s="247">
        <v>17.579999999999998</v>
      </c>
      <c r="I562" s="248"/>
      <c r="J562" s="243"/>
      <c r="K562" s="243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169</v>
      </c>
      <c r="AU562" s="253" t="s">
        <v>88</v>
      </c>
      <c r="AV562" s="13" t="s">
        <v>88</v>
      </c>
      <c r="AW562" s="13" t="s">
        <v>34</v>
      </c>
      <c r="AX562" s="13" t="s">
        <v>79</v>
      </c>
      <c r="AY562" s="253" t="s">
        <v>163</v>
      </c>
    </row>
    <row r="563" s="13" customFormat="1">
      <c r="A563" s="13"/>
      <c r="B563" s="242"/>
      <c r="C563" s="243"/>
      <c r="D563" s="244" t="s">
        <v>169</v>
      </c>
      <c r="E563" s="245" t="s">
        <v>1</v>
      </c>
      <c r="F563" s="246" t="s">
        <v>1085</v>
      </c>
      <c r="G563" s="243"/>
      <c r="H563" s="247">
        <v>17.140000000000001</v>
      </c>
      <c r="I563" s="248"/>
      <c r="J563" s="243"/>
      <c r="K563" s="243"/>
      <c r="L563" s="249"/>
      <c r="M563" s="250"/>
      <c r="N563" s="251"/>
      <c r="O563" s="251"/>
      <c r="P563" s="251"/>
      <c r="Q563" s="251"/>
      <c r="R563" s="251"/>
      <c r="S563" s="251"/>
      <c r="T563" s="252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3" t="s">
        <v>169</v>
      </c>
      <c r="AU563" s="253" t="s">
        <v>88</v>
      </c>
      <c r="AV563" s="13" t="s">
        <v>88</v>
      </c>
      <c r="AW563" s="13" t="s">
        <v>34</v>
      </c>
      <c r="AX563" s="13" t="s">
        <v>79</v>
      </c>
      <c r="AY563" s="253" t="s">
        <v>163</v>
      </c>
    </row>
    <row r="564" s="13" customFormat="1">
      <c r="A564" s="13"/>
      <c r="B564" s="242"/>
      <c r="C564" s="243"/>
      <c r="D564" s="244" t="s">
        <v>169</v>
      </c>
      <c r="E564" s="245" t="s">
        <v>1</v>
      </c>
      <c r="F564" s="246" t="s">
        <v>1086</v>
      </c>
      <c r="G564" s="243"/>
      <c r="H564" s="247">
        <v>17.52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169</v>
      </c>
      <c r="AU564" s="253" t="s">
        <v>88</v>
      </c>
      <c r="AV564" s="13" t="s">
        <v>88</v>
      </c>
      <c r="AW564" s="13" t="s">
        <v>34</v>
      </c>
      <c r="AX564" s="13" t="s">
        <v>79</v>
      </c>
      <c r="AY564" s="253" t="s">
        <v>163</v>
      </c>
    </row>
    <row r="565" s="13" customFormat="1">
      <c r="A565" s="13"/>
      <c r="B565" s="242"/>
      <c r="C565" s="243"/>
      <c r="D565" s="244" t="s">
        <v>169</v>
      </c>
      <c r="E565" s="245" t="s">
        <v>1</v>
      </c>
      <c r="F565" s="246" t="s">
        <v>1087</v>
      </c>
      <c r="G565" s="243"/>
      <c r="H565" s="247">
        <v>16.760000000000002</v>
      </c>
      <c r="I565" s="248"/>
      <c r="J565" s="243"/>
      <c r="K565" s="243"/>
      <c r="L565" s="249"/>
      <c r="M565" s="250"/>
      <c r="N565" s="251"/>
      <c r="O565" s="251"/>
      <c r="P565" s="251"/>
      <c r="Q565" s="251"/>
      <c r="R565" s="251"/>
      <c r="S565" s="251"/>
      <c r="T565" s="25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3" t="s">
        <v>169</v>
      </c>
      <c r="AU565" s="253" t="s">
        <v>88</v>
      </c>
      <c r="AV565" s="13" t="s">
        <v>88</v>
      </c>
      <c r="AW565" s="13" t="s">
        <v>34</v>
      </c>
      <c r="AX565" s="13" t="s">
        <v>79</v>
      </c>
      <c r="AY565" s="253" t="s">
        <v>163</v>
      </c>
    </row>
    <row r="566" s="13" customFormat="1">
      <c r="A566" s="13"/>
      <c r="B566" s="242"/>
      <c r="C566" s="243"/>
      <c r="D566" s="244" t="s">
        <v>169</v>
      </c>
      <c r="E566" s="245" t="s">
        <v>1</v>
      </c>
      <c r="F566" s="246" t="s">
        <v>1088</v>
      </c>
      <c r="G566" s="243"/>
      <c r="H566" s="247">
        <v>10.279999999999999</v>
      </c>
      <c r="I566" s="248"/>
      <c r="J566" s="243"/>
      <c r="K566" s="243"/>
      <c r="L566" s="249"/>
      <c r="M566" s="250"/>
      <c r="N566" s="251"/>
      <c r="O566" s="251"/>
      <c r="P566" s="251"/>
      <c r="Q566" s="251"/>
      <c r="R566" s="251"/>
      <c r="S566" s="251"/>
      <c r="T566" s="25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3" t="s">
        <v>169</v>
      </c>
      <c r="AU566" s="253" t="s">
        <v>88</v>
      </c>
      <c r="AV566" s="13" t="s">
        <v>88</v>
      </c>
      <c r="AW566" s="13" t="s">
        <v>34</v>
      </c>
      <c r="AX566" s="13" t="s">
        <v>79</v>
      </c>
      <c r="AY566" s="253" t="s">
        <v>163</v>
      </c>
    </row>
    <row r="567" s="13" customFormat="1">
      <c r="A567" s="13"/>
      <c r="B567" s="242"/>
      <c r="C567" s="243"/>
      <c r="D567" s="244" t="s">
        <v>169</v>
      </c>
      <c r="E567" s="245" t="s">
        <v>1</v>
      </c>
      <c r="F567" s="246" t="s">
        <v>1089</v>
      </c>
      <c r="G567" s="243"/>
      <c r="H567" s="247">
        <v>36.960000000000001</v>
      </c>
      <c r="I567" s="248"/>
      <c r="J567" s="243"/>
      <c r="K567" s="243"/>
      <c r="L567" s="249"/>
      <c r="M567" s="250"/>
      <c r="N567" s="251"/>
      <c r="O567" s="251"/>
      <c r="P567" s="251"/>
      <c r="Q567" s="251"/>
      <c r="R567" s="251"/>
      <c r="S567" s="251"/>
      <c r="T567" s="25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3" t="s">
        <v>169</v>
      </c>
      <c r="AU567" s="253" t="s">
        <v>88</v>
      </c>
      <c r="AV567" s="13" t="s">
        <v>88</v>
      </c>
      <c r="AW567" s="13" t="s">
        <v>34</v>
      </c>
      <c r="AX567" s="13" t="s">
        <v>79</v>
      </c>
      <c r="AY567" s="253" t="s">
        <v>163</v>
      </c>
    </row>
    <row r="568" s="13" customFormat="1">
      <c r="A568" s="13"/>
      <c r="B568" s="242"/>
      <c r="C568" s="243"/>
      <c r="D568" s="244" t="s">
        <v>169</v>
      </c>
      <c r="E568" s="245" t="s">
        <v>1</v>
      </c>
      <c r="F568" s="246" t="s">
        <v>1090</v>
      </c>
      <c r="G568" s="243"/>
      <c r="H568" s="247">
        <v>59.640000000000001</v>
      </c>
      <c r="I568" s="248"/>
      <c r="J568" s="243"/>
      <c r="K568" s="243"/>
      <c r="L568" s="249"/>
      <c r="M568" s="250"/>
      <c r="N568" s="251"/>
      <c r="O568" s="251"/>
      <c r="P568" s="251"/>
      <c r="Q568" s="251"/>
      <c r="R568" s="251"/>
      <c r="S568" s="251"/>
      <c r="T568" s="252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3" t="s">
        <v>169</v>
      </c>
      <c r="AU568" s="253" t="s">
        <v>88</v>
      </c>
      <c r="AV568" s="13" t="s">
        <v>88</v>
      </c>
      <c r="AW568" s="13" t="s">
        <v>34</v>
      </c>
      <c r="AX568" s="13" t="s">
        <v>79</v>
      </c>
      <c r="AY568" s="253" t="s">
        <v>163</v>
      </c>
    </row>
    <row r="569" s="13" customFormat="1">
      <c r="A569" s="13"/>
      <c r="B569" s="242"/>
      <c r="C569" s="243"/>
      <c r="D569" s="244" t="s">
        <v>169</v>
      </c>
      <c r="E569" s="245" t="s">
        <v>1</v>
      </c>
      <c r="F569" s="246" t="s">
        <v>1091</v>
      </c>
      <c r="G569" s="243"/>
      <c r="H569" s="247">
        <v>15.880000000000001</v>
      </c>
      <c r="I569" s="248"/>
      <c r="J569" s="243"/>
      <c r="K569" s="243"/>
      <c r="L569" s="249"/>
      <c r="M569" s="250"/>
      <c r="N569" s="251"/>
      <c r="O569" s="251"/>
      <c r="P569" s="251"/>
      <c r="Q569" s="251"/>
      <c r="R569" s="251"/>
      <c r="S569" s="251"/>
      <c r="T569" s="25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3" t="s">
        <v>169</v>
      </c>
      <c r="AU569" s="253" t="s">
        <v>88</v>
      </c>
      <c r="AV569" s="13" t="s">
        <v>88</v>
      </c>
      <c r="AW569" s="13" t="s">
        <v>34</v>
      </c>
      <c r="AX569" s="13" t="s">
        <v>79</v>
      </c>
      <c r="AY569" s="253" t="s">
        <v>163</v>
      </c>
    </row>
    <row r="570" s="13" customFormat="1">
      <c r="A570" s="13"/>
      <c r="B570" s="242"/>
      <c r="C570" s="243"/>
      <c r="D570" s="244" t="s">
        <v>169</v>
      </c>
      <c r="E570" s="245" t="s">
        <v>1</v>
      </c>
      <c r="F570" s="246" t="s">
        <v>1092</v>
      </c>
      <c r="G570" s="243"/>
      <c r="H570" s="247">
        <v>15.44</v>
      </c>
      <c r="I570" s="248"/>
      <c r="J570" s="243"/>
      <c r="K570" s="243"/>
      <c r="L570" s="249"/>
      <c r="M570" s="250"/>
      <c r="N570" s="251"/>
      <c r="O570" s="251"/>
      <c r="P570" s="251"/>
      <c r="Q570" s="251"/>
      <c r="R570" s="251"/>
      <c r="S570" s="251"/>
      <c r="T570" s="252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3" t="s">
        <v>169</v>
      </c>
      <c r="AU570" s="253" t="s">
        <v>88</v>
      </c>
      <c r="AV570" s="13" t="s">
        <v>88</v>
      </c>
      <c r="AW570" s="13" t="s">
        <v>34</v>
      </c>
      <c r="AX570" s="13" t="s">
        <v>79</v>
      </c>
      <c r="AY570" s="253" t="s">
        <v>163</v>
      </c>
    </row>
    <row r="571" s="13" customFormat="1">
      <c r="A571" s="13"/>
      <c r="B571" s="242"/>
      <c r="C571" s="243"/>
      <c r="D571" s="244" t="s">
        <v>169</v>
      </c>
      <c r="E571" s="245" t="s">
        <v>1</v>
      </c>
      <c r="F571" s="246" t="s">
        <v>1093</v>
      </c>
      <c r="G571" s="243"/>
      <c r="H571" s="247">
        <v>47.460000000000001</v>
      </c>
      <c r="I571" s="248"/>
      <c r="J571" s="243"/>
      <c r="K571" s="243"/>
      <c r="L571" s="249"/>
      <c r="M571" s="250"/>
      <c r="N571" s="251"/>
      <c r="O571" s="251"/>
      <c r="P571" s="251"/>
      <c r="Q571" s="251"/>
      <c r="R571" s="251"/>
      <c r="S571" s="251"/>
      <c r="T571" s="25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3" t="s">
        <v>169</v>
      </c>
      <c r="AU571" s="253" t="s">
        <v>88</v>
      </c>
      <c r="AV571" s="13" t="s">
        <v>88</v>
      </c>
      <c r="AW571" s="13" t="s">
        <v>34</v>
      </c>
      <c r="AX571" s="13" t="s">
        <v>79</v>
      </c>
      <c r="AY571" s="253" t="s">
        <v>163</v>
      </c>
    </row>
    <row r="572" s="14" customFormat="1">
      <c r="A572" s="14"/>
      <c r="B572" s="254"/>
      <c r="C572" s="255"/>
      <c r="D572" s="244" t="s">
        <v>169</v>
      </c>
      <c r="E572" s="256" t="s">
        <v>1</v>
      </c>
      <c r="F572" s="257" t="s">
        <v>172</v>
      </c>
      <c r="G572" s="255"/>
      <c r="H572" s="258">
        <v>254.66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169</v>
      </c>
      <c r="AU572" s="264" t="s">
        <v>88</v>
      </c>
      <c r="AV572" s="14" t="s">
        <v>94</v>
      </c>
      <c r="AW572" s="14" t="s">
        <v>34</v>
      </c>
      <c r="AX572" s="14" t="s">
        <v>84</v>
      </c>
      <c r="AY572" s="264" t="s">
        <v>163</v>
      </c>
    </row>
    <row r="573" s="2" customFormat="1" ht="16.5" customHeight="1">
      <c r="A573" s="39"/>
      <c r="B573" s="40"/>
      <c r="C573" s="265" t="s">
        <v>1094</v>
      </c>
      <c r="D573" s="265" t="s">
        <v>296</v>
      </c>
      <c r="E573" s="266" t="s">
        <v>1095</v>
      </c>
      <c r="F573" s="267" t="s">
        <v>1096</v>
      </c>
      <c r="G573" s="268" t="s">
        <v>184</v>
      </c>
      <c r="H573" s="269">
        <v>259.75299999999999</v>
      </c>
      <c r="I573" s="270"/>
      <c r="J573" s="271">
        <f>ROUND(I573*H573,2)</f>
        <v>0</v>
      </c>
      <c r="K573" s="272"/>
      <c r="L573" s="273"/>
      <c r="M573" s="274" t="s">
        <v>1</v>
      </c>
      <c r="N573" s="275" t="s">
        <v>44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242</v>
      </c>
      <c r="AT573" s="240" t="s">
        <v>296</v>
      </c>
      <c r="AU573" s="240" t="s">
        <v>88</v>
      </c>
      <c r="AY573" s="18" t="s">
        <v>163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84</v>
      </c>
      <c r="BK573" s="241">
        <f>ROUND(I573*H573,2)</f>
        <v>0</v>
      </c>
      <c r="BL573" s="18" t="s">
        <v>202</v>
      </c>
      <c r="BM573" s="240" t="s">
        <v>1097</v>
      </c>
    </row>
    <row r="574" s="13" customFormat="1">
      <c r="A574" s="13"/>
      <c r="B574" s="242"/>
      <c r="C574" s="243"/>
      <c r="D574" s="244" t="s">
        <v>169</v>
      </c>
      <c r="E574" s="245" t="s">
        <v>1</v>
      </c>
      <c r="F574" s="246" t="s">
        <v>1098</v>
      </c>
      <c r="G574" s="243"/>
      <c r="H574" s="247">
        <v>259.75299999999999</v>
      </c>
      <c r="I574" s="248"/>
      <c r="J574" s="243"/>
      <c r="K574" s="243"/>
      <c r="L574" s="249"/>
      <c r="M574" s="250"/>
      <c r="N574" s="251"/>
      <c r="O574" s="251"/>
      <c r="P574" s="251"/>
      <c r="Q574" s="251"/>
      <c r="R574" s="251"/>
      <c r="S574" s="251"/>
      <c r="T574" s="25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3" t="s">
        <v>169</v>
      </c>
      <c r="AU574" s="253" t="s">
        <v>88</v>
      </c>
      <c r="AV574" s="13" t="s">
        <v>88</v>
      </c>
      <c r="AW574" s="13" t="s">
        <v>34</v>
      </c>
      <c r="AX574" s="13" t="s">
        <v>79</v>
      </c>
      <c r="AY574" s="253" t="s">
        <v>163</v>
      </c>
    </row>
    <row r="575" s="14" customFormat="1">
      <c r="A575" s="14"/>
      <c r="B575" s="254"/>
      <c r="C575" s="255"/>
      <c r="D575" s="244" t="s">
        <v>169</v>
      </c>
      <c r="E575" s="256" t="s">
        <v>1</v>
      </c>
      <c r="F575" s="257" t="s">
        <v>172</v>
      </c>
      <c r="G575" s="255"/>
      <c r="H575" s="258">
        <v>259.75299999999999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4" t="s">
        <v>169</v>
      </c>
      <c r="AU575" s="264" t="s">
        <v>88</v>
      </c>
      <c r="AV575" s="14" t="s">
        <v>94</v>
      </c>
      <c r="AW575" s="14" t="s">
        <v>34</v>
      </c>
      <c r="AX575" s="14" t="s">
        <v>84</v>
      </c>
      <c r="AY575" s="264" t="s">
        <v>163</v>
      </c>
    </row>
    <row r="576" s="2" customFormat="1" ht="24.15" customHeight="1">
      <c r="A576" s="39"/>
      <c r="B576" s="40"/>
      <c r="C576" s="228" t="s">
        <v>643</v>
      </c>
      <c r="D576" s="228" t="s">
        <v>165</v>
      </c>
      <c r="E576" s="229" t="s">
        <v>1099</v>
      </c>
      <c r="F576" s="230" t="s">
        <v>1100</v>
      </c>
      <c r="G576" s="231" t="s">
        <v>184</v>
      </c>
      <c r="H576" s="232">
        <v>39.600000000000001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44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202</v>
      </c>
      <c r="AT576" s="240" t="s">
        <v>165</v>
      </c>
      <c r="AU576" s="240" t="s">
        <v>88</v>
      </c>
      <c r="AY576" s="18" t="s">
        <v>163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84</v>
      </c>
      <c r="BK576" s="241">
        <f>ROUND(I576*H576,2)</f>
        <v>0</v>
      </c>
      <c r="BL576" s="18" t="s">
        <v>202</v>
      </c>
      <c r="BM576" s="240" t="s">
        <v>1101</v>
      </c>
    </row>
    <row r="577" s="2" customFormat="1" ht="24.15" customHeight="1">
      <c r="A577" s="39"/>
      <c r="B577" s="40"/>
      <c r="C577" s="265" t="s">
        <v>1102</v>
      </c>
      <c r="D577" s="265" t="s">
        <v>296</v>
      </c>
      <c r="E577" s="266" t="s">
        <v>1103</v>
      </c>
      <c r="F577" s="267" t="s">
        <v>1104</v>
      </c>
      <c r="G577" s="268" t="s">
        <v>184</v>
      </c>
      <c r="H577" s="269">
        <v>40.392000000000003</v>
      </c>
      <c r="I577" s="270"/>
      <c r="J577" s="271">
        <f>ROUND(I577*H577,2)</f>
        <v>0</v>
      </c>
      <c r="K577" s="272"/>
      <c r="L577" s="273"/>
      <c r="M577" s="274" t="s">
        <v>1</v>
      </c>
      <c r="N577" s="275" t="s">
        <v>44</v>
      </c>
      <c r="O577" s="92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0" t="s">
        <v>242</v>
      </c>
      <c r="AT577" s="240" t="s">
        <v>296</v>
      </c>
      <c r="AU577" s="240" t="s">
        <v>88</v>
      </c>
      <c r="AY577" s="18" t="s">
        <v>163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8" t="s">
        <v>84</v>
      </c>
      <c r="BK577" s="241">
        <f>ROUND(I577*H577,2)</f>
        <v>0</v>
      </c>
      <c r="BL577" s="18" t="s">
        <v>202</v>
      </c>
      <c r="BM577" s="240" t="s">
        <v>1105</v>
      </c>
    </row>
    <row r="578" s="13" customFormat="1">
      <c r="A578" s="13"/>
      <c r="B578" s="242"/>
      <c r="C578" s="243"/>
      <c r="D578" s="244" t="s">
        <v>169</v>
      </c>
      <c r="E578" s="245" t="s">
        <v>1</v>
      </c>
      <c r="F578" s="246" t="s">
        <v>1106</v>
      </c>
      <c r="G578" s="243"/>
      <c r="H578" s="247">
        <v>40.392000000000003</v>
      </c>
      <c r="I578" s="248"/>
      <c r="J578" s="243"/>
      <c r="K578" s="243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169</v>
      </c>
      <c r="AU578" s="253" t="s">
        <v>88</v>
      </c>
      <c r="AV578" s="13" t="s">
        <v>88</v>
      </c>
      <c r="AW578" s="13" t="s">
        <v>34</v>
      </c>
      <c r="AX578" s="13" t="s">
        <v>79</v>
      </c>
      <c r="AY578" s="253" t="s">
        <v>163</v>
      </c>
    </row>
    <row r="579" s="14" customFormat="1">
      <c r="A579" s="14"/>
      <c r="B579" s="254"/>
      <c r="C579" s="255"/>
      <c r="D579" s="244" t="s">
        <v>169</v>
      </c>
      <c r="E579" s="256" t="s">
        <v>1</v>
      </c>
      <c r="F579" s="257" t="s">
        <v>172</v>
      </c>
      <c r="G579" s="255"/>
      <c r="H579" s="258">
        <v>40.392000000000003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169</v>
      </c>
      <c r="AU579" s="264" t="s">
        <v>88</v>
      </c>
      <c r="AV579" s="14" t="s">
        <v>94</v>
      </c>
      <c r="AW579" s="14" t="s">
        <v>34</v>
      </c>
      <c r="AX579" s="14" t="s">
        <v>84</v>
      </c>
      <c r="AY579" s="264" t="s">
        <v>163</v>
      </c>
    </row>
    <row r="580" s="2" customFormat="1" ht="55.5" customHeight="1">
      <c r="A580" s="39"/>
      <c r="B580" s="40"/>
      <c r="C580" s="228" t="s">
        <v>648</v>
      </c>
      <c r="D580" s="228" t="s">
        <v>165</v>
      </c>
      <c r="E580" s="229" t="s">
        <v>1107</v>
      </c>
      <c r="F580" s="230" t="s">
        <v>1108</v>
      </c>
      <c r="G580" s="231" t="s">
        <v>286</v>
      </c>
      <c r="H580" s="232">
        <v>4.2839999999999998</v>
      </c>
      <c r="I580" s="233"/>
      <c r="J580" s="234">
        <f>ROUND(I580*H580,2)</f>
        <v>0</v>
      </c>
      <c r="K580" s="235"/>
      <c r="L580" s="45"/>
      <c r="M580" s="236" t="s">
        <v>1</v>
      </c>
      <c r="N580" s="237" t="s">
        <v>44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202</v>
      </c>
      <c r="AT580" s="240" t="s">
        <v>165</v>
      </c>
      <c r="AU580" s="240" t="s">
        <v>88</v>
      </c>
      <c r="AY580" s="18" t="s">
        <v>163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84</v>
      </c>
      <c r="BK580" s="241">
        <f>ROUND(I580*H580,2)</f>
        <v>0</v>
      </c>
      <c r="BL580" s="18" t="s">
        <v>202</v>
      </c>
      <c r="BM580" s="240" t="s">
        <v>1109</v>
      </c>
    </row>
    <row r="581" s="12" customFormat="1" ht="22.8" customHeight="1">
      <c r="A581" s="12"/>
      <c r="B581" s="212"/>
      <c r="C581" s="213"/>
      <c r="D581" s="214" t="s">
        <v>78</v>
      </c>
      <c r="E581" s="226" t="s">
        <v>1110</v>
      </c>
      <c r="F581" s="226" t="s">
        <v>1111</v>
      </c>
      <c r="G581" s="213"/>
      <c r="H581" s="213"/>
      <c r="I581" s="216"/>
      <c r="J581" s="227">
        <f>BK581</f>
        <v>0</v>
      </c>
      <c r="K581" s="213"/>
      <c r="L581" s="218"/>
      <c r="M581" s="219"/>
      <c r="N581" s="220"/>
      <c r="O581" s="220"/>
      <c r="P581" s="221">
        <f>SUM(P582:P600)</f>
        <v>0</v>
      </c>
      <c r="Q581" s="220"/>
      <c r="R581" s="221">
        <f>SUM(R582:R600)</f>
        <v>0</v>
      </c>
      <c r="S581" s="220"/>
      <c r="T581" s="222">
        <f>SUM(T582:T600)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3" t="s">
        <v>88</v>
      </c>
      <c r="AT581" s="224" t="s">
        <v>78</v>
      </c>
      <c r="AU581" s="224" t="s">
        <v>84</v>
      </c>
      <c r="AY581" s="223" t="s">
        <v>163</v>
      </c>
      <c r="BK581" s="225">
        <f>SUM(BK582:BK600)</f>
        <v>0</v>
      </c>
    </row>
    <row r="582" s="2" customFormat="1" ht="24.15" customHeight="1">
      <c r="A582" s="39"/>
      <c r="B582" s="40"/>
      <c r="C582" s="228" t="s">
        <v>1112</v>
      </c>
      <c r="D582" s="228" t="s">
        <v>165</v>
      </c>
      <c r="E582" s="229" t="s">
        <v>1113</v>
      </c>
      <c r="F582" s="230" t="s">
        <v>1114</v>
      </c>
      <c r="G582" s="231" t="s">
        <v>175</v>
      </c>
      <c r="H582" s="232">
        <v>42</v>
      </c>
      <c r="I582" s="233"/>
      <c r="J582" s="234">
        <f>ROUND(I582*H582,2)</f>
        <v>0</v>
      </c>
      <c r="K582" s="235"/>
      <c r="L582" s="45"/>
      <c r="M582" s="236" t="s">
        <v>1</v>
      </c>
      <c r="N582" s="237" t="s">
        <v>44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202</v>
      </c>
      <c r="AT582" s="240" t="s">
        <v>165</v>
      </c>
      <c r="AU582" s="240" t="s">
        <v>88</v>
      </c>
      <c r="AY582" s="18" t="s">
        <v>163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84</v>
      </c>
      <c r="BK582" s="241">
        <f>ROUND(I582*H582,2)</f>
        <v>0</v>
      </c>
      <c r="BL582" s="18" t="s">
        <v>202</v>
      </c>
      <c r="BM582" s="240" t="s">
        <v>1115</v>
      </c>
    </row>
    <row r="583" s="13" customFormat="1">
      <c r="A583" s="13"/>
      <c r="B583" s="242"/>
      <c r="C583" s="243"/>
      <c r="D583" s="244" t="s">
        <v>169</v>
      </c>
      <c r="E583" s="245" t="s">
        <v>1</v>
      </c>
      <c r="F583" s="246" t="s">
        <v>1116</v>
      </c>
      <c r="G583" s="243"/>
      <c r="H583" s="247">
        <v>20.800000000000001</v>
      </c>
      <c r="I583" s="248"/>
      <c r="J583" s="243"/>
      <c r="K583" s="243"/>
      <c r="L583" s="249"/>
      <c r="M583" s="250"/>
      <c r="N583" s="251"/>
      <c r="O583" s="251"/>
      <c r="P583" s="251"/>
      <c r="Q583" s="251"/>
      <c r="R583" s="251"/>
      <c r="S583" s="251"/>
      <c r="T583" s="25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3" t="s">
        <v>169</v>
      </c>
      <c r="AU583" s="253" t="s">
        <v>88</v>
      </c>
      <c r="AV583" s="13" t="s">
        <v>88</v>
      </c>
      <c r="AW583" s="13" t="s">
        <v>34</v>
      </c>
      <c r="AX583" s="13" t="s">
        <v>79</v>
      </c>
      <c r="AY583" s="253" t="s">
        <v>163</v>
      </c>
    </row>
    <row r="584" s="13" customFormat="1">
      <c r="A584" s="13"/>
      <c r="B584" s="242"/>
      <c r="C584" s="243"/>
      <c r="D584" s="244" t="s">
        <v>169</v>
      </c>
      <c r="E584" s="245" t="s">
        <v>1</v>
      </c>
      <c r="F584" s="246" t="s">
        <v>1117</v>
      </c>
      <c r="G584" s="243"/>
      <c r="H584" s="247">
        <v>21.199999999999999</v>
      </c>
      <c r="I584" s="248"/>
      <c r="J584" s="243"/>
      <c r="K584" s="243"/>
      <c r="L584" s="249"/>
      <c r="M584" s="250"/>
      <c r="N584" s="251"/>
      <c r="O584" s="251"/>
      <c r="P584" s="251"/>
      <c r="Q584" s="251"/>
      <c r="R584" s="251"/>
      <c r="S584" s="251"/>
      <c r="T584" s="25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3" t="s">
        <v>169</v>
      </c>
      <c r="AU584" s="253" t="s">
        <v>88</v>
      </c>
      <c r="AV584" s="13" t="s">
        <v>88</v>
      </c>
      <c r="AW584" s="13" t="s">
        <v>34</v>
      </c>
      <c r="AX584" s="13" t="s">
        <v>79</v>
      </c>
      <c r="AY584" s="253" t="s">
        <v>163</v>
      </c>
    </row>
    <row r="585" s="14" customFormat="1">
      <c r="A585" s="14"/>
      <c r="B585" s="254"/>
      <c r="C585" s="255"/>
      <c r="D585" s="244" t="s">
        <v>169</v>
      </c>
      <c r="E585" s="256" t="s">
        <v>1</v>
      </c>
      <c r="F585" s="257" t="s">
        <v>172</v>
      </c>
      <c r="G585" s="255"/>
      <c r="H585" s="258">
        <v>42</v>
      </c>
      <c r="I585" s="259"/>
      <c r="J585" s="255"/>
      <c r="K585" s="255"/>
      <c r="L585" s="260"/>
      <c r="M585" s="261"/>
      <c r="N585" s="262"/>
      <c r="O585" s="262"/>
      <c r="P585" s="262"/>
      <c r="Q585" s="262"/>
      <c r="R585" s="262"/>
      <c r="S585" s="262"/>
      <c r="T585" s="26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4" t="s">
        <v>169</v>
      </c>
      <c r="AU585" s="264" t="s">
        <v>88</v>
      </c>
      <c r="AV585" s="14" t="s">
        <v>94</v>
      </c>
      <c r="AW585" s="14" t="s">
        <v>34</v>
      </c>
      <c r="AX585" s="14" t="s">
        <v>84</v>
      </c>
      <c r="AY585" s="264" t="s">
        <v>163</v>
      </c>
    </row>
    <row r="586" s="2" customFormat="1" ht="37.8" customHeight="1">
      <c r="A586" s="39"/>
      <c r="B586" s="40"/>
      <c r="C586" s="228" t="s">
        <v>652</v>
      </c>
      <c r="D586" s="228" t="s">
        <v>165</v>
      </c>
      <c r="E586" s="229" t="s">
        <v>1118</v>
      </c>
      <c r="F586" s="230" t="s">
        <v>1119</v>
      </c>
      <c r="G586" s="231" t="s">
        <v>175</v>
      </c>
      <c r="H586" s="232">
        <v>42</v>
      </c>
      <c r="I586" s="233"/>
      <c r="J586" s="234">
        <f>ROUND(I586*H586,2)</f>
        <v>0</v>
      </c>
      <c r="K586" s="235"/>
      <c r="L586" s="45"/>
      <c r="M586" s="236" t="s">
        <v>1</v>
      </c>
      <c r="N586" s="237" t="s">
        <v>44</v>
      </c>
      <c r="O586" s="92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0" t="s">
        <v>202</v>
      </c>
      <c r="AT586" s="240" t="s">
        <v>165</v>
      </c>
      <c r="AU586" s="240" t="s">
        <v>88</v>
      </c>
      <c r="AY586" s="18" t="s">
        <v>163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8" t="s">
        <v>84</v>
      </c>
      <c r="BK586" s="241">
        <f>ROUND(I586*H586,2)</f>
        <v>0</v>
      </c>
      <c r="BL586" s="18" t="s">
        <v>202</v>
      </c>
      <c r="BM586" s="240" t="s">
        <v>1120</v>
      </c>
    </row>
    <row r="587" s="2" customFormat="1" ht="33" customHeight="1">
      <c r="A587" s="39"/>
      <c r="B587" s="40"/>
      <c r="C587" s="228" t="s">
        <v>1121</v>
      </c>
      <c r="D587" s="228" t="s">
        <v>165</v>
      </c>
      <c r="E587" s="229" t="s">
        <v>1122</v>
      </c>
      <c r="F587" s="230" t="s">
        <v>1123</v>
      </c>
      <c r="G587" s="231" t="s">
        <v>184</v>
      </c>
      <c r="H587" s="232">
        <v>6.7999999999999998</v>
      </c>
      <c r="I587" s="233"/>
      <c r="J587" s="234">
        <f>ROUND(I587*H587,2)</f>
        <v>0</v>
      </c>
      <c r="K587" s="235"/>
      <c r="L587" s="45"/>
      <c r="M587" s="236" t="s">
        <v>1</v>
      </c>
      <c r="N587" s="237" t="s">
        <v>44</v>
      </c>
      <c r="O587" s="92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0" t="s">
        <v>202</v>
      </c>
      <c r="AT587" s="240" t="s">
        <v>165</v>
      </c>
      <c r="AU587" s="240" t="s">
        <v>88</v>
      </c>
      <c r="AY587" s="18" t="s">
        <v>163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8" t="s">
        <v>84</v>
      </c>
      <c r="BK587" s="241">
        <f>ROUND(I587*H587,2)</f>
        <v>0</v>
      </c>
      <c r="BL587" s="18" t="s">
        <v>202</v>
      </c>
      <c r="BM587" s="240" t="s">
        <v>1124</v>
      </c>
    </row>
    <row r="588" s="13" customFormat="1">
      <c r="A588" s="13"/>
      <c r="B588" s="242"/>
      <c r="C588" s="243"/>
      <c r="D588" s="244" t="s">
        <v>169</v>
      </c>
      <c r="E588" s="245" t="s">
        <v>1</v>
      </c>
      <c r="F588" s="246" t="s">
        <v>1125</v>
      </c>
      <c r="G588" s="243"/>
      <c r="H588" s="247">
        <v>6.7999999999999998</v>
      </c>
      <c r="I588" s="248"/>
      <c r="J588" s="243"/>
      <c r="K588" s="243"/>
      <c r="L588" s="249"/>
      <c r="M588" s="250"/>
      <c r="N588" s="251"/>
      <c r="O588" s="251"/>
      <c r="P588" s="251"/>
      <c r="Q588" s="251"/>
      <c r="R588" s="251"/>
      <c r="S588" s="251"/>
      <c r="T588" s="25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3" t="s">
        <v>169</v>
      </c>
      <c r="AU588" s="253" t="s">
        <v>88</v>
      </c>
      <c r="AV588" s="13" t="s">
        <v>88</v>
      </c>
      <c r="AW588" s="13" t="s">
        <v>34</v>
      </c>
      <c r="AX588" s="13" t="s">
        <v>79</v>
      </c>
      <c r="AY588" s="253" t="s">
        <v>163</v>
      </c>
    </row>
    <row r="589" s="14" customFormat="1">
      <c r="A589" s="14"/>
      <c r="B589" s="254"/>
      <c r="C589" s="255"/>
      <c r="D589" s="244" t="s">
        <v>169</v>
      </c>
      <c r="E589" s="256" t="s">
        <v>1</v>
      </c>
      <c r="F589" s="257" t="s">
        <v>172</v>
      </c>
      <c r="G589" s="255"/>
      <c r="H589" s="258">
        <v>6.7999999999999998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4" t="s">
        <v>169</v>
      </c>
      <c r="AU589" s="264" t="s">
        <v>88</v>
      </c>
      <c r="AV589" s="14" t="s">
        <v>94</v>
      </c>
      <c r="AW589" s="14" t="s">
        <v>34</v>
      </c>
      <c r="AX589" s="14" t="s">
        <v>84</v>
      </c>
      <c r="AY589" s="264" t="s">
        <v>163</v>
      </c>
    </row>
    <row r="590" s="2" customFormat="1" ht="16.5" customHeight="1">
      <c r="A590" s="39"/>
      <c r="B590" s="40"/>
      <c r="C590" s="265" t="s">
        <v>655</v>
      </c>
      <c r="D590" s="265" t="s">
        <v>296</v>
      </c>
      <c r="E590" s="266" t="s">
        <v>1126</v>
      </c>
      <c r="F590" s="267" t="s">
        <v>1127</v>
      </c>
      <c r="G590" s="268" t="s">
        <v>184</v>
      </c>
      <c r="H590" s="269">
        <v>7.1399999999999997</v>
      </c>
      <c r="I590" s="270"/>
      <c r="J590" s="271">
        <f>ROUND(I590*H590,2)</f>
        <v>0</v>
      </c>
      <c r="K590" s="272"/>
      <c r="L590" s="273"/>
      <c r="M590" s="274" t="s">
        <v>1</v>
      </c>
      <c r="N590" s="275" t="s">
        <v>44</v>
      </c>
      <c r="O590" s="92"/>
      <c r="P590" s="238">
        <f>O590*H590</f>
        <v>0</v>
      </c>
      <c r="Q590" s="238">
        <v>0</v>
      </c>
      <c r="R590" s="238">
        <f>Q590*H590</f>
        <v>0</v>
      </c>
      <c r="S590" s="238">
        <v>0</v>
      </c>
      <c r="T590" s="239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0" t="s">
        <v>242</v>
      </c>
      <c r="AT590" s="240" t="s">
        <v>296</v>
      </c>
      <c r="AU590" s="240" t="s">
        <v>88</v>
      </c>
      <c r="AY590" s="18" t="s">
        <v>163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8" t="s">
        <v>84</v>
      </c>
      <c r="BK590" s="241">
        <f>ROUND(I590*H590,2)</f>
        <v>0</v>
      </c>
      <c r="BL590" s="18" t="s">
        <v>202</v>
      </c>
      <c r="BM590" s="240" t="s">
        <v>1128</v>
      </c>
    </row>
    <row r="591" s="13" customFormat="1">
      <c r="A591" s="13"/>
      <c r="B591" s="242"/>
      <c r="C591" s="243"/>
      <c r="D591" s="244" t="s">
        <v>169</v>
      </c>
      <c r="E591" s="245" t="s">
        <v>1</v>
      </c>
      <c r="F591" s="246" t="s">
        <v>1129</v>
      </c>
      <c r="G591" s="243"/>
      <c r="H591" s="247">
        <v>7.1399999999999997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169</v>
      </c>
      <c r="AU591" s="253" t="s">
        <v>88</v>
      </c>
      <c r="AV591" s="13" t="s">
        <v>88</v>
      </c>
      <c r="AW591" s="13" t="s">
        <v>34</v>
      </c>
      <c r="AX591" s="13" t="s">
        <v>79</v>
      </c>
      <c r="AY591" s="253" t="s">
        <v>163</v>
      </c>
    </row>
    <row r="592" s="14" customFormat="1">
      <c r="A592" s="14"/>
      <c r="B592" s="254"/>
      <c r="C592" s="255"/>
      <c r="D592" s="244" t="s">
        <v>169</v>
      </c>
      <c r="E592" s="256" t="s">
        <v>1</v>
      </c>
      <c r="F592" s="257" t="s">
        <v>172</v>
      </c>
      <c r="G592" s="255"/>
      <c r="H592" s="258">
        <v>7.1399999999999997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4" t="s">
        <v>169</v>
      </c>
      <c r="AU592" s="264" t="s">
        <v>88</v>
      </c>
      <c r="AV592" s="14" t="s">
        <v>94</v>
      </c>
      <c r="AW592" s="14" t="s">
        <v>34</v>
      </c>
      <c r="AX592" s="14" t="s">
        <v>84</v>
      </c>
      <c r="AY592" s="264" t="s">
        <v>163</v>
      </c>
    </row>
    <row r="593" s="2" customFormat="1" ht="24.15" customHeight="1">
      <c r="A593" s="39"/>
      <c r="B593" s="40"/>
      <c r="C593" s="228" t="s">
        <v>1130</v>
      </c>
      <c r="D593" s="228" t="s">
        <v>165</v>
      </c>
      <c r="E593" s="229" t="s">
        <v>1131</v>
      </c>
      <c r="F593" s="230" t="s">
        <v>1132</v>
      </c>
      <c r="G593" s="231" t="s">
        <v>293</v>
      </c>
      <c r="H593" s="232">
        <v>6</v>
      </c>
      <c r="I593" s="233"/>
      <c r="J593" s="234">
        <f>ROUND(I593*H593,2)</f>
        <v>0</v>
      </c>
      <c r="K593" s="235"/>
      <c r="L593" s="45"/>
      <c r="M593" s="236" t="s">
        <v>1</v>
      </c>
      <c r="N593" s="237" t="s">
        <v>44</v>
      </c>
      <c r="O593" s="92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0" t="s">
        <v>202</v>
      </c>
      <c r="AT593" s="240" t="s">
        <v>165</v>
      </c>
      <c r="AU593" s="240" t="s">
        <v>88</v>
      </c>
      <c r="AY593" s="18" t="s">
        <v>163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8" t="s">
        <v>84</v>
      </c>
      <c r="BK593" s="241">
        <f>ROUND(I593*H593,2)</f>
        <v>0</v>
      </c>
      <c r="BL593" s="18" t="s">
        <v>202</v>
      </c>
      <c r="BM593" s="240" t="s">
        <v>1133</v>
      </c>
    </row>
    <row r="594" s="2" customFormat="1" ht="24.15" customHeight="1">
      <c r="A594" s="39"/>
      <c r="B594" s="40"/>
      <c r="C594" s="228" t="s">
        <v>659</v>
      </c>
      <c r="D594" s="228" t="s">
        <v>165</v>
      </c>
      <c r="E594" s="229" t="s">
        <v>1134</v>
      </c>
      <c r="F594" s="230" t="s">
        <v>1135</v>
      </c>
      <c r="G594" s="231" t="s">
        <v>293</v>
      </c>
      <c r="H594" s="232">
        <v>4</v>
      </c>
      <c r="I594" s="233"/>
      <c r="J594" s="234">
        <f>ROUND(I594*H594,2)</f>
        <v>0</v>
      </c>
      <c r="K594" s="235"/>
      <c r="L594" s="45"/>
      <c r="M594" s="236" t="s">
        <v>1</v>
      </c>
      <c r="N594" s="237" t="s">
        <v>44</v>
      </c>
      <c r="O594" s="92"/>
      <c r="P594" s="238">
        <f>O594*H594</f>
        <v>0</v>
      </c>
      <c r="Q594" s="238">
        <v>0</v>
      </c>
      <c r="R594" s="238">
        <f>Q594*H594</f>
        <v>0</v>
      </c>
      <c r="S594" s="238">
        <v>0</v>
      </c>
      <c r="T594" s="23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0" t="s">
        <v>202</v>
      </c>
      <c r="AT594" s="240" t="s">
        <v>165</v>
      </c>
      <c r="AU594" s="240" t="s">
        <v>88</v>
      </c>
      <c r="AY594" s="18" t="s">
        <v>163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8" t="s">
        <v>84</v>
      </c>
      <c r="BK594" s="241">
        <f>ROUND(I594*H594,2)</f>
        <v>0</v>
      </c>
      <c r="BL594" s="18" t="s">
        <v>202</v>
      </c>
      <c r="BM594" s="240" t="s">
        <v>1136</v>
      </c>
    </row>
    <row r="595" s="2" customFormat="1" ht="24.15" customHeight="1">
      <c r="A595" s="39"/>
      <c r="B595" s="40"/>
      <c r="C595" s="228" t="s">
        <v>1137</v>
      </c>
      <c r="D595" s="228" t="s">
        <v>165</v>
      </c>
      <c r="E595" s="229" t="s">
        <v>1138</v>
      </c>
      <c r="F595" s="230" t="s">
        <v>1139</v>
      </c>
      <c r="G595" s="231" t="s">
        <v>293</v>
      </c>
      <c r="H595" s="232">
        <v>2</v>
      </c>
      <c r="I595" s="233"/>
      <c r="J595" s="234">
        <f>ROUND(I595*H595,2)</f>
        <v>0</v>
      </c>
      <c r="K595" s="235"/>
      <c r="L595" s="45"/>
      <c r="M595" s="236" t="s">
        <v>1</v>
      </c>
      <c r="N595" s="237" t="s">
        <v>44</v>
      </c>
      <c r="O595" s="92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0" t="s">
        <v>202</v>
      </c>
      <c r="AT595" s="240" t="s">
        <v>165</v>
      </c>
      <c r="AU595" s="240" t="s">
        <v>88</v>
      </c>
      <c r="AY595" s="18" t="s">
        <v>163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8" t="s">
        <v>84</v>
      </c>
      <c r="BK595" s="241">
        <f>ROUND(I595*H595,2)</f>
        <v>0</v>
      </c>
      <c r="BL595" s="18" t="s">
        <v>202</v>
      </c>
      <c r="BM595" s="240" t="s">
        <v>1140</v>
      </c>
    </row>
    <row r="596" s="2" customFormat="1" ht="33" customHeight="1">
      <c r="A596" s="39"/>
      <c r="B596" s="40"/>
      <c r="C596" s="228" t="s">
        <v>662</v>
      </c>
      <c r="D596" s="228" t="s">
        <v>165</v>
      </c>
      <c r="E596" s="229" t="s">
        <v>1141</v>
      </c>
      <c r="F596" s="230" t="s">
        <v>1142</v>
      </c>
      <c r="G596" s="231" t="s">
        <v>184</v>
      </c>
      <c r="H596" s="232">
        <v>4.7999999999999998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44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202</v>
      </c>
      <c r="AT596" s="240" t="s">
        <v>165</v>
      </c>
      <c r="AU596" s="240" t="s">
        <v>88</v>
      </c>
      <c r="AY596" s="18" t="s">
        <v>163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84</v>
      </c>
      <c r="BK596" s="241">
        <f>ROUND(I596*H596,2)</f>
        <v>0</v>
      </c>
      <c r="BL596" s="18" t="s">
        <v>202</v>
      </c>
      <c r="BM596" s="240" t="s">
        <v>1143</v>
      </c>
    </row>
    <row r="597" s="13" customFormat="1">
      <c r="A597" s="13"/>
      <c r="B597" s="242"/>
      <c r="C597" s="243"/>
      <c r="D597" s="244" t="s">
        <v>169</v>
      </c>
      <c r="E597" s="245" t="s">
        <v>1</v>
      </c>
      <c r="F597" s="246" t="s">
        <v>1144</v>
      </c>
      <c r="G597" s="243"/>
      <c r="H597" s="247">
        <v>4.7999999999999998</v>
      </c>
      <c r="I597" s="248"/>
      <c r="J597" s="243"/>
      <c r="K597" s="243"/>
      <c r="L597" s="249"/>
      <c r="M597" s="250"/>
      <c r="N597" s="251"/>
      <c r="O597" s="251"/>
      <c r="P597" s="251"/>
      <c r="Q597" s="251"/>
      <c r="R597" s="251"/>
      <c r="S597" s="251"/>
      <c r="T597" s="25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3" t="s">
        <v>169</v>
      </c>
      <c r="AU597" s="253" t="s">
        <v>88</v>
      </c>
      <c r="AV597" s="13" t="s">
        <v>88</v>
      </c>
      <c r="AW597" s="13" t="s">
        <v>34</v>
      </c>
      <c r="AX597" s="13" t="s">
        <v>79</v>
      </c>
      <c r="AY597" s="253" t="s">
        <v>163</v>
      </c>
    </row>
    <row r="598" s="14" customFormat="1">
      <c r="A598" s="14"/>
      <c r="B598" s="254"/>
      <c r="C598" s="255"/>
      <c r="D598" s="244" t="s">
        <v>169</v>
      </c>
      <c r="E598" s="256" t="s">
        <v>1</v>
      </c>
      <c r="F598" s="257" t="s">
        <v>172</v>
      </c>
      <c r="G598" s="255"/>
      <c r="H598" s="258">
        <v>4.7999999999999998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4" t="s">
        <v>169</v>
      </c>
      <c r="AU598" s="264" t="s">
        <v>88</v>
      </c>
      <c r="AV598" s="14" t="s">
        <v>94</v>
      </c>
      <c r="AW598" s="14" t="s">
        <v>34</v>
      </c>
      <c r="AX598" s="14" t="s">
        <v>84</v>
      </c>
      <c r="AY598" s="264" t="s">
        <v>163</v>
      </c>
    </row>
    <row r="599" s="2" customFormat="1" ht="24.15" customHeight="1">
      <c r="A599" s="39"/>
      <c r="B599" s="40"/>
      <c r="C599" s="265" t="s">
        <v>1145</v>
      </c>
      <c r="D599" s="265" t="s">
        <v>296</v>
      </c>
      <c r="E599" s="266" t="s">
        <v>1146</v>
      </c>
      <c r="F599" s="267" t="s">
        <v>1147</v>
      </c>
      <c r="G599" s="268" t="s">
        <v>175</v>
      </c>
      <c r="H599" s="269">
        <v>48.18</v>
      </c>
      <c r="I599" s="270"/>
      <c r="J599" s="271">
        <f>ROUND(I599*H599,2)</f>
        <v>0</v>
      </c>
      <c r="K599" s="272"/>
      <c r="L599" s="273"/>
      <c r="M599" s="274" t="s">
        <v>1</v>
      </c>
      <c r="N599" s="275" t="s">
        <v>44</v>
      </c>
      <c r="O599" s="92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0" t="s">
        <v>242</v>
      </c>
      <c r="AT599" s="240" t="s">
        <v>296</v>
      </c>
      <c r="AU599" s="240" t="s">
        <v>88</v>
      </c>
      <c r="AY599" s="18" t="s">
        <v>163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8" t="s">
        <v>84</v>
      </c>
      <c r="BK599" s="241">
        <f>ROUND(I599*H599,2)</f>
        <v>0</v>
      </c>
      <c r="BL599" s="18" t="s">
        <v>202</v>
      </c>
      <c r="BM599" s="240" t="s">
        <v>1148</v>
      </c>
    </row>
    <row r="600" s="2" customFormat="1" ht="55.5" customHeight="1">
      <c r="A600" s="39"/>
      <c r="B600" s="40"/>
      <c r="C600" s="228" t="s">
        <v>666</v>
      </c>
      <c r="D600" s="228" t="s">
        <v>165</v>
      </c>
      <c r="E600" s="229" t="s">
        <v>1149</v>
      </c>
      <c r="F600" s="230" t="s">
        <v>1150</v>
      </c>
      <c r="G600" s="231" t="s">
        <v>286</v>
      </c>
      <c r="H600" s="232">
        <v>0.86699999999999999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44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202</v>
      </c>
      <c r="AT600" s="240" t="s">
        <v>165</v>
      </c>
      <c r="AU600" s="240" t="s">
        <v>88</v>
      </c>
      <c r="AY600" s="18" t="s">
        <v>163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84</v>
      </c>
      <c r="BK600" s="241">
        <f>ROUND(I600*H600,2)</f>
        <v>0</v>
      </c>
      <c r="BL600" s="18" t="s">
        <v>202</v>
      </c>
      <c r="BM600" s="240" t="s">
        <v>1151</v>
      </c>
    </row>
    <row r="601" s="12" customFormat="1" ht="22.8" customHeight="1">
      <c r="A601" s="12"/>
      <c r="B601" s="212"/>
      <c r="C601" s="213"/>
      <c r="D601" s="214" t="s">
        <v>78</v>
      </c>
      <c r="E601" s="226" t="s">
        <v>1152</v>
      </c>
      <c r="F601" s="226" t="s">
        <v>1153</v>
      </c>
      <c r="G601" s="213"/>
      <c r="H601" s="213"/>
      <c r="I601" s="216"/>
      <c r="J601" s="227">
        <f>BK601</f>
        <v>0</v>
      </c>
      <c r="K601" s="213"/>
      <c r="L601" s="218"/>
      <c r="M601" s="219"/>
      <c r="N601" s="220"/>
      <c r="O601" s="220"/>
      <c r="P601" s="221">
        <f>SUM(P602:P606)</f>
        <v>0</v>
      </c>
      <c r="Q601" s="220"/>
      <c r="R601" s="221">
        <f>SUM(R602:R606)</f>
        <v>0</v>
      </c>
      <c r="S601" s="220"/>
      <c r="T601" s="222">
        <f>SUM(T602:T606)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23" t="s">
        <v>88</v>
      </c>
      <c r="AT601" s="224" t="s">
        <v>78</v>
      </c>
      <c r="AU601" s="224" t="s">
        <v>84</v>
      </c>
      <c r="AY601" s="223" t="s">
        <v>163</v>
      </c>
      <c r="BK601" s="225">
        <f>SUM(BK602:BK606)</f>
        <v>0</v>
      </c>
    </row>
    <row r="602" s="2" customFormat="1" ht="24.15" customHeight="1">
      <c r="A602" s="39"/>
      <c r="B602" s="40"/>
      <c r="C602" s="228" t="s">
        <v>1154</v>
      </c>
      <c r="D602" s="228" t="s">
        <v>165</v>
      </c>
      <c r="E602" s="229" t="s">
        <v>1155</v>
      </c>
      <c r="F602" s="230" t="s">
        <v>1156</v>
      </c>
      <c r="G602" s="231" t="s">
        <v>175</v>
      </c>
      <c r="H602" s="232">
        <v>14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44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202</v>
      </c>
      <c r="AT602" s="240" t="s">
        <v>165</v>
      </c>
      <c r="AU602" s="240" t="s">
        <v>88</v>
      </c>
      <c r="AY602" s="18" t="s">
        <v>163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84</v>
      </c>
      <c r="BK602" s="241">
        <f>ROUND(I602*H602,2)</f>
        <v>0</v>
      </c>
      <c r="BL602" s="18" t="s">
        <v>202</v>
      </c>
      <c r="BM602" s="240" t="s">
        <v>1157</v>
      </c>
    </row>
    <row r="603" s="13" customFormat="1">
      <c r="A603" s="13"/>
      <c r="B603" s="242"/>
      <c r="C603" s="243"/>
      <c r="D603" s="244" t="s">
        <v>169</v>
      </c>
      <c r="E603" s="245" t="s">
        <v>1</v>
      </c>
      <c r="F603" s="246" t="s">
        <v>1158</v>
      </c>
      <c r="G603" s="243"/>
      <c r="H603" s="247">
        <v>14</v>
      </c>
      <c r="I603" s="248"/>
      <c r="J603" s="243"/>
      <c r="K603" s="243"/>
      <c r="L603" s="249"/>
      <c r="M603" s="250"/>
      <c r="N603" s="251"/>
      <c r="O603" s="251"/>
      <c r="P603" s="251"/>
      <c r="Q603" s="251"/>
      <c r="R603" s="251"/>
      <c r="S603" s="251"/>
      <c r="T603" s="25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3" t="s">
        <v>169</v>
      </c>
      <c r="AU603" s="253" t="s">
        <v>88</v>
      </c>
      <c r="AV603" s="13" t="s">
        <v>88</v>
      </c>
      <c r="AW603" s="13" t="s">
        <v>34</v>
      </c>
      <c r="AX603" s="13" t="s">
        <v>79</v>
      </c>
      <c r="AY603" s="253" t="s">
        <v>163</v>
      </c>
    </row>
    <row r="604" s="14" customFormat="1">
      <c r="A604" s="14"/>
      <c r="B604" s="254"/>
      <c r="C604" s="255"/>
      <c r="D604" s="244" t="s">
        <v>169</v>
      </c>
      <c r="E604" s="256" t="s">
        <v>1</v>
      </c>
      <c r="F604" s="257" t="s">
        <v>172</v>
      </c>
      <c r="G604" s="255"/>
      <c r="H604" s="258">
        <v>14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4" t="s">
        <v>169</v>
      </c>
      <c r="AU604" s="264" t="s">
        <v>88</v>
      </c>
      <c r="AV604" s="14" t="s">
        <v>94</v>
      </c>
      <c r="AW604" s="14" t="s">
        <v>34</v>
      </c>
      <c r="AX604" s="14" t="s">
        <v>84</v>
      </c>
      <c r="AY604" s="264" t="s">
        <v>163</v>
      </c>
    </row>
    <row r="605" s="2" customFormat="1" ht="24.15" customHeight="1">
      <c r="A605" s="39"/>
      <c r="B605" s="40"/>
      <c r="C605" s="228" t="s">
        <v>669</v>
      </c>
      <c r="D605" s="228" t="s">
        <v>165</v>
      </c>
      <c r="E605" s="229" t="s">
        <v>1159</v>
      </c>
      <c r="F605" s="230" t="s">
        <v>1160</v>
      </c>
      <c r="G605" s="231" t="s">
        <v>175</v>
      </c>
      <c r="H605" s="232">
        <v>14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44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202</v>
      </c>
      <c r="AT605" s="240" t="s">
        <v>165</v>
      </c>
      <c r="AU605" s="240" t="s">
        <v>88</v>
      </c>
      <c r="AY605" s="18" t="s">
        <v>163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84</v>
      </c>
      <c r="BK605" s="241">
        <f>ROUND(I605*H605,2)</f>
        <v>0</v>
      </c>
      <c r="BL605" s="18" t="s">
        <v>202</v>
      </c>
      <c r="BM605" s="240" t="s">
        <v>1161</v>
      </c>
    </row>
    <row r="606" s="2" customFormat="1" ht="24.15" customHeight="1">
      <c r="A606" s="39"/>
      <c r="B606" s="40"/>
      <c r="C606" s="228" t="s">
        <v>1162</v>
      </c>
      <c r="D606" s="228" t="s">
        <v>165</v>
      </c>
      <c r="E606" s="229" t="s">
        <v>1163</v>
      </c>
      <c r="F606" s="230" t="s">
        <v>1164</v>
      </c>
      <c r="G606" s="231" t="s">
        <v>175</v>
      </c>
      <c r="H606" s="232">
        <v>14</v>
      </c>
      <c r="I606" s="233"/>
      <c r="J606" s="234">
        <f>ROUND(I606*H606,2)</f>
        <v>0</v>
      </c>
      <c r="K606" s="235"/>
      <c r="L606" s="45"/>
      <c r="M606" s="236" t="s">
        <v>1</v>
      </c>
      <c r="N606" s="237" t="s">
        <v>44</v>
      </c>
      <c r="O606" s="92"/>
      <c r="P606" s="238">
        <f>O606*H606</f>
        <v>0</v>
      </c>
      <c r="Q606" s="238">
        <v>0</v>
      </c>
      <c r="R606" s="238">
        <f>Q606*H606</f>
        <v>0</v>
      </c>
      <c r="S606" s="238">
        <v>0</v>
      </c>
      <c r="T606" s="23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0" t="s">
        <v>202</v>
      </c>
      <c r="AT606" s="240" t="s">
        <v>165</v>
      </c>
      <c r="AU606" s="240" t="s">
        <v>88</v>
      </c>
      <c r="AY606" s="18" t="s">
        <v>163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8" t="s">
        <v>84</v>
      </c>
      <c r="BK606" s="241">
        <f>ROUND(I606*H606,2)</f>
        <v>0</v>
      </c>
      <c r="BL606" s="18" t="s">
        <v>202</v>
      </c>
      <c r="BM606" s="240" t="s">
        <v>1165</v>
      </c>
    </row>
    <row r="607" s="12" customFormat="1" ht="22.8" customHeight="1">
      <c r="A607" s="12"/>
      <c r="B607" s="212"/>
      <c r="C607" s="213"/>
      <c r="D607" s="214" t="s">
        <v>78</v>
      </c>
      <c r="E607" s="226" t="s">
        <v>1166</v>
      </c>
      <c r="F607" s="226" t="s">
        <v>1167</v>
      </c>
      <c r="G607" s="213"/>
      <c r="H607" s="213"/>
      <c r="I607" s="216"/>
      <c r="J607" s="227">
        <f>BK607</f>
        <v>0</v>
      </c>
      <c r="K607" s="213"/>
      <c r="L607" s="218"/>
      <c r="M607" s="219"/>
      <c r="N607" s="220"/>
      <c r="O607" s="220"/>
      <c r="P607" s="221">
        <f>SUM(P608:P630)</f>
        <v>0</v>
      </c>
      <c r="Q607" s="220"/>
      <c r="R607" s="221">
        <f>SUM(R608:R630)</f>
        <v>0</v>
      </c>
      <c r="S607" s="220"/>
      <c r="T607" s="222">
        <f>SUM(T608:T630)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23" t="s">
        <v>88</v>
      </c>
      <c r="AT607" s="224" t="s">
        <v>78</v>
      </c>
      <c r="AU607" s="224" t="s">
        <v>84</v>
      </c>
      <c r="AY607" s="223" t="s">
        <v>163</v>
      </c>
      <c r="BK607" s="225">
        <f>SUM(BK608:BK630)</f>
        <v>0</v>
      </c>
    </row>
    <row r="608" s="2" customFormat="1" ht="24.15" customHeight="1">
      <c r="A608" s="39"/>
      <c r="B608" s="40"/>
      <c r="C608" s="228" t="s">
        <v>675</v>
      </c>
      <c r="D608" s="228" t="s">
        <v>165</v>
      </c>
      <c r="E608" s="229" t="s">
        <v>1168</v>
      </c>
      <c r="F608" s="230" t="s">
        <v>1169</v>
      </c>
      <c r="G608" s="231" t="s">
        <v>175</v>
      </c>
      <c r="H608" s="232">
        <v>828.14999999999998</v>
      </c>
      <c r="I608" s="233"/>
      <c r="J608" s="234">
        <f>ROUND(I608*H608,2)</f>
        <v>0</v>
      </c>
      <c r="K608" s="235"/>
      <c r="L608" s="45"/>
      <c r="M608" s="236" t="s">
        <v>1</v>
      </c>
      <c r="N608" s="237" t="s">
        <v>44</v>
      </c>
      <c r="O608" s="92"/>
      <c r="P608" s="238">
        <f>O608*H608</f>
        <v>0</v>
      </c>
      <c r="Q608" s="238">
        <v>0</v>
      </c>
      <c r="R608" s="238">
        <f>Q608*H608</f>
        <v>0</v>
      </c>
      <c r="S608" s="238">
        <v>0</v>
      </c>
      <c r="T608" s="23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0" t="s">
        <v>202</v>
      </c>
      <c r="AT608" s="240" t="s">
        <v>165</v>
      </c>
      <c r="AU608" s="240" t="s">
        <v>88</v>
      </c>
      <c r="AY608" s="18" t="s">
        <v>163</v>
      </c>
      <c r="BE608" s="241">
        <f>IF(N608="základní",J608,0)</f>
        <v>0</v>
      </c>
      <c r="BF608" s="241">
        <f>IF(N608="snížená",J608,0)</f>
        <v>0</v>
      </c>
      <c r="BG608" s="241">
        <f>IF(N608="zákl. přenesená",J608,0)</f>
        <v>0</v>
      </c>
      <c r="BH608" s="241">
        <f>IF(N608="sníž. přenesená",J608,0)</f>
        <v>0</v>
      </c>
      <c r="BI608" s="241">
        <f>IF(N608="nulová",J608,0)</f>
        <v>0</v>
      </c>
      <c r="BJ608" s="18" t="s">
        <v>84</v>
      </c>
      <c r="BK608" s="241">
        <f>ROUND(I608*H608,2)</f>
        <v>0</v>
      </c>
      <c r="BL608" s="18" t="s">
        <v>202</v>
      </c>
      <c r="BM608" s="240" t="s">
        <v>1170</v>
      </c>
    </row>
    <row r="609" s="13" customFormat="1">
      <c r="A609" s="13"/>
      <c r="B609" s="242"/>
      <c r="C609" s="243"/>
      <c r="D609" s="244" t="s">
        <v>169</v>
      </c>
      <c r="E609" s="245" t="s">
        <v>1</v>
      </c>
      <c r="F609" s="246" t="s">
        <v>1171</v>
      </c>
      <c r="G609" s="243"/>
      <c r="H609" s="247">
        <v>10</v>
      </c>
      <c r="I609" s="248"/>
      <c r="J609" s="243"/>
      <c r="K609" s="243"/>
      <c r="L609" s="249"/>
      <c r="M609" s="250"/>
      <c r="N609" s="251"/>
      <c r="O609" s="251"/>
      <c r="P609" s="251"/>
      <c r="Q609" s="251"/>
      <c r="R609" s="251"/>
      <c r="S609" s="251"/>
      <c r="T609" s="25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3" t="s">
        <v>169</v>
      </c>
      <c r="AU609" s="253" t="s">
        <v>88</v>
      </c>
      <c r="AV609" s="13" t="s">
        <v>88</v>
      </c>
      <c r="AW609" s="13" t="s">
        <v>34</v>
      </c>
      <c r="AX609" s="13" t="s">
        <v>79</v>
      </c>
      <c r="AY609" s="253" t="s">
        <v>163</v>
      </c>
    </row>
    <row r="610" s="13" customFormat="1">
      <c r="A610" s="13"/>
      <c r="B610" s="242"/>
      <c r="C610" s="243"/>
      <c r="D610" s="244" t="s">
        <v>169</v>
      </c>
      <c r="E610" s="245" t="s">
        <v>1</v>
      </c>
      <c r="F610" s="246" t="s">
        <v>1172</v>
      </c>
      <c r="G610" s="243"/>
      <c r="H610" s="247">
        <v>10.5</v>
      </c>
      <c r="I610" s="248"/>
      <c r="J610" s="243"/>
      <c r="K610" s="243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169</v>
      </c>
      <c r="AU610" s="253" t="s">
        <v>88</v>
      </c>
      <c r="AV610" s="13" t="s">
        <v>88</v>
      </c>
      <c r="AW610" s="13" t="s">
        <v>34</v>
      </c>
      <c r="AX610" s="13" t="s">
        <v>79</v>
      </c>
      <c r="AY610" s="253" t="s">
        <v>163</v>
      </c>
    </row>
    <row r="611" s="13" customFormat="1">
      <c r="A611" s="13"/>
      <c r="B611" s="242"/>
      <c r="C611" s="243"/>
      <c r="D611" s="244" t="s">
        <v>169</v>
      </c>
      <c r="E611" s="245" t="s">
        <v>1</v>
      </c>
      <c r="F611" s="246" t="s">
        <v>1173</v>
      </c>
      <c r="G611" s="243"/>
      <c r="H611" s="247">
        <v>43.399999999999999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169</v>
      </c>
      <c r="AU611" s="253" t="s">
        <v>88</v>
      </c>
      <c r="AV611" s="13" t="s">
        <v>88</v>
      </c>
      <c r="AW611" s="13" t="s">
        <v>34</v>
      </c>
      <c r="AX611" s="13" t="s">
        <v>79</v>
      </c>
      <c r="AY611" s="253" t="s">
        <v>163</v>
      </c>
    </row>
    <row r="612" s="13" customFormat="1">
      <c r="A612" s="13"/>
      <c r="B612" s="242"/>
      <c r="C612" s="243"/>
      <c r="D612" s="244" t="s">
        <v>169</v>
      </c>
      <c r="E612" s="245" t="s">
        <v>1</v>
      </c>
      <c r="F612" s="246" t="s">
        <v>1174</v>
      </c>
      <c r="G612" s="243"/>
      <c r="H612" s="247">
        <v>59.75</v>
      </c>
      <c r="I612" s="248"/>
      <c r="J612" s="243"/>
      <c r="K612" s="243"/>
      <c r="L612" s="249"/>
      <c r="M612" s="250"/>
      <c r="N612" s="251"/>
      <c r="O612" s="251"/>
      <c r="P612" s="251"/>
      <c r="Q612" s="251"/>
      <c r="R612" s="251"/>
      <c r="S612" s="251"/>
      <c r="T612" s="25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3" t="s">
        <v>169</v>
      </c>
      <c r="AU612" s="253" t="s">
        <v>88</v>
      </c>
      <c r="AV612" s="13" t="s">
        <v>88</v>
      </c>
      <c r="AW612" s="13" t="s">
        <v>34</v>
      </c>
      <c r="AX612" s="13" t="s">
        <v>79</v>
      </c>
      <c r="AY612" s="253" t="s">
        <v>163</v>
      </c>
    </row>
    <row r="613" s="13" customFormat="1">
      <c r="A613" s="13"/>
      <c r="B613" s="242"/>
      <c r="C613" s="243"/>
      <c r="D613" s="244" t="s">
        <v>169</v>
      </c>
      <c r="E613" s="245" t="s">
        <v>1</v>
      </c>
      <c r="F613" s="246" t="s">
        <v>1175</v>
      </c>
      <c r="G613" s="243"/>
      <c r="H613" s="247">
        <v>58.350000000000001</v>
      </c>
      <c r="I613" s="248"/>
      <c r="J613" s="243"/>
      <c r="K613" s="243"/>
      <c r="L613" s="249"/>
      <c r="M613" s="250"/>
      <c r="N613" s="251"/>
      <c r="O613" s="251"/>
      <c r="P613" s="251"/>
      <c r="Q613" s="251"/>
      <c r="R613" s="251"/>
      <c r="S613" s="251"/>
      <c r="T613" s="25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3" t="s">
        <v>169</v>
      </c>
      <c r="AU613" s="253" t="s">
        <v>88</v>
      </c>
      <c r="AV613" s="13" t="s">
        <v>88</v>
      </c>
      <c r="AW613" s="13" t="s">
        <v>34</v>
      </c>
      <c r="AX613" s="13" t="s">
        <v>79</v>
      </c>
      <c r="AY613" s="253" t="s">
        <v>163</v>
      </c>
    </row>
    <row r="614" s="13" customFormat="1">
      <c r="A614" s="13"/>
      <c r="B614" s="242"/>
      <c r="C614" s="243"/>
      <c r="D614" s="244" t="s">
        <v>169</v>
      </c>
      <c r="E614" s="245" t="s">
        <v>1</v>
      </c>
      <c r="F614" s="246" t="s">
        <v>1176</v>
      </c>
      <c r="G614" s="243"/>
      <c r="H614" s="247">
        <v>60.399999999999999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169</v>
      </c>
      <c r="AU614" s="253" t="s">
        <v>88</v>
      </c>
      <c r="AV614" s="13" t="s">
        <v>88</v>
      </c>
      <c r="AW614" s="13" t="s">
        <v>34</v>
      </c>
      <c r="AX614" s="13" t="s">
        <v>79</v>
      </c>
      <c r="AY614" s="253" t="s">
        <v>163</v>
      </c>
    </row>
    <row r="615" s="13" customFormat="1">
      <c r="A615" s="13"/>
      <c r="B615" s="242"/>
      <c r="C615" s="243"/>
      <c r="D615" s="244" t="s">
        <v>169</v>
      </c>
      <c r="E615" s="245" t="s">
        <v>1</v>
      </c>
      <c r="F615" s="246" t="s">
        <v>1177</v>
      </c>
      <c r="G615" s="243"/>
      <c r="H615" s="247">
        <v>329.35000000000002</v>
      </c>
      <c r="I615" s="248"/>
      <c r="J615" s="243"/>
      <c r="K615" s="243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169</v>
      </c>
      <c r="AU615" s="253" t="s">
        <v>88</v>
      </c>
      <c r="AV615" s="13" t="s">
        <v>88</v>
      </c>
      <c r="AW615" s="13" t="s">
        <v>34</v>
      </c>
      <c r="AX615" s="13" t="s">
        <v>79</v>
      </c>
      <c r="AY615" s="253" t="s">
        <v>163</v>
      </c>
    </row>
    <row r="616" s="13" customFormat="1">
      <c r="A616" s="13"/>
      <c r="B616" s="242"/>
      <c r="C616" s="243"/>
      <c r="D616" s="244" t="s">
        <v>169</v>
      </c>
      <c r="E616" s="245" t="s">
        <v>1</v>
      </c>
      <c r="F616" s="246" t="s">
        <v>1178</v>
      </c>
      <c r="G616" s="243"/>
      <c r="H616" s="247">
        <v>153.30000000000001</v>
      </c>
      <c r="I616" s="248"/>
      <c r="J616" s="243"/>
      <c r="K616" s="243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169</v>
      </c>
      <c r="AU616" s="253" t="s">
        <v>88</v>
      </c>
      <c r="AV616" s="13" t="s">
        <v>88</v>
      </c>
      <c r="AW616" s="13" t="s">
        <v>34</v>
      </c>
      <c r="AX616" s="13" t="s">
        <v>79</v>
      </c>
      <c r="AY616" s="253" t="s">
        <v>163</v>
      </c>
    </row>
    <row r="617" s="13" customFormat="1">
      <c r="A617" s="13"/>
      <c r="B617" s="242"/>
      <c r="C617" s="243"/>
      <c r="D617" s="244" t="s">
        <v>169</v>
      </c>
      <c r="E617" s="245" t="s">
        <v>1</v>
      </c>
      <c r="F617" s="246" t="s">
        <v>1179</v>
      </c>
      <c r="G617" s="243"/>
      <c r="H617" s="247">
        <v>51.100000000000001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169</v>
      </c>
      <c r="AU617" s="253" t="s">
        <v>88</v>
      </c>
      <c r="AV617" s="13" t="s">
        <v>88</v>
      </c>
      <c r="AW617" s="13" t="s">
        <v>34</v>
      </c>
      <c r="AX617" s="13" t="s">
        <v>79</v>
      </c>
      <c r="AY617" s="253" t="s">
        <v>163</v>
      </c>
    </row>
    <row r="618" s="13" customFormat="1">
      <c r="A618" s="13"/>
      <c r="B618" s="242"/>
      <c r="C618" s="243"/>
      <c r="D618" s="244" t="s">
        <v>169</v>
      </c>
      <c r="E618" s="245" t="s">
        <v>1</v>
      </c>
      <c r="F618" s="246" t="s">
        <v>1180</v>
      </c>
      <c r="G618" s="243"/>
      <c r="H618" s="247">
        <v>52</v>
      </c>
      <c r="I618" s="248"/>
      <c r="J618" s="243"/>
      <c r="K618" s="243"/>
      <c r="L618" s="249"/>
      <c r="M618" s="250"/>
      <c r="N618" s="251"/>
      <c r="O618" s="251"/>
      <c r="P618" s="251"/>
      <c r="Q618" s="251"/>
      <c r="R618" s="251"/>
      <c r="S618" s="251"/>
      <c r="T618" s="25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3" t="s">
        <v>169</v>
      </c>
      <c r="AU618" s="253" t="s">
        <v>88</v>
      </c>
      <c r="AV618" s="13" t="s">
        <v>88</v>
      </c>
      <c r="AW618" s="13" t="s">
        <v>34</v>
      </c>
      <c r="AX618" s="13" t="s">
        <v>79</v>
      </c>
      <c r="AY618" s="253" t="s">
        <v>163</v>
      </c>
    </row>
    <row r="619" s="14" customFormat="1">
      <c r="A619" s="14"/>
      <c r="B619" s="254"/>
      <c r="C619" s="255"/>
      <c r="D619" s="244" t="s">
        <v>169</v>
      </c>
      <c r="E619" s="256" t="s">
        <v>1</v>
      </c>
      <c r="F619" s="257" t="s">
        <v>172</v>
      </c>
      <c r="G619" s="255"/>
      <c r="H619" s="258">
        <v>828.14999999999998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4" t="s">
        <v>169</v>
      </c>
      <c r="AU619" s="264" t="s">
        <v>88</v>
      </c>
      <c r="AV619" s="14" t="s">
        <v>94</v>
      </c>
      <c r="AW619" s="14" t="s">
        <v>34</v>
      </c>
      <c r="AX619" s="14" t="s">
        <v>84</v>
      </c>
      <c r="AY619" s="264" t="s">
        <v>163</v>
      </c>
    </row>
    <row r="620" s="2" customFormat="1" ht="24.15" customHeight="1">
      <c r="A620" s="39"/>
      <c r="B620" s="40"/>
      <c r="C620" s="228" t="s">
        <v>1181</v>
      </c>
      <c r="D620" s="228" t="s">
        <v>165</v>
      </c>
      <c r="E620" s="229" t="s">
        <v>1182</v>
      </c>
      <c r="F620" s="230" t="s">
        <v>1183</v>
      </c>
      <c r="G620" s="231" t="s">
        <v>175</v>
      </c>
      <c r="H620" s="232">
        <v>104.886</v>
      </c>
      <c r="I620" s="233"/>
      <c r="J620" s="234">
        <f>ROUND(I620*H620,2)</f>
        <v>0</v>
      </c>
      <c r="K620" s="235"/>
      <c r="L620" s="45"/>
      <c r="M620" s="236" t="s">
        <v>1</v>
      </c>
      <c r="N620" s="237" t="s">
        <v>44</v>
      </c>
      <c r="O620" s="92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0" t="s">
        <v>202</v>
      </c>
      <c r="AT620" s="240" t="s">
        <v>165</v>
      </c>
      <c r="AU620" s="240" t="s">
        <v>88</v>
      </c>
      <c r="AY620" s="18" t="s">
        <v>163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8" t="s">
        <v>84</v>
      </c>
      <c r="BK620" s="241">
        <f>ROUND(I620*H620,2)</f>
        <v>0</v>
      </c>
      <c r="BL620" s="18" t="s">
        <v>202</v>
      </c>
      <c r="BM620" s="240" t="s">
        <v>1184</v>
      </c>
    </row>
    <row r="621" s="13" customFormat="1">
      <c r="A621" s="13"/>
      <c r="B621" s="242"/>
      <c r="C621" s="243"/>
      <c r="D621" s="244" t="s">
        <v>169</v>
      </c>
      <c r="E621" s="245" t="s">
        <v>1</v>
      </c>
      <c r="F621" s="246" t="s">
        <v>1185</v>
      </c>
      <c r="G621" s="243"/>
      <c r="H621" s="247">
        <v>104.886</v>
      </c>
      <c r="I621" s="248"/>
      <c r="J621" s="243"/>
      <c r="K621" s="243"/>
      <c r="L621" s="249"/>
      <c r="M621" s="250"/>
      <c r="N621" s="251"/>
      <c r="O621" s="251"/>
      <c r="P621" s="251"/>
      <c r="Q621" s="251"/>
      <c r="R621" s="251"/>
      <c r="S621" s="251"/>
      <c r="T621" s="252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3" t="s">
        <v>169</v>
      </c>
      <c r="AU621" s="253" t="s">
        <v>88</v>
      </c>
      <c r="AV621" s="13" t="s">
        <v>88</v>
      </c>
      <c r="AW621" s="13" t="s">
        <v>34</v>
      </c>
      <c r="AX621" s="13" t="s">
        <v>79</v>
      </c>
      <c r="AY621" s="253" t="s">
        <v>163</v>
      </c>
    </row>
    <row r="622" s="14" customFormat="1">
      <c r="A622" s="14"/>
      <c r="B622" s="254"/>
      <c r="C622" s="255"/>
      <c r="D622" s="244" t="s">
        <v>169</v>
      </c>
      <c r="E622" s="256" t="s">
        <v>1</v>
      </c>
      <c r="F622" s="257" t="s">
        <v>172</v>
      </c>
      <c r="G622" s="255"/>
      <c r="H622" s="258">
        <v>104.886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4" t="s">
        <v>169</v>
      </c>
      <c r="AU622" s="264" t="s">
        <v>88</v>
      </c>
      <c r="AV622" s="14" t="s">
        <v>94</v>
      </c>
      <c r="AW622" s="14" t="s">
        <v>34</v>
      </c>
      <c r="AX622" s="14" t="s">
        <v>84</v>
      </c>
      <c r="AY622" s="264" t="s">
        <v>163</v>
      </c>
    </row>
    <row r="623" s="2" customFormat="1" ht="33" customHeight="1">
      <c r="A623" s="39"/>
      <c r="B623" s="40"/>
      <c r="C623" s="228" t="s">
        <v>678</v>
      </c>
      <c r="D623" s="228" t="s">
        <v>165</v>
      </c>
      <c r="E623" s="229" t="s">
        <v>1186</v>
      </c>
      <c r="F623" s="230" t="s">
        <v>1187</v>
      </c>
      <c r="G623" s="231" t="s">
        <v>175</v>
      </c>
      <c r="H623" s="232">
        <v>828.14999999999998</v>
      </c>
      <c r="I623" s="233"/>
      <c r="J623" s="234">
        <f>ROUND(I623*H623,2)</f>
        <v>0</v>
      </c>
      <c r="K623" s="235"/>
      <c r="L623" s="45"/>
      <c r="M623" s="236" t="s">
        <v>1</v>
      </c>
      <c r="N623" s="237" t="s">
        <v>44</v>
      </c>
      <c r="O623" s="92"/>
      <c r="P623" s="238">
        <f>O623*H623</f>
        <v>0</v>
      </c>
      <c r="Q623" s="238">
        <v>0</v>
      </c>
      <c r="R623" s="238">
        <f>Q623*H623</f>
        <v>0</v>
      </c>
      <c r="S623" s="238">
        <v>0</v>
      </c>
      <c r="T623" s="23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0" t="s">
        <v>202</v>
      </c>
      <c r="AT623" s="240" t="s">
        <v>165</v>
      </c>
      <c r="AU623" s="240" t="s">
        <v>88</v>
      </c>
      <c r="AY623" s="18" t="s">
        <v>163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8" t="s">
        <v>84</v>
      </c>
      <c r="BK623" s="241">
        <f>ROUND(I623*H623,2)</f>
        <v>0</v>
      </c>
      <c r="BL623" s="18" t="s">
        <v>202</v>
      </c>
      <c r="BM623" s="240" t="s">
        <v>1188</v>
      </c>
    </row>
    <row r="624" s="2" customFormat="1" ht="33" customHeight="1">
      <c r="A624" s="39"/>
      <c r="B624" s="40"/>
      <c r="C624" s="228" t="s">
        <v>1189</v>
      </c>
      <c r="D624" s="228" t="s">
        <v>165</v>
      </c>
      <c r="E624" s="229" t="s">
        <v>1190</v>
      </c>
      <c r="F624" s="230" t="s">
        <v>1191</v>
      </c>
      <c r="G624" s="231" t="s">
        <v>175</v>
      </c>
      <c r="H624" s="232">
        <v>104.886</v>
      </c>
      <c r="I624" s="233"/>
      <c r="J624" s="234">
        <f>ROUND(I624*H624,2)</f>
        <v>0</v>
      </c>
      <c r="K624" s="235"/>
      <c r="L624" s="45"/>
      <c r="M624" s="236" t="s">
        <v>1</v>
      </c>
      <c r="N624" s="237" t="s">
        <v>44</v>
      </c>
      <c r="O624" s="92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0" t="s">
        <v>202</v>
      </c>
      <c r="AT624" s="240" t="s">
        <v>165</v>
      </c>
      <c r="AU624" s="240" t="s">
        <v>88</v>
      </c>
      <c r="AY624" s="18" t="s">
        <v>163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8" t="s">
        <v>84</v>
      </c>
      <c r="BK624" s="241">
        <f>ROUND(I624*H624,2)</f>
        <v>0</v>
      </c>
      <c r="BL624" s="18" t="s">
        <v>202</v>
      </c>
      <c r="BM624" s="240" t="s">
        <v>1192</v>
      </c>
    </row>
    <row r="625" s="2" customFormat="1" ht="33" customHeight="1">
      <c r="A625" s="39"/>
      <c r="B625" s="40"/>
      <c r="C625" s="228" t="s">
        <v>684</v>
      </c>
      <c r="D625" s="228" t="s">
        <v>165</v>
      </c>
      <c r="E625" s="229" t="s">
        <v>1193</v>
      </c>
      <c r="F625" s="230" t="s">
        <v>1194</v>
      </c>
      <c r="G625" s="231" t="s">
        <v>175</v>
      </c>
      <c r="H625" s="232">
        <v>144.172</v>
      </c>
      <c r="I625" s="233"/>
      <c r="J625" s="234">
        <f>ROUND(I625*H625,2)</f>
        <v>0</v>
      </c>
      <c r="K625" s="235"/>
      <c r="L625" s="45"/>
      <c r="M625" s="236" t="s">
        <v>1</v>
      </c>
      <c r="N625" s="237" t="s">
        <v>44</v>
      </c>
      <c r="O625" s="92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0" t="s">
        <v>202</v>
      </c>
      <c r="AT625" s="240" t="s">
        <v>165</v>
      </c>
      <c r="AU625" s="240" t="s">
        <v>88</v>
      </c>
      <c r="AY625" s="18" t="s">
        <v>163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84</v>
      </c>
      <c r="BK625" s="241">
        <f>ROUND(I625*H625,2)</f>
        <v>0</v>
      </c>
      <c r="BL625" s="18" t="s">
        <v>202</v>
      </c>
      <c r="BM625" s="240" t="s">
        <v>1195</v>
      </c>
    </row>
    <row r="626" s="2" customFormat="1" ht="37.8" customHeight="1">
      <c r="A626" s="39"/>
      <c r="B626" s="40"/>
      <c r="C626" s="228" t="s">
        <v>1196</v>
      </c>
      <c r="D626" s="228" t="s">
        <v>165</v>
      </c>
      <c r="E626" s="229" t="s">
        <v>1197</v>
      </c>
      <c r="F626" s="230" t="s">
        <v>1198</v>
      </c>
      <c r="G626" s="231" t="s">
        <v>175</v>
      </c>
      <c r="H626" s="232">
        <v>828.14999999999998</v>
      </c>
      <c r="I626" s="233"/>
      <c r="J626" s="234">
        <f>ROUND(I626*H626,2)</f>
        <v>0</v>
      </c>
      <c r="K626" s="235"/>
      <c r="L626" s="45"/>
      <c r="M626" s="236" t="s">
        <v>1</v>
      </c>
      <c r="N626" s="237" t="s">
        <v>44</v>
      </c>
      <c r="O626" s="92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0" t="s">
        <v>202</v>
      </c>
      <c r="AT626" s="240" t="s">
        <v>165</v>
      </c>
      <c r="AU626" s="240" t="s">
        <v>88</v>
      </c>
      <c r="AY626" s="18" t="s">
        <v>163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8" t="s">
        <v>84</v>
      </c>
      <c r="BK626" s="241">
        <f>ROUND(I626*H626,2)</f>
        <v>0</v>
      </c>
      <c r="BL626" s="18" t="s">
        <v>202</v>
      </c>
      <c r="BM626" s="240" t="s">
        <v>1199</v>
      </c>
    </row>
    <row r="627" s="2" customFormat="1" ht="37.8" customHeight="1">
      <c r="A627" s="39"/>
      <c r="B627" s="40"/>
      <c r="C627" s="228" t="s">
        <v>687</v>
      </c>
      <c r="D627" s="228" t="s">
        <v>165</v>
      </c>
      <c r="E627" s="229" t="s">
        <v>1200</v>
      </c>
      <c r="F627" s="230" t="s">
        <v>1201</v>
      </c>
      <c r="G627" s="231" t="s">
        <v>175</v>
      </c>
      <c r="H627" s="232">
        <v>104.886</v>
      </c>
      <c r="I627" s="233"/>
      <c r="J627" s="234">
        <f>ROUND(I627*H627,2)</f>
        <v>0</v>
      </c>
      <c r="K627" s="235"/>
      <c r="L627" s="45"/>
      <c r="M627" s="236" t="s">
        <v>1</v>
      </c>
      <c r="N627" s="237" t="s">
        <v>44</v>
      </c>
      <c r="O627" s="92"/>
      <c r="P627" s="238">
        <f>O627*H627</f>
        <v>0</v>
      </c>
      <c r="Q627" s="238">
        <v>0</v>
      </c>
      <c r="R627" s="238">
        <f>Q627*H627</f>
        <v>0</v>
      </c>
      <c r="S627" s="238">
        <v>0</v>
      </c>
      <c r="T627" s="23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0" t="s">
        <v>202</v>
      </c>
      <c r="AT627" s="240" t="s">
        <v>165</v>
      </c>
      <c r="AU627" s="240" t="s">
        <v>88</v>
      </c>
      <c r="AY627" s="18" t="s">
        <v>163</v>
      </c>
      <c r="BE627" s="241">
        <f>IF(N627="základní",J627,0)</f>
        <v>0</v>
      </c>
      <c r="BF627" s="241">
        <f>IF(N627="snížená",J627,0)</f>
        <v>0</v>
      </c>
      <c r="BG627" s="241">
        <f>IF(N627="zákl. přenesená",J627,0)</f>
        <v>0</v>
      </c>
      <c r="BH627" s="241">
        <f>IF(N627="sníž. přenesená",J627,0)</f>
        <v>0</v>
      </c>
      <c r="BI627" s="241">
        <f>IF(N627="nulová",J627,0)</f>
        <v>0</v>
      </c>
      <c r="BJ627" s="18" t="s">
        <v>84</v>
      </c>
      <c r="BK627" s="241">
        <f>ROUND(I627*H627,2)</f>
        <v>0</v>
      </c>
      <c r="BL627" s="18" t="s">
        <v>202</v>
      </c>
      <c r="BM627" s="240" t="s">
        <v>1202</v>
      </c>
    </row>
    <row r="628" s="2" customFormat="1" ht="24.15" customHeight="1">
      <c r="A628" s="39"/>
      <c r="B628" s="40"/>
      <c r="C628" s="228" t="s">
        <v>1203</v>
      </c>
      <c r="D628" s="228" t="s">
        <v>165</v>
      </c>
      <c r="E628" s="229" t="s">
        <v>1204</v>
      </c>
      <c r="F628" s="230" t="s">
        <v>1205</v>
      </c>
      <c r="G628" s="231" t="s">
        <v>175</v>
      </c>
      <c r="H628" s="232">
        <v>144.172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44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202</v>
      </c>
      <c r="AT628" s="240" t="s">
        <v>165</v>
      </c>
      <c r="AU628" s="240" t="s">
        <v>88</v>
      </c>
      <c r="AY628" s="18" t="s">
        <v>163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84</v>
      </c>
      <c r="BK628" s="241">
        <f>ROUND(I628*H628,2)</f>
        <v>0</v>
      </c>
      <c r="BL628" s="18" t="s">
        <v>202</v>
      </c>
      <c r="BM628" s="240" t="s">
        <v>1206</v>
      </c>
    </row>
    <row r="629" s="13" customFormat="1">
      <c r="A629" s="13"/>
      <c r="B629" s="242"/>
      <c r="C629" s="243"/>
      <c r="D629" s="244" t="s">
        <v>169</v>
      </c>
      <c r="E629" s="245" t="s">
        <v>1</v>
      </c>
      <c r="F629" s="246" t="s">
        <v>1207</v>
      </c>
      <c r="G629" s="243"/>
      <c r="H629" s="247">
        <v>144.172</v>
      </c>
      <c r="I629" s="248"/>
      <c r="J629" s="243"/>
      <c r="K629" s="243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169</v>
      </c>
      <c r="AU629" s="253" t="s">
        <v>88</v>
      </c>
      <c r="AV629" s="13" t="s">
        <v>88</v>
      </c>
      <c r="AW629" s="13" t="s">
        <v>34</v>
      </c>
      <c r="AX629" s="13" t="s">
        <v>79</v>
      </c>
      <c r="AY629" s="253" t="s">
        <v>163</v>
      </c>
    </row>
    <row r="630" s="14" customFormat="1">
      <c r="A630" s="14"/>
      <c r="B630" s="254"/>
      <c r="C630" s="255"/>
      <c r="D630" s="244" t="s">
        <v>169</v>
      </c>
      <c r="E630" s="256" t="s">
        <v>1</v>
      </c>
      <c r="F630" s="257" t="s">
        <v>172</v>
      </c>
      <c r="G630" s="255"/>
      <c r="H630" s="258">
        <v>144.172</v>
      </c>
      <c r="I630" s="259"/>
      <c r="J630" s="255"/>
      <c r="K630" s="255"/>
      <c r="L630" s="260"/>
      <c r="M630" s="276"/>
      <c r="N630" s="277"/>
      <c r="O630" s="277"/>
      <c r="P630" s="277"/>
      <c r="Q630" s="277"/>
      <c r="R630" s="277"/>
      <c r="S630" s="277"/>
      <c r="T630" s="27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4" t="s">
        <v>169</v>
      </c>
      <c r="AU630" s="264" t="s">
        <v>88</v>
      </c>
      <c r="AV630" s="14" t="s">
        <v>94</v>
      </c>
      <c r="AW630" s="14" t="s">
        <v>34</v>
      </c>
      <c r="AX630" s="14" t="s">
        <v>84</v>
      </c>
      <c r="AY630" s="264" t="s">
        <v>163</v>
      </c>
    </row>
    <row r="631" s="2" customFormat="1" ht="6.96" customHeight="1">
      <c r="A631" s="39"/>
      <c r="B631" s="67"/>
      <c r="C631" s="68"/>
      <c r="D631" s="68"/>
      <c r="E631" s="68"/>
      <c r="F631" s="68"/>
      <c r="G631" s="68"/>
      <c r="H631" s="68"/>
      <c r="I631" s="68"/>
      <c r="J631" s="68"/>
      <c r="K631" s="68"/>
      <c r="L631" s="45"/>
      <c r="M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</row>
  </sheetData>
  <sheetProtection sheet="1" autoFilter="0" formatColumns="0" formatRows="0" objects="1" scenarios="1" spinCount="100000" saltValue="M6EHmKGuQkEuTY8Ueape7ILf/OJ5EeMf8hKMqe0/kX9T8tUooREizL2wZAUaMoDEK88PkDHZ3MkNh2xH+CGnpQ==" hashValue="luDCyTZ30drmR4V31DNorP5d1fNmNHomBjyGb0FcMYL9hiKHJ4rgLjUlVupsXbI27AJ6p0yFPR01DOWS3YyPtQ==" algorithmName="SHA-512" password="CC35"/>
  <autoFilter ref="C142:K630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1208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ROUND((SUM(BE134:BE363)),  2)</f>
        <v>0</v>
      </c>
      <c r="G33" s="39"/>
      <c r="H33" s="39"/>
      <c r="I33" s="165">
        <v>0.20999999999999999</v>
      </c>
      <c r="J33" s="164">
        <f>ROUND(((SUM(BE134:BE363))*I33),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ROUND((SUM(BF134:BF363)),  2)</f>
        <v>0</v>
      </c>
      <c r="G34" s="39"/>
      <c r="H34" s="39"/>
      <c r="I34" s="165">
        <v>0.12</v>
      </c>
      <c r="J34" s="164">
        <f>ROUND(((SUM(BF134:BF363))*I34),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ROUND((SUM(BG134:BG363)),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ROUND((SUM(BH134:BH363)),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ROUND((SUM(BI134:BI363)),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Vzduchotechnika, 1. - 3.n.p.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121</v>
      </c>
      <c r="E97" s="192"/>
      <c r="F97" s="192"/>
      <c r="G97" s="192"/>
      <c r="H97" s="192"/>
      <c r="I97" s="192"/>
      <c r="J97" s="193">
        <f>J135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122</v>
      </c>
      <c r="E98" s="197"/>
      <c r="F98" s="197"/>
      <c r="G98" s="197"/>
      <c r="H98" s="197"/>
      <c r="I98" s="197"/>
      <c r="J98" s="198">
        <f>J136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124</v>
      </c>
      <c r="E99" s="197"/>
      <c r="F99" s="197"/>
      <c r="G99" s="197"/>
      <c r="H99" s="197"/>
      <c r="I99" s="197"/>
      <c r="J99" s="198">
        <f>J143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126</v>
      </c>
      <c r="E100" s="197"/>
      <c r="F100" s="197"/>
      <c r="G100" s="197"/>
      <c r="H100" s="197"/>
      <c r="I100" s="197"/>
      <c r="J100" s="198">
        <f>J151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1209</v>
      </c>
      <c r="E101" s="197"/>
      <c r="F101" s="197"/>
      <c r="G101" s="197"/>
      <c r="H101" s="197"/>
      <c r="I101" s="197"/>
      <c r="J101" s="198">
        <f>J154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129</v>
      </c>
      <c r="E102" s="197"/>
      <c r="F102" s="197"/>
      <c r="G102" s="197"/>
      <c r="H102" s="197"/>
      <c r="I102" s="197"/>
      <c r="J102" s="198">
        <f>J156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130</v>
      </c>
      <c r="E103" s="197"/>
      <c r="F103" s="197"/>
      <c r="G103" s="197"/>
      <c r="H103" s="197"/>
      <c r="I103" s="197"/>
      <c r="J103" s="198">
        <f>J167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131</v>
      </c>
      <c r="E104" s="197"/>
      <c r="F104" s="197"/>
      <c r="G104" s="197"/>
      <c r="H104" s="197"/>
      <c r="I104" s="197"/>
      <c r="J104" s="198">
        <f>J175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132</v>
      </c>
      <c r="E105" s="192"/>
      <c r="F105" s="192"/>
      <c r="G105" s="192"/>
      <c r="H105" s="192"/>
      <c r="I105" s="192"/>
      <c r="J105" s="193">
        <f>J177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133</v>
      </c>
      <c r="E106" s="197"/>
      <c r="F106" s="197"/>
      <c r="G106" s="197"/>
      <c r="H106" s="197"/>
      <c r="I106" s="197"/>
      <c r="J106" s="198">
        <f>J178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1210</v>
      </c>
      <c r="E107" s="197"/>
      <c r="F107" s="197"/>
      <c r="G107" s="197"/>
      <c r="H107" s="197"/>
      <c r="I107" s="197"/>
      <c r="J107" s="198">
        <f>J187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138</v>
      </c>
      <c r="E108" s="197"/>
      <c r="F108" s="197"/>
      <c r="G108" s="197"/>
      <c r="H108" s="197"/>
      <c r="I108" s="197"/>
      <c r="J108" s="198">
        <f>J191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1211</v>
      </c>
      <c r="E109" s="197"/>
      <c r="F109" s="197"/>
      <c r="G109" s="197"/>
      <c r="H109" s="197"/>
      <c r="I109" s="197"/>
      <c r="J109" s="198">
        <f>J311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1212</v>
      </c>
      <c r="E110" s="197"/>
      <c r="F110" s="197"/>
      <c r="G110" s="197"/>
      <c r="H110" s="197"/>
      <c r="I110" s="197"/>
      <c r="J110" s="198">
        <f>J321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140</v>
      </c>
      <c r="E111" s="197"/>
      <c r="F111" s="197"/>
      <c r="G111" s="197"/>
      <c r="H111" s="197"/>
      <c r="I111" s="197"/>
      <c r="J111" s="198">
        <f>J331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141</v>
      </c>
      <c r="E112" s="197"/>
      <c r="F112" s="197"/>
      <c r="G112" s="197"/>
      <c r="H112" s="197"/>
      <c r="I112" s="197"/>
      <c r="J112" s="198">
        <f>J342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146</v>
      </c>
      <c r="E113" s="197"/>
      <c r="F113" s="197"/>
      <c r="G113" s="197"/>
      <c r="H113" s="197"/>
      <c r="I113" s="197"/>
      <c r="J113" s="198">
        <f>J349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147</v>
      </c>
      <c r="E114" s="197"/>
      <c r="F114" s="197"/>
      <c r="G114" s="197"/>
      <c r="H114" s="197"/>
      <c r="I114" s="197"/>
      <c r="J114" s="198">
        <f>J355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4" t="str">
        <f>E7</f>
        <v>Objekt DDM, Teplická 344-38, Děčín IV – Podmokly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114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2 - Vzduchotechnika, 1. - 3.n.p.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Teplická 344/38</v>
      </c>
      <c r="G128" s="41"/>
      <c r="H128" s="41"/>
      <c r="I128" s="33" t="s">
        <v>22</v>
      </c>
      <c r="J128" s="80" t="str">
        <f>IF(J12="","",J12)</f>
        <v>24. 6. 2025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40.05" customHeight="1">
      <c r="A130" s="39"/>
      <c r="B130" s="40"/>
      <c r="C130" s="33" t="s">
        <v>24</v>
      </c>
      <c r="D130" s="41"/>
      <c r="E130" s="41"/>
      <c r="F130" s="28" t="str">
        <f>E15</f>
        <v>Statutární město Děčín</v>
      </c>
      <c r="G130" s="41"/>
      <c r="H130" s="41"/>
      <c r="I130" s="33" t="s">
        <v>31</v>
      </c>
      <c r="J130" s="37" t="str">
        <f>E21</f>
        <v>PROJEKT - projekty staveb, Ing. Marcela Bezděková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29</v>
      </c>
      <c r="D131" s="41"/>
      <c r="E131" s="41"/>
      <c r="F131" s="28" t="str">
        <f>IF(E18="","",E18)</f>
        <v>Vyplň údaj</v>
      </c>
      <c r="G131" s="41"/>
      <c r="H131" s="41"/>
      <c r="I131" s="33" t="s">
        <v>35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0"/>
      <c r="B133" s="201"/>
      <c r="C133" s="202" t="s">
        <v>149</v>
      </c>
      <c r="D133" s="203" t="s">
        <v>64</v>
      </c>
      <c r="E133" s="203" t="s">
        <v>60</v>
      </c>
      <c r="F133" s="203" t="s">
        <v>61</v>
      </c>
      <c r="G133" s="203" t="s">
        <v>150</v>
      </c>
      <c r="H133" s="203" t="s">
        <v>151</v>
      </c>
      <c r="I133" s="203" t="s">
        <v>152</v>
      </c>
      <c r="J133" s="204" t="s">
        <v>118</v>
      </c>
      <c r="K133" s="205" t="s">
        <v>153</v>
      </c>
      <c r="L133" s="206"/>
      <c r="M133" s="101" t="s">
        <v>1</v>
      </c>
      <c r="N133" s="102" t="s">
        <v>43</v>
      </c>
      <c r="O133" s="102" t="s">
        <v>154</v>
      </c>
      <c r="P133" s="102" t="s">
        <v>155</v>
      </c>
      <c r="Q133" s="102" t="s">
        <v>156</v>
      </c>
      <c r="R133" s="102" t="s">
        <v>157</v>
      </c>
      <c r="S133" s="102" t="s">
        <v>158</v>
      </c>
      <c r="T133" s="103" t="s">
        <v>159</v>
      </c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</row>
    <row r="134" s="2" customFormat="1" ht="22.8" customHeight="1">
      <c r="A134" s="39"/>
      <c r="B134" s="40"/>
      <c r="C134" s="108" t="s">
        <v>160</v>
      </c>
      <c r="D134" s="41"/>
      <c r="E134" s="41"/>
      <c r="F134" s="41"/>
      <c r="G134" s="41"/>
      <c r="H134" s="41"/>
      <c r="I134" s="41"/>
      <c r="J134" s="207">
        <f>BK134</f>
        <v>0</v>
      </c>
      <c r="K134" s="41"/>
      <c r="L134" s="45"/>
      <c r="M134" s="104"/>
      <c r="N134" s="208"/>
      <c r="O134" s="105"/>
      <c r="P134" s="209">
        <f>P135+P177</f>
        <v>0</v>
      </c>
      <c r="Q134" s="105"/>
      <c r="R134" s="209">
        <f>R135+R177</f>
        <v>0</v>
      </c>
      <c r="S134" s="105"/>
      <c r="T134" s="210">
        <f>T135+T177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78</v>
      </c>
      <c r="AU134" s="18" t="s">
        <v>120</v>
      </c>
      <c r="BK134" s="211">
        <f>BK135+BK177</f>
        <v>0</v>
      </c>
    </row>
    <row r="135" s="12" customFormat="1" ht="25.92" customHeight="1">
      <c r="A135" s="12"/>
      <c r="B135" s="212"/>
      <c r="C135" s="213"/>
      <c r="D135" s="214" t="s">
        <v>78</v>
      </c>
      <c r="E135" s="215" t="s">
        <v>161</v>
      </c>
      <c r="F135" s="215" t="s">
        <v>162</v>
      </c>
      <c r="G135" s="213"/>
      <c r="H135" s="213"/>
      <c r="I135" s="216"/>
      <c r="J135" s="217">
        <f>BK135</f>
        <v>0</v>
      </c>
      <c r="K135" s="213"/>
      <c r="L135" s="218"/>
      <c r="M135" s="219"/>
      <c r="N135" s="220"/>
      <c r="O135" s="220"/>
      <c r="P135" s="221">
        <f>P136+P143+P151+P154+P156+P167+P175</f>
        <v>0</v>
      </c>
      <c r="Q135" s="220"/>
      <c r="R135" s="221">
        <f>R136+R143+R151+R154+R156+R167+R175</f>
        <v>0</v>
      </c>
      <c r="S135" s="220"/>
      <c r="T135" s="222">
        <f>T136+T143+T151+T154+T156+T167+T175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78</v>
      </c>
      <c r="AU135" s="224" t="s">
        <v>79</v>
      </c>
      <c r="AY135" s="223" t="s">
        <v>163</v>
      </c>
      <c r="BK135" s="225">
        <f>BK136+BK143+BK151+BK154+BK156+BK167+BK175</f>
        <v>0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91</v>
      </c>
      <c r="F136" s="226" t="s">
        <v>164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SUM(P137:P142)</f>
        <v>0</v>
      </c>
      <c r="Q136" s="220"/>
      <c r="R136" s="221">
        <f>SUM(R137:R142)</f>
        <v>0</v>
      </c>
      <c r="S136" s="220"/>
      <c r="T136" s="222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78</v>
      </c>
      <c r="AU136" s="224" t="s">
        <v>84</v>
      </c>
      <c r="AY136" s="223" t="s">
        <v>163</v>
      </c>
      <c r="BK136" s="225">
        <f>SUM(BK137:BK142)</f>
        <v>0</v>
      </c>
    </row>
    <row r="137" s="2" customFormat="1" ht="24.15" customHeight="1">
      <c r="A137" s="39"/>
      <c r="B137" s="40"/>
      <c r="C137" s="228" t="s">
        <v>84</v>
      </c>
      <c r="D137" s="228" t="s">
        <v>165</v>
      </c>
      <c r="E137" s="229" t="s">
        <v>1213</v>
      </c>
      <c r="F137" s="230" t="s">
        <v>1214</v>
      </c>
      <c r="G137" s="231" t="s">
        <v>286</v>
      </c>
      <c r="H137" s="232">
        <v>0.0060000000000000001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94</v>
      </c>
      <c r="AT137" s="240" t="s">
        <v>165</v>
      </c>
      <c r="AU137" s="240" t="s">
        <v>88</v>
      </c>
      <c r="AY137" s="18" t="s">
        <v>163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94</v>
      </c>
      <c r="BM137" s="240" t="s">
        <v>88</v>
      </c>
    </row>
    <row r="138" s="13" customFormat="1">
      <c r="A138" s="13"/>
      <c r="B138" s="242"/>
      <c r="C138" s="243"/>
      <c r="D138" s="244" t="s">
        <v>169</v>
      </c>
      <c r="E138" s="245" t="s">
        <v>1</v>
      </c>
      <c r="F138" s="246" t="s">
        <v>1215</v>
      </c>
      <c r="G138" s="243"/>
      <c r="H138" s="247">
        <v>0.0060000000000000001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169</v>
      </c>
      <c r="AU138" s="253" t="s">
        <v>88</v>
      </c>
      <c r="AV138" s="13" t="s">
        <v>88</v>
      </c>
      <c r="AW138" s="13" t="s">
        <v>34</v>
      </c>
      <c r="AX138" s="13" t="s">
        <v>79</v>
      </c>
      <c r="AY138" s="253" t="s">
        <v>163</v>
      </c>
    </row>
    <row r="139" s="14" customFormat="1">
      <c r="A139" s="14"/>
      <c r="B139" s="254"/>
      <c r="C139" s="255"/>
      <c r="D139" s="244" t="s">
        <v>169</v>
      </c>
      <c r="E139" s="256" t="s">
        <v>1</v>
      </c>
      <c r="F139" s="257" t="s">
        <v>172</v>
      </c>
      <c r="G139" s="255"/>
      <c r="H139" s="258">
        <v>0.0060000000000000001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169</v>
      </c>
      <c r="AU139" s="264" t="s">
        <v>88</v>
      </c>
      <c r="AV139" s="14" t="s">
        <v>94</v>
      </c>
      <c r="AW139" s="14" t="s">
        <v>34</v>
      </c>
      <c r="AX139" s="14" t="s">
        <v>84</v>
      </c>
      <c r="AY139" s="264" t="s">
        <v>163</v>
      </c>
    </row>
    <row r="140" s="2" customFormat="1" ht="37.8" customHeight="1">
      <c r="A140" s="39"/>
      <c r="B140" s="40"/>
      <c r="C140" s="228" t="s">
        <v>88</v>
      </c>
      <c r="D140" s="228" t="s">
        <v>165</v>
      </c>
      <c r="E140" s="229" t="s">
        <v>1216</v>
      </c>
      <c r="F140" s="230" t="s">
        <v>1217</v>
      </c>
      <c r="G140" s="231" t="s">
        <v>175</v>
      </c>
      <c r="H140" s="232">
        <v>1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94</v>
      </c>
      <c r="AT140" s="240" t="s">
        <v>165</v>
      </c>
      <c r="AU140" s="240" t="s">
        <v>88</v>
      </c>
      <c r="AY140" s="18" t="s">
        <v>163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84</v>
      </c>
      <c r="BK140" s="241">
        <f>ROUND(I140*H140,2)</f>
        <v>0</v>
      </c>
      <c r="BL140" s="18" t="s">
        <v>94</v>
      </c>
      <c r="BM140" s="240" t="s">
        <v>94</v>
      </c>
    </row>
    <row r="141" s="13" customFormat="1">
      <c r="A141" s="13"/>
      <c r="B141" s="242"/>
      <c r="C141" s="243"/>
      <c r="D141" s="244" t="s">
        <v>169</v>
      </c>
      <c r="E141" s="245" t="s">
        <v>1</v>
      </c>
      <c r="F141" s="246" t="s">
        <v>1218</v>
      </c>
      <c r="G141" s="243"/>
      <c r="H141" s="247">
        <v>1</v>
      </c>
      <c r="I141" s="248"/>
      <c r="J141" s="243"/>
      <c r="K141" s="243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169</v>
      </c>
      <c r="AU141" s="253" t="s">
        <v>88</v>
      </c>
      <c r="AV141" s="13" t="s">
        <v>88</v>
      </c>
      <c r="AW141" s="13" t="s">
        <v>34</v>
      </c>
      <c r="AX141" s="13" t="s">
        <v>79</v>
      </c>
      <c r="AY141" s="253" t="s">
        <v>163</v>
      </c>
    </row>
    <row r="142" s="14" customFormat="1">
      <c r="A142" s="14"/>
      <c r="B142" s="254"/>
      <c r="C142" s="255"/>
      <c r="D142" s="244" t="s">
        <v>169</v>
      </c>
      <c r="E142" s="256" t="s">
        <v>1</v>
      </c>
      <c r="F142" s="257" t="s">
        <v>172</v>
      </c>
      <c r="G142" s="255"/>
      <c r="H142" s="258">
        <v>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4" t="s">
        <v>169</v>
      </c>
      <c r="AU142" s="264" t="s">
        <v>88</v>
      </c>
      <c r="AV142" s="14" t="s">
        <v>94</v>
      </c>
      <c r="AW142" s="14" t="s">
        <v>34</v>
      </c>
      <c r="AX142" s="14" t="s">
        <v>84</v>
      </c>
      <c r="AY142" s="264" t="s">
        <v>163</v>
      </c>
    </row>
    <row r="143" s="12" customFormat="1" ht="22.8" customHeight="1">
      <c r="A143" s="12"/>
      <c r="B143" s="212"/>
      <c r="C143" s="213"/>
      <c r="D143" s="214" t="s">
        <v>78</v>
      </c>
      <c r="E143" s="226" t="s">
        <v>192</v>
      </c>
      <c r="F143" s="226" t="s">
        <v>193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SUM(P144:P150)</f>
        <v>0</v>
      </c>
      <c r="Q143" s="220"/>
      <c r="R143" s="221">
        <f>SUM(R144:R150)</f>
        <v>0</v>
      </c>
      <c r="S143" s="220"/>
      <c r="T143" s="222">
        <f>SUM(T144:T150)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78</v>
      </c>
      <c r="AU143" s="224" t="s">
        <v>84</v>
      </c>
      <c r="AY143" s="223" t="s">
        <v>163</v>
      </c>
      <c r="BK143" s="225">
        <f>SUM(BK144:BK150)</f>
        <v>0</v>
      </c>
    </row>
    <row r="144" s="2" customFormat="1" ht="33" customHeight="1">
      <c r="A144" s="39"/>
      <c r="B144" s="40"/>
      <c r="C144" s="228" t="s">
        <v>91</v>
      </c>
      <c r="D144" s="228" t="s">
        <v>165</v>
      </c>
      <c r="E144" s="229" t="s">
        <v>1219</v>
      </c>
      <c r="F144" s="230" t="s">
        <v>1220</v>
      </c>
      <c r="G144" s="231" t="s">
        <v>293</v>
      </c>
      <c r="H144" s="232">
        <v>2</v>
      </c>
      <c r="I144" s="233"/>
      <c r="J144" s="234">
        <f>ROUND(I144*H144,2)</f>
        <v>0</v>
      </c>
      <c r="K144" s="235"/>
      <c r="L144" s="45"/>
      <c r="M144" s="236" t="s">
        <v>1</v>
      </c>
      <c r="N144" s="237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94</v>
      </c>
      <c r="AT144" s="240" t="s">
        <v>165</v>
      </c>
      <c r="AU144" s="240" t="s">
        <v>88</v>
      </c>
      <c r="AY144" s="18" t="s">
        <v>163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84</v>
      </c>
      <c r="BK144" s="241">
        <f>ROUND(I144*H144,2)</f>
        <v>0</v>
      </c>
      <c r="BL144" s="18" t="s">
        <v>94</v>
      </c>
      <c r="BM144" s="240" t="s">
        <v>100</v>
      </c>
    </row>
    <row r="145" s="2" customFormat="1" ht="37.8" customHeight="1">
      <c r="A145" s="39"/>
      <c r="B145" s="40"/>
      <c r="C145" s="228" t="s">
        <v>94</v>
      </c>
      <c r="D145" s="228" t="s">
        <v>165</v>
      </c>
      <c r="E145" s="229" t="s">
        <v>1221</v>
      </c>
      <c r="F145" s="230" t="s">
        <v>1222</v>
      </c>
      <c r="G145" s="231" t="s">
        <v>175</v>
      </c>
      <c r="H145" s="232">
        <v>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94</v>
      </c>
      <c r="AT145" s="240" t="s">
        <v>165</v>
      </c>
      <c r="AU145" s="240" t="s">
        <v>88</v>
      </c>
      <c r="AY145" s="18" t="s">
        <v>163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84</v>
      </c>
      <c r="BK145" s="241">
        <f>ROUND(I145*H145,2)</f>
        <v>0</v>
      </c>
      <c r="BL145" s="18" t="s">
        <v>94</v>
      </c>
      <c r="BM145" s="240" t="s">
        <v>185</v>
      </c>
    </row>
    <row r="146" s="13" customFormat="1">
      <c r="A146" s="13"/>
      <c r="B146" s="242"/>
      <c r="C146" s="243"/>
      <c r="D146" s="244" t="s">
        <v>169</v>
      </c>
      <c r="E146" s="245" t="s">
        <v>1</v>
      </c>
      <c r="F146" s="246" t="s">
        <v>1218</v>
      </c>
      <c r="G146" s="243"/>
      <c r="H146" s="247">
        <v>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169</v>
      </c>
      <c r="AU146" s="253" t="s">
        <v>88</v>
      </c>
      <c r="AV146" s="13" t="s">
        <v>88</v>
      </c>
      <c r="AW146" s="13" t="s">
        <v>34</v>
      </c>
      <c r="AX146" s="13" t="s">
        <v>79</v>
      </c>
      <c r="AY146" s="253" t="s">
        <v>163</v>
      </c>
    </row>
    <row r="147" s="14" customFormat="1">
      <c r="A147" s="14"/>
      <c r="B147" s="254"/>
      <c r="C147" s="255"/>
      <c r="D147" s="244" t="s">
        <v>169</v>
      </c>
      <c r="E147" s="256" t="s">
        <v>1</v>
      </c>
      <c r="F147" s="257" t="s">
        <v>172</v>
      </c>
      <c r="G147" s="255"/>
      <c r="H147" s="258">
        <v>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169</v>
      </c>
      <c r="AU147" s="264" t="s">
        <v>88</v>
      </c>
      <c r="AV147" s="14" t="s">
        <v>94</v>
      </c>
      <c r="AW147" s="14" t="s">
        <v>34</v>
      </c>
      <c r="AX147" s="14" t="s">
        <v>84</v>
      </c>
      <c r="AY147" s="264" t="s">
        <v>163</v>
      </c>
    </row>
    <row r="148" s="2" customFormat="1" ht="24.15" customHeight="1">
      <c r="A148" s="39"/>
      <c r="B148" s="40"/>
      <c r="C148" s="228" t="s">
        <v>97</v>
      </c>
      <c r="D148" s="228" t="s">
        <v>165</v>
      </c>
      <c r="E148" s="229" t="s">
        <v>262</v>
      </c>
      <c r="F148" s="230" t="s">
        <v>263</v>
      </c>
      <c r="G148" s="231" t="s">
        <v>184</v>
      </c>
      <c r="H148" s="232">
        <v>10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94</v>
      </c>
      <c r="AT148" s="240" t="s">
        <v>165</v>
      </c>
      <c r="AU148" s="240" t="s">
        <v>88</v>
      </c>
      <c r="AY148" s="18" t="s">
        <v>163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84</v>
      </c>
      <c r="BK148" s="241">
        <f>ROUND(I148*H148,2)</f>
        <v>0</v>
      </c>
      <c r="BL148" s="18" t="s">
        <v>94</v>
      </c>
      <c r="BM148" s="240" t="s">
        <v>188</v>
      </c>
    </row>
    <row r="149" s="13" customFormat="1">
      <c r="A149" s="13"/>
      <c r="B149" s="242"/>
      <c r="C149" s="243"/>
      <c r="D149" s="244" t="s">
        <v>169</v>
      </c>
      <c r="E149" s="245" t="s">
        <v>1</v>
      </c>
      <c r="F149" s="246" t="s">
        <v>1223</v>
      </c>
      <c r="G149" s="243"/>
      <c r="H149" s="247">
        <v>10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169</v>
      </c>
      <c r="AU149" s="253" t="s">
        <v>88</v>
      </c>
      <c r="AV149" s="13" t="s">
        <v>88</v>
      </c>
      <c r="AW149" s="13" t="s">
        <v>34</v>
      </c>
      <c r="AX149" s="13" t="s">
        <v>79</v>
      </c>
      <c r="AY149" s="253" t="s">
        <v>163</v>
      </c>
    </row>
    <row r="150" s="14" customFormat="1">
      <c r="A150" s="14"/>
      <c r="B150" s="254"/>
      <c r="C150" s="255"/>
      <c r="D150" s="244" t="s">
        <v>169</v>
      </c>
      <c r="E150" s="256" t="s">
        <v>1</v>
      </c>
      <c r="F150" s="257" t="s">
        <v>172</v>
      </c>
      <c r="G150" s="255"/>
      <c r="H150" s="258">
        <v>10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169</v>
      </c>
      <c r="AU150" s="264" t="s">
        <v>88</v>
      </c>
      <c r="AV150" s="14" t="s">
        <v>94</v>
      </c>
      <c r="AW150" s="14" t="s">
        <v>34</v>
      </c>
      <c r="AX150" s="14" t="s">
        <v>84</v>
      </c>
      <c r="AY150" s="264" t="s">
        <v>163</v>
      </c>
    </row>
    <row r="151" s="12" customFormat="1" ht="22.8" customHeight="1">
      <c r="A151" s="12"/>
      <c r="B151" s="212"/>
      <c r="C151" s="213"/>
      <c r="D151" s="214" t="s">
        <v>78</v>
      </c>
      <c r="E151" s="226" t="s">
        <v>289</v>
      </c>
      <c r="F151" s="226" t="s">
        <v>290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78</v>
      </c>
      <c r="AU151" s="224" t="s">
        <v>84</v>
      </c>
      <c r="AY151" s="223" t="s">
        <v>163</v>
      </c>
      <c r="BK151" s="225">
        <f>SUM(BK152:BK153)</f>
        <v>0</v>
      </c>
    </row>
    <row r="152" s="2" customFormat="1" ht="37.8" customHeight="1">
      <c r="A152" s="39"/>
      <c r="B152" s="40"/>
      <c r="C152" s="228" t="s">
        <v>100</v>
      </c>
      <c r="D152" s="228" t="s">
        <v>165</v>
      </c>
      <c r="E152" s="229" t="s">
        <v>291</v>
      </c>
      <c r="F152" s="230" t="s">
        <v>292</v>
      </c>
      <c r="G152" s="231" t="s">
        <v>293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94</v>
      </c>
      <c r="AT152" s="240" t="s">
        <v>165</v>
      </c>
      <c r="AU152" s="240" t="s">
        <v>88</v>
      </c>
      <c r="AY152" s="18" t="s">
        <v>163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94</v>
      </c>
      <c r="BM152" s="240" t="s">
        <v>8</v>
      </c>
    </row>
    <row r="153" s="2" customFormat="1" ht="33" customHeight="1">
      <c r="A153" s="39"/>
      <c r="B153" s="40"/>
      <c r="C153" s="265" t="s">
        <v>194</v>
      </c>
      <c r="D153" s="265" t="s">
        <v>296</v>
      </c>
      <c r="E153" s="266" t="s">
        <v>1224</v>
      </c>
      <c r="F153" s="267" t="s">
        <v>1225</v>
      </c>
      <c r="G153" s="268" t="s">
        <v>293</v>
      </c>
      <c r="H153" s="269">
        <v>1</v>
      </c>
      <c r="I153" s="270"/>
      <c r="J153" s="271">
        <f>ROUND(I153*H153,2)</f>
        <v>0</v>
      </c>
      <c r="K153" s="272"/>
      <c r="L153" s="273"/>
      <c r="M153" s="274" t="s">
        <v>1</v>
      </c>
      <c r="N153" s="275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185</v>
      </c>
      <c r="AT153" s="240" t="s">
        <v>296</v>
      </c>
      <c r="AU153" s="240" t="s">
        <v>88</v>
      </c>
      <c r="AY153" s="18" t="s">
        <v>163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84</v>
      </c>
      <c r="BK153" s="241">
        <f>ROUND(I153*H153,2)</f>
        <v>0</v>
      </c>
      <c r="BL153" s="18" t="s">
        <v>94</v>
      </c>
      <c r="BM153" s="240" t="s">
        <v>197</v>
      </c>
    </row>
    <row r="154" s="12" customFormat="1" ht="22.8" customHeight="1">
      <c r="A154" s="12"/>
      <c r="B154" s="212"/>
      <c r="C154" s="213"/>
      <c r="D154" s="214" t="s">
        <v>78</v>
      </c>
      <c r="E154" s="226" t="s">
        <v>310</v>
      </c>
      <c r="F154" s="226" t="s">
        <v>1226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P155</f>
        <v>0</v>
      </c>
      <c r="Q154" s="220"/>
      <c r="R154" s="221">
        <f>R155</f>
        <v>0</v>
      </c>
      <c r="S154" s="220"/>
      <c r="T154" s="22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78</v>
      </c>
      <c r="AU154" s="224" t="s">
        <v>84</v>
      </c>
      <c r="AY154" s="223" t="s">
        <v>163</v>
      </c>
      <c r="BK154" s="225">
        <f>BK155</f>
        <v>0</v>
      </c>
    </row>
    <row r="155" s="2" customFormat="1" ht="24.15" customHeight="1">
      <c r="A155" s="39"/>
      <c r="B155" s="40"/>
      <c r="C155" s="228" t="s">
        <v>185</v>
      </c>
      <c r="D155" s="228" t="s">
        <v>165</v>
      </c>
      <c r="E155" s="229" t="s">
        <v>1227</v>
      </c>
      <c r="F155" s="230" t="s">
        <v>1228</v>
      </c>
      <c r="G155" s="231" t="s">
        <v>325</v>
      </c>
      <c r="H155" s="232">
        <v>1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94</v>
      </c>
      <c r="AT155" s="240" t="s">
        <v>165</v>
      </c>
      <c r="AU155" s="240" t="s">
        <v>88</v>
      </c>
      <c r="AY155" s="18" t="s">
        <v>163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84</v>
      </c>
      <c r="BK155" s="241">
        <f>ROUND(I155*H155,2)</f>
        <v>0</v>
      </c>
      <c r="BL155" s="18" t="s">
        <v>94</v>
      </c>
      <c r="BM155" s="240" t="s">
        <v>202</v>
      </c>
    </row>
    <row r="156" s="12" customFormat="1" ht="22.8" customHeight="1">
      <c r="A156" s="12"/>
      <c r="B156" s="212"/>
      <c r="C156" s="213"/>
      <c r="D156" s="214" t="s">
        <v>78</v>
      </c>
      <c r="E156" s="226" t="s">
        <v>327</v>
      </c>
      <c r="F156" s="226" t="s">
        <v>328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SUM(P157:P166)</f>
        <v>0</v>
      </c>
      <c r="Q156" s="220"/>
      <c r="R156" s="221">
        <f>SUM(R157:R166)</f>
        <v>0</v>
      </c>
      <c r="S156" s="220"/>
      <c r="T156" s="222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78</v>
      </c>
      <c r="AU156" s="224" t="s">
        <v>84</v>
      </c>
      <c r="AY156" s="223" t="s">
        <v>163</v>
      </c>
      <c r="BK156" s="225">
        <f>SUM(BK157:BK166)</f>
        <v>0</v>
      </c>
    </row>
    <row r="157" s="2" customFormat="1" ht="16.5" customHeight="1">
      <c r="A157" s="39"/>
      <c r="B157" s="40"/>
      <c r="C157" s="228" t="s">
        <v>205</v>
      </c>
      <c r="D157" s="228" t="s">
        <v>165</v>
      </c>
      <c r="E157" s="229" t="s">
        <v>1229</v>
      </c>
      <c r="F157" s="230" t="s">
        <v>1230</v>
      </c>
      <c r="G157" s="231" t="s">
        <v>175</v>
      </c>
      <c r="H157" s="232">
        <v>9.9000000000000004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94</v>
      </c>
      <c r="AT157" s="240" t="s">
        <v>165</v>
      </c>
      <c r="AU157" s="240" t="s">
        <v>88</v>
      </c>
      <c r="AY157" s="18" t="s">
        <v>163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94</v>
      </c>
      <c r="BM157" s="240" t="s">
        <v>208</v>
      </c>
    </row>
    <row r="158" s="13" customFormat="1">
      <c r="A158" s="13"/>
      <c r="B158" s="242"/>
      <c r="C158" s="243"/>
      <c r="D158" s="244" t="s">
        <v>169</v>
      </c>
      <c r="E158" s="245" t="s">
        <v>1</v>
      </c>
      <c r="F158" s="246" t="s">
        <v>1231</v>
      </c>
      <c r="G158" s="243"/>
      <c r="H158" s="247">
        <v>9.9000000000000004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169</v>
      </c>
      <c r="AU158" s="253" t="s">
        <v>88</v>
      </c>
      <c r="AV158" s="13" t="s">
        <v>88</v>
      </c>
      <c r="AW158" s="13" t="s">
        <v>34</v>
      </c>
      <c r="AX158" s="13" t="s">
        <v>79</v>
      </c>
      <c r="AY158" s="253" t="s">
        <v>163</v>
      </c>
    </row>
    <row r="159" s="14" customFormat="1">
      <c r="A159" s="14"/>
      <c r="B159" s="254"/>
      <c r="C159" s="255"/>
      <c r="D159" s="244" t="s">
        <v>169</v>
      </c>
      <c r="E159" s="256" t="s">
        <v>1</v>
      </c>
      <c r="F159" s="257" t="s">
        <v>172</v>
      </c>
      <c r="G159" s="255"/>
      <c r="H159" s="258">
        <v>9.9000000000000004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169</v>
      </c>
      <c r="AU159" s="264" t="s">
        <v>88</v>
      </c>
      <c r="AV159" s="14" t="s">
        <v>94</v>
      </c>
      <c r="AW159" s="14" t="s">
        <v>34</v>
      </c>
      <c r="AX159" s="14" t="s">
        <v>84</v>
      </c>
      <c r="AY159" s="264" t="s">
        <v>163</v>
      </c>
    </row>
    <row r="160" s="2" customFormat="1" ht="55.5" customHeight="1">
      <c r="A160" s="39"/>
      <c r="B160" s="40"/>
      <c r="C160" s="228" t="s">
        <v>188</v>
      </c>
      <c r="D160" s="228" t="s">
        <v>165</v>
      </c>
      <c r="E160" s="229" t="s">
        <v>1232</v>
      </c>
      <c r="F160" s="230" t="s">
        <v>1233</v>
      </c>
      <c r="G160" s="231" t="s">
        <v>175</v>
      </c>
      <c r="H160" s="232">
        <v>1.6000000000000001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94</v>
      </c>
      <c r="AT160" s="240" t="s">
        <v>165</v>
      </c>
      <c r="AU160" s="240" t="s">
        <v>88</v>
      </c>
      <c r="AY160" s="18" t="s">
        <v>163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94</v>
      </c>
      <c r="BM160" s="240" t="s">
        <v>213</v>
      </c>
    </row>
    <row r="161" s="13" customFormat="1">
      <c r="A161" s="13"/>
      <c r="B161" s="242"/>
      <c r="C161" s="243"/>
      <c r="D161" s="244" t="s">
        <v>169</v>
      </c>
      <c r="E161" s="245" t="s">
        <v>1</v>
      </c>
      <c r="F161" s="246" t="s">
        <v>1234</v>
      </c>
      <c r="G161" s="243"/>
      <c r="H161" s="247">
        <v>1.6000000000000001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169</v>
      </c>
      <c r="AU161" s="253" t="s">
        <v>88</v>
      </c>
      <c r="AV161" s="13" t="s">
        <v>88</v>
      </c>
      <c r="AW161" s="13" t="s">
        <v>34</v>
      </c>
      <c r="AX161" s="13" t="s">
        <v>79</v>
      </c>
      <c r="AY161" s="253" t="s">
        <v>163</v>
      </c>
    </row>
    <row r="162" s="14" customFormat="1">
      <c r="A162" s="14"/>
      <c r="B162" s="254"/>
      <c r="C162" s="255"/>
      <c r="D162" s="244" t="s">
        <v>169</v>
      </c>
      <c r="E162" s="256" t="s">
        <v>1</v>
      </c>
      <c r="F162" s="257" t="s">
        <v>172</v>
      </c>
      <c r="G162" s="255"/>
      <c r="H162" s="258">
        <v>1.6000000000000001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169</v>
      </c>
      <c r="AU162" s="264" t="s">
        <v>88</v>
      </c>
      <c r="AV162" s="14" t="s">
        <v>94</v>
      </c>
      <c r="AW162" s="14" t="s">
        <v>34</v>
      </c>
      <c r="AX162" s="14" t="s">
        <v>84</v>
      </c>
      <c r="AY162" s="264" t="s">
        <v>163</v>
      </c>
    </row>
    <row r="163" s="2" customFormat="1" ht="44.25" customHeight="1">
      <c r="A163" s="39"/>
      <c r="B163" s="40"/>
      <c r="C163" s="228" t="s">
        <v>214</v>
      </c>
      <c r="D163" s="228" t="s">
        <v>165</v>
      </c>
      <c r="E163" s="229" t="s">
        <v>1235</v>
      </c>
      <c r="F163" s="230" t="s">
        <v>1236</v>
      </c>
      <c r="G163" s="231" t="s">
        <v>1237</v>
      </c>
      <c r="H163" s="232">
        <v>1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94</v>
      </c>
      <c r="AT163" s="240" t="s">
        <v>165</v>
      </c>
      <c r="AU163" s="240" t="s">
        <v>88</v>
      </c>
      <c r="AY163" s="18" t="s">
        <v>163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84</v>
      </c>
      <c r="BK163" s="241">
        <f>ROUND(I163*H163,2)</f>
        <v>0</v>
      </c>
      <c r="BL163" s="18" t="s">
        <v>94</v>
      </c>
      <c r="BM163" s="240" t="s">
        <v>217</v>
      </c>
    </row>
    <row r="164" s="2" customFormat="1" ht="49.05" customHeight="1">
      <c r="A164" s="39"/>
      <c r="B164" s="40"/>
      <c r="C164" s="228" t="s">
        <v>8</v>
      </c>
      <c r="D164" s="228" t="s">
        <v>165</v>
      </c>
      <c r="E164" s="229" t="s">
        <v>1238</v>
      </c>
      <c r="F164" s="230" t="s">
        <v>1239</v>
      </c>
      <c r="G164" s="231" t="s">
        <v>184</v>
      </c>
      <c r="H164" s="232">
        <v>1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94</v>
      </c>
      <c r="AT164" s="240" t="s">
        <v>165</v>
      </c>
      <c r="AU164" s="240" t="s">
        <v>88</v>
      </c>
      <c r="AY164" s="18" t="s">
        <v>163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84</v>
      </c>
      <c r="BK164" s="241">
        <f>ROUND(I164*H164,2)</f>
        <v>0</v>
      </c>
      <c r="BL164" s="18" t="s">
        <v>94</v>
      </c>
      <c r="BM164" s="240" t="s">
        <v>224</v>
      </c>
    </row>
    <row r="165" s="13" customFormat="1">
      <c r="A165" s="13"/>
      <c r="B165" s="242"/>
      <c r="C165" s="243"/>
      <c r="D165" s="244" t="s">
        <v>169</v>
      </c>
      <c r="E165" s="245" t="s">
        <v>1</v>
      </c>
      <c r="F165" s="246" t="s">
        <v>1218</v>
      </c>
      <c r="G165" s="243"/>
      <c r="H165" s="247">
        <v>1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169</v>
      </c>
      <c r="AU165" s="253" t="s">
        <v>88</v>
      </c>
      <c r="AV165" s="13" t="s">
        <v>88</v>
      </c>
      <c r="AW165" s="13" t="s">
        <v>34</v>
      </c>
      <c r="AX165" s="13" t="s">
        <v>79</v>
      </c>
      <c r="AY165" s="253" t="s">
        <v>163</v>
      </c>
    </row>
    <row r="166" s="14" customFormat="1">
      <c r="A166" s="14"/>
      <c r="B166" s="254"/>
      <c r="C166" s="255"/>
      <c r="D166" s="244" t="s">
        <v>169</v>
      </c>
      <c r="E166" s="256" t="s">
        <v>1</v>
      </c>
      <c r="F166" s="257" t="s">
        <v>172</v>
      </c>
      <c r="G166" s="255"/>
      <c r="H166" s="258">
        <v>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4" t="s">
        <v>169</v>
      </c>
      <c r="AU166" s="264" t="s">
        <v>88</v>
      </c>
      <c r="AV166" s="14" t="s">
        <v>94</v>
      </c>
      <c r="AW166" s="14" t="s">
        <v>34</v>
      </c>
      <c r="AX166" s="14" t="s">
        <v>84</v>
      </c>
      <c r="AY166" s="264" t="s">
        <v>163</v>
      </c>
    </row>
    <row r="167" s="12" customFormat="1" ht="22.8" customHeight="1">
      <c r="A167" s="12"/>
      <c r="B167" s="212"/>
      <c r="C167" s="213"/>
      <c r="D167" s="214" t="s">
        <v>78</v>
      </c>
      <c r="E167" s="226" t="s">
        <v>473</v>
      </c>
      <c r="F167" s="226" t="s">
        <v>474</v>
      </c>
      <c r="G167" s="213"/>
      <c r="H167" s="213"/>
      <c r="I167" s="216"/>
      <c r="J167" s="227">
        <f>BK167</f>
        <v>0</v>
      </c>
      <c r="K167" s="213"/>
      <c r="L167" s="218"/>
      <c r="M167" s="219"/>
      <c r="N167" s="220"/>
      <c r="O167" s="220"/>
      <c r="P167" s="221">
        <f>SUM(P168:P174)</f>
        <v>0</v>
      </c>
      <c r="Q167" s="220"/>
      <c r="R167" s="221">
        <f>SUM(R168:R174)</f>
        <v>0</v>
      </c>
      <c r="S167" s="220"/>
      <c r="T167" s="222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3" t="s">
        <v>84</v>
      </c>
      <c r="AT167" s="224" t="s">
        <v>78</v>
      </c>
      <c r="AU167" s="224" t="s">
        <v>84</v>
      </c>
      <c r="AY167" s="223" t="s">
        <v>163</v>
      </c>
      <c r="BK167" s="225">
        <f>SUM(BK168:BK174)</f>
        <v>0</v>
      </c>
    </row>
    <row r="168" s="2" customFormat="1" ht="37.8" customHeight="1">
      <c r="A168" s="39"/>
      <c r="B168" s="40"/>
      <c r="C168" s="228" t="s">
        <v>229</v>
      </c>
      <c r="D168" s="228" t="s">
        <v>165</v>
      </c>
      <c r="E168" s="229" t="s">
        <v>475</v>
      </c>
      <c r="F168" s="230" t="s">
        <v>476</v>
      </c>
      <c r="G168" s="231" t="s">
        <v>286</v>
      </c>
      <c r="H168" s="232">
        <v>0.747</v>
      </c>
      <c r="I168" s="233"/>
      <c r="J168" s="234">
        <f>ROUND(I168*H168,2)</f>
        <v>0</v>
      </c>
      <c r="K168" s="235"/>
      <c r="L168" s="45"/>
      <c r="M168" s="236" t="s">
        <v>1</v>
      </c>
      <c r="N168" s="237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94</v>
      </c>
      <c r="AT168" s="240" t="s">
        <v>165</v>
      </c>
      <c r="AU168" s="240" t="s">
        <v>88</v>
      </c>
      <c r="AY168" s="18" t="s">
        <v>163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94</v>
      </c>
      <c r="BM168" s="240" t="s">
        <v>232</v>
      </c>
    </row>
    <row r="169" s="2" customFormat="1" ht="33" customHeight="1">
      <c r="A169" s="39"/>
      <c r="B169" s="40"/>
      <c r="C169" s="228" t="s">
        <v>197</v>
      </c>
      <c r="D169" s="228" t="s">
        <v>165</v>
      </c>
      <c r="E169" s="229" t="s">
        <v>479</v>
      </c>
      <c r="F169" s="230" t="s">
        <v>480</v>
      </c>
      <c r="G169" s="231" t="s">
        <v>286</v>
      </c>
      <c r="H169" s="232">
        <v>0.747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94</v>
      </c>
      <c r="AT169" s="240" t="s">
        <v>165</v>
      </c>
      <c r="AU169" s="240" t="s">
        <v>88</v>
      </c>
      <c r="AY169" s="18" t="s">
        <v>163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84</v>
      </c>
      <c r="BK169" s="241">
        <f>ROUND(I169*H169,2)</f>
        <v>0</v>
      </c>
      <c r="BL169" s="18" t="s">
        <v>94</v>
      </c>
      <c r="BM169" s="240" t="s">
        <v>235</v>
      </c>
    </row>
    <row r="170" s="2" customFormat="1" ht="44.25" customHeight="1">
      <c r="A170" s="39"/>
      <c r="B170" s="40"/>
      <c r="C170" s="228" t="s">
        <v>236</v>
      </c>
      <c r="D170" s="228" t="s">
        <v>165</v>
      </c>
      <c r="E170" s="229" t="s">
        <v>482</v>
      </c>
      <c r="F170" s="230" t="s">
        <v>483</v>
      </c>
      <c r="G170" s="231" t="s">
        <v>286</v>
      </c>
      <c r="H170" s="232">
        <v>10.458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94</v>
      </c>
      <c r="AT170" s="240" t="s">
        <v>165</v>
      </c>
      <c r="AU170" s="240" t="s">
        <v>88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94</v>
      </c>
      <c r="BM170" s="240" t="s">
        <v>239</v>
      </c>
    </row>
    <row r="171" s="13" customFormat="1">
      <c r="A171" s="13"/>
      <c r="B171" s="242"/>
      <c r="C171" s="243"/>
      <c r="D171" s="244" t="s">
        <v>169</v>
      </c>
      <c r="E171" s="245" t="s">
        <v>1</v>
      </c>
      <c r="F171" s="246" t="s">
        <v>1240</v>
      </c>
      <c r="G171" s="243"/>
      <c r="H171" s="247">
        <v>10.458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169</v>
      </c>
      <c r="AU171" s="253" t="s">
        <v>88</v>
      </c>
      <c r="AV171" s="13" t="s">
        <v>88</v>
      </c>
      <c r="AW171" s="13" t="s">
        <v>34</v>
      </c>
      <c r="AX171" s="13" t="s">
        <v>79</v>
      </c>
      <c r="AY171" s="253" t="s">
        <v>163</v>
      </c>
    </row>
    <row r="172" s="14" customFormat="1">
      <c r="A172" s="14"/>
      <c r="B172" s="254"/>
      <c r="C172" s="255"/>
      <c r="D172" s="244" t="s">
        <v>169</v>
      </c>
      <c r="E172" s="256" t="s">
        <v>1</v>
      </c>
      <c r="F172" s="257" t="s">
        <v>172</v>
      </c>
      <c r="G172" s="255"/>
      <c r="H172" s="258">
        <v>10.458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169</v>
      </c>
      <c r="AU172" s="264" t="s">
        <v>88</v>
      </c>
      <c r="AV172" s="14" t="s">
        <v>94</v>
      </c>
      <c r="AW172" s="14" t="s">
        <v>34</v>
      </c>
      <c r="AX172" s="14" t="s">
        <v>84</v>
      </c>
      <c r="AY172" s="264" t="s">
        <v>163</v>
      </c>
    </row>
    <row r="173" s="2" customFormat="1" ht="33" customHeight="1">
      <c r="A173" s="39"/>
      <c r="B173" s="40"/>
      <c r="C173" s="265" t="s">
        <v>202</v>
      </c>
      <c r="D173" s="265" t="s">
        <v>296</v>
      </c>
      <c r="E173" s="266" t="s">
        <v>490</v>
      </c>
      <c r="F173" s="267" t="s">
        <v>491</v>
      </c>
      <c r="G173" s="268" t="s">
        <v>286</v>
      </c>
      <c r="H173" s="269">
        <v>0.47399999999999998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185</v>
      </c>
      <c r="AT173" s="240" t="s">
        <v>296</v>
      </c>
      <c r="AU173" s="240" t="s">
        <v>88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94</v>
      </c>
      <c r="BM173" s="240" t="s">
        <v>242</v>
      </c>
    </row>
    <row r="174" s="2" customFormat="1" ht="37.8" customHeight="1">
      <c r="A174" s="39"/>
      <c r="B174" s="40"/>
      <c r="C174" s="265" t="s">
        <v>244</v>
      </c>
      <c r="D174" s="265" t="s">
        <v>296</v>
      </c>
      <c r="E174" s="266" t="s">
        <v>497</v>
      </c>
      <c r="F174" s="267" t="s">
        <v>498</v>
      </c>
      <c r="G174" s="268" t="s">
        <v>286</v>
      </c>
      <c r="H174" s="269">
        <v>0.27200000000000002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185</v>
      </c>
      <c r="AT174" s="240" t="s">
        <v>296</v>
      </c>
      <c r="AU174" s="240" t="s">
        <v>88</v>
      </c>
      <c r="AY174" s="18" t="s">
        <v>163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94</v>
      </c>
      <c r="BM174" s="240" t="s">
        <v>247</v>
      </c>
    </row>
    <row r="175" s="12" customFormat="1" ht="22.8" customHeight="1">
      <c r="A175" s="12"/>
      <c r="B175" s="212"/>
      <c r="C175" s="213"/>
      <c r="D175" s="214" t="s">
        <v>78</v>
      </c>
      <c r="E175" s="226" t="s">
        <v>500</v>
      </c>
      <c r="F175" s="226" t="s">
        <v>501</v>
      </c>
      <c r="G175" s="213"/>
      <c r="H175" s="213"/>
      <c r="I175" s="216"/>
      <c r="J175" s="227">
        <f>BK175</f>
        <v>0</v>
      </c>
      <c r="K175" s="213"/>
      <c r="L175" s="218"/>
      <c r="M175" s="219"/>
      <c r="N175" s="220"/>
      <c r="O175" s="220"/>
      <c r="P175" s="221">
        <f>P176</f>
        <v>0</v>
      </c>
      <c r="Q175" s="220"/>
      <c r="R175" s="221">
        <f>R176</f>
        <v>0</v>
      </c>
      <c r="S175" s="220"/>
      <c r="T175" s="222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3" t="s">
        <v>84</v>
      </c>
      <c r="AT175" s="224" t="s">
        <v>78</v>
      </c>
      <c r="AU175" s="224" t="s">
        <v>84</v>
      </c>
      <c r="AY175" s="223" t="s">
        <v>163</v>
      </c>
      <c r="BK175" s="225">
        <f>BK176</f>
        <v>0</v>
      </c>
    </row>
    <row r="176" s="2" customFormat="1" ht="55.5" customHeight="1">
      <c r="A176" s="39"/>
      <c r="B176" s="40"/>
      <c r="C176" s="228" t="s">
        <v>208</v>
      </c>
      <c r="D176" s="228" t="s">
        <v>165</v>
      </c>
      <c r="E176" s="229" t="s">
        <v>503</v>
      </c>
      <c r="F176" s="230" t="s">
        <v>504</v>
      </c>
      <c r="G176" s="231" t="s">
        <v>286</v>
      </c>
      <c r="H176" s="232">
        <v>0.34000000000000002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94</v>
      </c>
      <c r="AT176" s="240" t="s">
        <v>165</v>
      </c>
      <c r="AU176" s="240" t="s">
        <v>88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94</v>
      </c>
      <c r="BM176" s="240" t="s">
        <v>250</v>
      </c>
    </row>
    <row r="177" s="12" customFormat="1" ht="25.92" customHeight="1">
      <c r="A177" s="12"/>
      <c r="B177" s="212"/>
      <c r="C177" s="213"/>
      <c r="D177" s="214" t="s">
        <v>78</v>
      </c>
      <c r="E177" s="215" t="s">
        <v>506</v>
      </c>
      <c r="F177" s="215" t="s">
        <v>507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P178+P187+P191+P311+P321+P331+P342+P349+P355</f>
        <v>0</v>
      </c>
      <c r="Q177" s="220"/>
      <c r="R177" s="221">
        <f>R178+R187+R191+R311+R321+R331+R342+R349+R355</f>
        <v>0</v>
      </c>
      <c r="S177" s="220"/>
      <c r="T177" s="222">
        <f>T178+T187+T191+T311+T321+T331+T342+T349+T355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88</v>
      </c>
      <c r="AT177" s="224" t="s">
        <v>78</v>
      </c>
      <c r="AU177" s="224" t="s">
        <v>79</v>
      </c>
      <c r="AY177" s="223" t="s">
        <v>163</v>
      </c>
      <c r="BK177" s="225">
        <f>BK178+BK187+BK191+BK311+BK321+BK331+BK342+BK349+BK355</f>
        <v>0</v>
      </c>
    </row>
    <row r="178" s="12" customFormat="1" ht="22.8" customHeight="1">
      <c r="A178" s="12"/>
      <c r="B178" s="212"/>
      <c r="C178" s="213"/>
      <c r="D178" s="214" t="s">
        <v>78</v>
      </c>
      <c r="E178" s="226" t="s">
        <v>508</v>
      </c>
      <c r="F178" s="226" t="s">
        <v>509</v>
      </c>
      <c r="G178" s="213"/>
      <c r="H178" s="213"/>
      <c r="I178" s="216"/>
      <c r="J178" s="227">
        <f>BK178</f>
        <v>0</v>
      </c>
      <c r="K178" s="213"/>
      <c r="L178" s="218"/>
      <c r="M178" s="219"/>
      <c r="N178" s="220"/>
      <c r="O178" s="220"/>
      <c r="P178" s="221">
        <f>SUM(P179:P186)</f>
        <v>0</v>
      </c>
      <c r="Q178" s="220"/>
      <c r="R178" s="221">
        <f>SUM(R179:R186)</f>
        <v>0</v>
      </c>
      <c r="S178" s="220"/>
      <c r="T178" s="222">
        <f>SUM(T179:T186)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3" t="s">
        <v>88</v>
      </c>
      <c r="AT178" s="224" t="s">
        <v>78</v>
      </c>
      <c r="AU178" s="224" t="s">
        <v>84</v>
      </c>
      <c r="AY178" s="223" t="s">
        <v>163</v>
      </c>
      <c r="BK178" s="225">
        <f>SUM(BK179:BK186)</f>
        <v>0</v>
      </c>
    </row>
    <row r="179" s="2" customFormat="1" ht="24.15" customHeight="1">
      <c r="A179" s="39"/>
      <c r="B179" s="40"/>
      <c r="C179" s="228" t="s">
        <v>255</v>
      </c>
      <c r="D179" s="228" t="s">
        <v>165</v>
      </c>
      <c r="E179" s="229" t="s">
        <v>544</v>
      </c>
      <c r="F179" s="230" t="s">
        <v>1241</v>
      </c>
      <c r="G179" s="231" t="s">
        <v>175</v>
      </c>
      <c r="H179" s="232">
        <v>9</v>
      </c>
      <c r="I179" s="233"/>
      <c r="J179" s="234">
        <f>ROUND(I179*H179,2)</f>
        <v>0</v>
      </c>
      <c r="K179" s="235"/>
      <c r="L179" s="45"/>
      <c r="M179" s="236" t="s">
        <v>1</v>
      </c>
      <c r="N179" s="237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202</v>
      </c>
      <c r="AT179" s="240" t="s">
        <v>165</v>
      </c>
      <c r="AU179" s="240" t="s">
        <v>88</v>
      </c>
      <c r="AY179" s="18" t="s">
        <v>163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84</v>
      </c>
      <c r="BK179" s="241">
        <f>ROUND(I179*H179,2)</f>
        <v>0</v>
      </c>
      <c r="BL179" s="18" t="s">
        <v>202</v>
      </c>
      <c r="BM179" s="240" t="s">
        <v>258</v>
      </c>
    </row>
    <row r="180" s="13" customFormat="1">
      <c r="A180" s="13"/>
      <c r="B180" s="242"/>
      <c r="C180" s="243"/>
      <c r="D180" s="244" t="s">
        <v>169</v>
      </c>
      <c r="E180" s="245" t="s">
        <v>1</v>
      </c>
      <c r="F180" s="246" t="s">
        <v>1242</v>
      </c>
      <c r="G180" s="243"/>
      <c r="H180" s="247">
        <v>5</v>
      </c>
      <c r="I180" s="248"/>
      <c r="J180" s="243"/>
      <c r="K180" s="243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169</v>
      </c>
      <c r="AU180" s="253" t="s">
        <v>88</v>
      </c>
      <c r="AV180" s="13" t="s">
        <v>88</v>
      </c>
      <c r="AW180" s="13" t="s">
        <v>34</v>
      </c>
      <c r="AX180" s="13" t="s">
        <v>79</v>
      </c>
      <c r="AY180" s="253" t="s">
        <v>163</v>
      </c>
    </row>
    <row r="181" s="13" customFormat="1">
      <c r="A181" s="13"/>
      <c r="B181" s="242"/>
      <c r="C181" s="243"/>
      <c r="D181" s="244" t="s">
        <v>169</v>
      </c>
      <c r="E181" s="245" t="s">
        <v>1</v>
      </c>
      <c r="F181" s="246" t="s">
        <v>1243</v>
      </c>
      <c r="G181" s="243"/>
      <c r="H181" s="247">
        <v>4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169</v>
      </c>
      <c r="AU181" s="253" t="s">
        <v>88</v>
      </c>
      <c r="AV181" s="13" t="s">
        <v>88</v>
      </c>
      <c r="AW181" s="13" t="s">
        <v>34</v>
      </c>
      <c r="AX181" s="13" t="s">
        <v>79</v>
      </c>
      <c r="AY181" s="253" t="s">
        <v>163</v>
      </c>
    </row>
    <row r="182" s="14" customFormat="1">
      <c r="A182" s="14"/>
      <c r="B182" s="254"/>
      <c r="C182" s="255"/>
      <c r="D182" s="244" t="s">
        <v>169</v>
      </c>
      <c r="E182" s="256" t="s">
        <v>1</v>
      </c>
      <c r="F182" s="257" t="s">
        <v>172</v>
      </c>
      <c r="G182" s="255"/>
      <c r="H182" s="258">
        <v>9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169</v>
      </c>
      <c r="AU182" s="264" t="s">
        <v>88</v>
      </c>
      <c r="AV182" s="14" t="s">
        <v>94</v>
      </c>
      <c r="AW182" s="14" t="s">
        <v>34</v>
      </c>
      <c r="AX182" s="14" t="s">
        <v>84</v>
      </c>
      <c r="AY182" s="264" t="s">
        <v>163</v>
      </c>
    </row>
    <row r="183" s="2" customFormat="1" ht="24.15" customHeight="1">
      <c r="A183" s="39"/>
      <c r="B183" s="40"/>
      <c r="C183" s="265" t="s">
        <v>213</v>
      </c>
      <c r="D183" s="265" t="s">
        <v>296</v>
      </c>
      <c r="E183" s="266" t="s">
        <v>1244</v>
      </c>
      <c r="F183" s="267" t="s">
        <v>1245</v>
      </c>
      <c r="G183" s="268" t="s">
        <v>175</v>
      </c>
      <c r="H183" s="269">
        <v>9.4499999999999993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242</v>
      </c>
      <c r="AT183" s="240" t="s">
        <v>296</v>
      </c>
      <c r="AU183" s="240" t="s">
        <v>88</v>
      </c>
      <c r="AY183" s="18" t="s">
        <v>163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202</v>
      </c>
      <c r="BM183" s="240" t="s">
        <v>261</v>
      </c>
    </row>
    <row r="184" s="13" customFormat="1">
      <c r="A184" s="13"/>
      <c r="B184" s="242"/>
      <c r="C184" s="243"/>
      <c r="D184" s="244" t="s">
        <v>169</v>
      </c>
      <c r="E184" s="245" t="s">
        <v>1</v>
      </c>
      <c r="F184" s="246" t="s">
        <v>1246</v>
      </c>
      <c r="G184" s="243"/>
      <c r="H184" s="247">
        <v>9.4499999999999993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169</v>
      </c>
      <c r="AU184" s="253" t="s">
        <v>88</v>
      </c>
      <c r="AV184" s="13" t="s">
        <v>88</v>
      </c>
      <c r="AW184" s="13" t="s">
        <v>34</v>
      </c>
      <c r="AX184" s="13" t="s">
        <v>79</v>
      </c>
      <c r="AY184" s="253" t="s">
        <v>163</v>
      </c>
    </row>
    <row r="185" s="14" customFormat="1">
      <c r="A185" s="14"/>
      <c r="B185" s="254"/>
      <c r="C185" s="255"/>
      <c r="D185" s="244" t="s">
        <v>169</v>
      </c>
      <c r="E185" s="256" t="s">
        <v>1</v>
      </c>
      <c r="F185" s="257" t="s">
        <v>172</v>
      </c>
      <c r="G185" s="255"/>
      <c r="H185" s="258">
        <v>9.4499999999999993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169</v>
      </c>
      <c r="AU185" s="264" t="s">
        <v>88</v>
      </c>
      <c r="AV185" s="14" t="s">
        <v>94</v>
      </c>
      <c r="AW185" s="14" t="s">
        <v>34</v>
      </c>
      <c r="AX185" s="14" t="s">
        <v>84</v>
      </c>
      <c r="AY185" s="264" t="s">
        <v>163</v>
      </c>
    </row>
    <row r="186" s="2" customFormat="1" ht="49.05" customHeight="1">
      <c r="A186" s="39"/>
      <c r="B186" s="40"/>
      <c r="C186" s="228" t="s">
        <v>7</v>
      </c>
      <c r="D186" s="228" t="s">
        <v>165</v>
      </c>
      <c r="E186" s="229" t="s">
        <v>1247</v>
      </c>
      <c r="F186" s="230" t="s">
        <v>1248</v>
      </c>
      <c r="G186" s="231" t="s">
        <v>286</v>
      </c>
      <c r="H186" s="232">
        <v>0.02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202</v>
      </c>
      <c r="AT186" s="240" t="s">
        <v>165</v>
      </c>
      <c r="AU186" s="240" t="s">
        <v>88</v>
      </c>
      <c r="AY186" s="18" t="s">
        <v>163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84</v>
      </c>
      <c r="BK186" s="241">
        <f>ROUND(I186*H186,2)</f>
        <v>0</v>
      </c>
      <c r="BL186" s="18" t="s">
        <v>202</v>
      </c>
      <c r="BM186" s="240" t="s">
        <v>264</v>
      </c>
    </row>
    <row r="187" s="12" customFormat="1" ht="22.8" customHeight="1">
      <c r="A187" s="12"/>
      <c r="B187" s="212"/>
      <c r="C187" s="213"/>
      <c r="D187" s="214" t="s">
        <v>78</v>
      </c>
      <c r="E187" s="226" t="s">
        <v>1249</v>
      </c>
      <c r="F187" s="226" t="s">
        <v>1250</v>
      </c>
      <c r="G187" s="213"/>
      <c r="H187" s="213"/>
      <c r="I187" s="216"/>
      <c r="J187" s="227">
        <f>BK187</f>
        <v>0</v>
      </c>
      <c r="K187" s="213"/>
      <c r="L187" s="218"/>
      <c r="M187" s="219"/>
      <c r="N187" s="220"/>
      <c r="O187" s="220"/>
      <c r="P187" s="221">
        <f>SUM(P188:P190)</f>
        <v>0</v>
      </c>
      <c r="Q187" s="220"/>
      <c r="R187" s="221">
        <f>SUM(R188:R190)</f>
        <v>0</v>
      </c>
      <c r="S187" s="220"/>
      <c r="T187" s="222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3" t="s">
        <v>88</v>
      </c>
      <c r="AT187" s="224" t="s">
        <v>78</v>
      </c>
      <c r="AU187" s="224" t="s">
        <v>84</v>
      </c>
      <c r="AY187" s="223" t="s">
        <v>163</v>
      </c>
      <c r="BK187" s="225">
        <f>SUM(BK188:BK190)</f>
        <v>0</v>
      </c>
    </row>
    <row r="188" s="2" customFormat="1" ht="66.75" customHeight="1">
      <c r="A188" s="39"/>
      <c r="B188" s="40"/>
      <c r="C188" s="228" t="s">
        <v>217</v>
      </c>
      <c r="D188" s="228" t="s">
        <v>165</v>
      </c>
      <c r="E188" s="229" t="s">
        <v>1251</v>
      </c>
      <c r="F188" s="230" t="s">
        <v>1252</v>
      </c>
      <c r="G188" s="231" t="s">
        <v>325</v>
      </c>
      <c r="H188" s="232">
        <v>1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202</v>
      </c>
      <c r="AT188" s="240" t="s">
        <v>165</v>
      </c>
      <c r="AU188" s="240" t="s">
        <v>88</v>
      </c>
      <c r="AY188" s="18" t="s">
        <v>163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202</v>
      </c>
      <c r="BM188" s="240" t="s">
        <v>274</v>
      </c>
    </row>
    <row r="189" s="2" customFormat="1" ht="24.15" customHeight="1">
      <c r="A189" s="39"/>
      <c r="B189" s="40"/>
      <c r="C189" s="228" t="s">
        <v>276</v>
      </c>
      <c r="D189" s="228" t="s">
        <v>165</v>
      </c>
      <c r="E189" s="229" t="s">
        <v>1253</v>
      </c>
      <c r="F189" s="230" t="s">
        <v>1254</v>
      </c>
      <c r="G189" s="231" t="s">
        <v>184</v>
      </c>
      <c r="H189" s="232">
        <v>5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202</v>
      </c>
      <c r="AT189" s="240" t="s">
        <v>165</v>
      </c>
      <c r="AU189" s="240" t="s">
        <v>88</v>
      </c>
      <c r="AY189" s="18" t="s">
        <v>163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202</v>
      </c>
      <c r="BM189" s="240" t="s">
        <v>279</v>
      </c>
    </row>
    <row r="190" s="2" customFormat="1" ht="24.15" customHeight="1">
      <c r="A190" s="39"/>
      <c r="B190" s="40"/>
      <c r="C190" s="265" t="s">
        <v>224</v>
      </c>
      <c r="D190" s="265" t="s">
        <v>296</v>
      </c>
      <c r="E190" s="266" t="s">
        <v>1255</v>
      </c>
      <c r="F190" s="267" t="s">
        <v>1256</v>
      </c>
      <c r="G190" s="268" t="s">
        <v>184</v>
      </c>
      <c r="H190" s="269">
        <v>5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242</v>
      </c>
      <c r="AT190" s="240" t="s">
        <v>296</v>
      </c>
      <c r="AU190" s="240" t="s">
        <v>88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202</v>
      </c>
      <c r="BM190" s="240" t="s">
        <v>282</v>
      </c>
    </row>
    <row r="191" s="12" customFormat="1" ht="22.8" customHeight="1">
      <c r="A191" s="12"/>
      <c r="B191" s="212"/>
      <c r="C191" s="213"/>
      <c r="D191" s="214" t="s">
        <v>78</v>
      </c>
      <c r="E191" s="226" t="s">
        <v>679</v>
      </c>
      <c r="F191" s="226" t="s">
        <v>680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SUM(P192:P310)</f>
        <v>0</v>
      </c>
      <c r="Q191" s="220"/>
      <c r="R191" s="221">
        <f>SUM(R192:R310)</f>
        <v>0</v>
      </c>
      <c r="S191" s="220"/>
      <c r="T191" s="222">
        <f>SUM(T192:T310)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88</v>
      </c>
      <c r="AT191" s="224" t="s">
        <v>78</v>
      </c>
      <c r="AU191" s="224" t="s">
        <v>84</v>
      </c>
      <c r="AY191" s="223" t="s">
        <v>163</v>
      </c>
      <c r="BK191" s="225">
        <f>SUM(BK192:BK310)</f>
        <v>0</v>
      </c>
    </row>
    <row r="192" s="2" customFormat="1" ht="24.15" customHeight="1">
      <c r="A192" s="39"/>
      <c r="B192" s="40"/>
      <c r="C192" s="228" t="s">
        <v>283</v>
      </c>
      <c r="D192" s="228" t="s">
        <v>165</v>
      </c>
      <c r="E192" s="229" t="s">
        <v>1257</v>
      </c>
      <c r="F192" s="230" t="s">
        <v>1258</v>
      </c>
      <c r="G192" s="231" t="s">
        <v>293</v>
      </c>
      <c r="H192" s="232">
        <v>8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202</v>
      </c>
      <c r="AT192" s="240" t="s">
        <v>165</v>
      </c>
      <c r="AU192" s="240" t="s">
        <v>88</v>
      </c>
      <c r="AY192" s="18" t="s">
        <v>163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202</v>
      </c>
      <c r="BM192" s="240" t="s">
        <v>287</v>
      </c>
    </row>
    <row r="193" s="2" customFormat="1" ht="24.15" customHeight="1">
      <c r="A193" s="39"/>
      <c r="B193" s="40"/>
      <c r="C193" s="265" t="s">
        <v>232</v>
      </c>
      <c r="D193" s="265" t="s">
        <v>296</v>
      </c>
      <c r="E193" s="266" t="s">
        <v>1259</v>
      </c>
      <c r="F193" s="267" t="s">
        <v>1260</v>
      </c>
      <c r="G193" s="268" t="s">
        <v>293</v>
      </c>
      <c r="H193" s="269">
        <v>8</v>
      </c>
      <c r="I193" s="270"/>
      <c r="J193" s="271">
        <f>ROUND(I193*H193,2)</f>
        <v>0</v>
      </c>
      <c r="K193" s="272"/>
      <c r="L193" s="273"/>
      <c r="M193" s="274" t="s">
        <v>1</v>
      </c>
      <c r="N193" s="275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242</v>
      </c>
      <c r="AT193" s="240" t="s">
        <v>296</v>
      </c>
      <c r="AU193" s="240" t="s">
        <v>88</v>
      </c>
      <c r="AY193" s="18" t="s">
        <v>163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202</v>
      </c>
      <c r="BM193" s="240" t="s">
        <v>294</v>
      </c>
    </row>
    <row r="194" s="13" customFormat="1">
      <c r="A194" s="13"/>
      <c r="B194" s="242"/>
      <c r="C194" s="243"/>
      <c r="D194" s="244" t="s">
        <v>169</v>
      </c>
      <c r="E194" s="245" t="s">
        <v>1</v>
      </c>
      <c r="F194" s="246" t="s">
        <v>1261</v>
      </c>
      <c r="G194" s="243"/>
      <c r="H194" s="247">
        <v>8</v>
      </c>
      <c r="I194" s="248"/>
      <c r="J194" s="243"/>
      <c r="K194" s="243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169</v>
      </c>
      <c r="AU194" s="253" t="s">
        <v>88</v>
      </c>
      <c r="AV194" s="13" t="s">
        <v>88</v>
      </c>
      <c r="AW194" s="13" t="s">
        <v>34</v>
      </c>
      <c r="AX194" s="13" t="s">
        <v>79</v>
      </c>
      <c r="AY194" s="253" t="s">
        <v>163</v>
      </c>
    </row>
    <row r="195" s="14" customFormat="1">
      <c r="A195" s="14"/>
      <c r="B195" s="254"/>
      <c r="C195" s="255"/>
      <c r="D195" s="244" t="s">
        <v>169</v>
      </c>
      <c r="E195" s="256" t="s">
        <v>1</v>
      </c>
      <c r="F195" s="257" t="s">
        <v>172</v>
      </c>
      <c r="G195" s="255"/>
      <c r="H195" s="258">
        <v>8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4" t="s">
        <v>169</v>
      </c>
      <c r="AU195" s="264" t="s">
        <v>88</v>
      </c>
      <c r="AV195" s="14" t="s">
        <v>94</v>
      </c>
      <c r="AW195" s="14" t="s">
        <v>34</v>
      </c>
      <c r="AX195" s="14" t="s">
        <v>84</v>
      </c>
      <c r="AY195" s="264" t="s">
        <v>163</v>
      </c>
    </row>
    <row r="196" s="2" customFormat="1" ht="24.15" customHeight="1">
      <c r="A196" s="39"/>
      <c r="B196" s="40"/>
      <c r="C196" s="228" t="s">
        <v>295</v>
      </c>
      <c r="D196" s="228" t="s">
        <v>165</v>
      </c>
      <c r="E196" s="229" t="s">
        <v>1262</v>
      </c>
      <c r="F196" s="230" t="s">
        <v>1263</v>
      </c>
      <c r="G196" s="231" t="s">
        <v>293</v>
      </c>
      <c r="H196" s="232">
        <v>10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202</v>
      </c>
      <c r="AT196" s="240" t="s">
        <v>165</v>
      </c>
      <c r="AU196" s="240" t="s">
        <v>88</v>
      </c>
      <c r="AY196" s="18" t="s">
        <v>163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202</v>
      </c>
      <c r="BM196" s="240" t="s">
        <v>299</v>
      </c>
    </row>
    <row r="197" s="2" customFormat="1" ht="24.15" customHeight="1">
      <c r="A197" s="39"/>
      <c r="B197" s="40"/>
      <c r="C197" s="265" t="s">
        <v>235</v>
      </c>
      <c r="D197" s="265" t="s">
        <v>296</v>
      </c>
      <c r="E197" s="266" t="s">
        <v>1264</v>
      </c>
      <c r="F197" s="267" t="s">
        <v>1265</v>
      </c>
      <c r="G197" s="268" t="s">
        <v>293</v>
      </c>
      <c r="H197" s="269">
        <v>2</v>
      </c>
      <c r="I197" s="270"/>
      <c r="J197" s="271">
        <f>ROUND(I197*H197,2)</f>
        <v>0</v>
      </c>
      <c r="K197" s="272"/>
      <c r="L197" s="273"/>
      <c r="M197" s="274" t="s">
        <v>1</v>
      </c>
      <c r="N197" s="275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296</v>
      </c>
      <c r="AU197" s="240" t="s">
        <v>88</v>
      </c>
      <c r="AY197" s="18" t="s">
        <v>163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84</v>
      </c>
      <c r="BK197" s="241">
        <f>ROUND(I197*H197,2)</f>
        <v>0</v>
      </c>
      <c r="BL197" s="18" t="s">
        <v>202</v>
      </c>
      <c r="BM197" s="240" t="s">
        <v>302</v>
      </c>
    </row>
    <row r="198" s="13" customFormat="1">
      <c r="A198" s="13"/>
      <c r="B198" s="242"/>
      <c r="C198" s="243"/>
      <c r="D198" s="244" t="s">
        <v>169</v>
      </c>
      <c r="E198" s="245" t="s">
        <v>1</v>
      </c>
      <c r="F198" s="246" t="s">
        <v>1266</v>
      </c>
      <c r="G198" s="243"/>
      <c r="H198" s="247">
        <v>2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169</v>
      </c>
      <c r="AU198" s="253" t="s">
        <v>88</v>
      </c>
      <c r="AV198" s="13" t="s">
        <v>88</v>
      </c>
      <c r="AW198" s="13" t="s">
        <v>34</v>
      </c>
      <c r="AX198" s="13" t="s">
        <v>79</v>
      </c>
      <c r="AY198" s="253" t="s">
        <v>163</v>
      </c>
    </row>
    <row r="199" s="14" customFormat="1">
      <c r="A199" s="14"/>
      <c r="B199" s="254"/>
      <c r="C199" s="255"/>
      <c r="D199" s="244" t="s">
        <v>169</v>
      </c>
      <c r="E199" s="256" t="s">
        <v>1</v>
      </c>
      <c r="F199" s="257" t="s">
        <v>172</v>
      </c>
      <c r="G199" s="255"/>
      <c r="H199" s="258">
        <v>2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169</v>
      </c>
      <c r="AU199" s="264" t="s">
        <v>88</v>
      </c>
      <c r="AV199" s="14" t="s">
        <v>94</v>
      </c>
      <c r="AW199" s="14" t="s">
        <v>34</v>
      </c>
      <c r="AX199" s="14" t="s">
        <v>84</v>
      </c>
      <c r="AY199" s="264" t="s">
        <v>163</v>
      </c>
    </row>
    <row r="200" s="2" customFormat="1" ht="24.15" customHeight="1">
      <c r="A200" s="39"/>
      <c r="B200" s="40"/>
      <c r="C200" s="265" t="s">
        <v>305</v>
      </c>
      <c r="D200" s="265" t="s">
        <v>296</v>
      </c>
      <c r="E200" s="266" t="s">
        <v>1267</v>
      </c>
      <c r="F200" s="267" t="s">
        <v>1268</v>
      </c>
      <c r="G200" s="268" t="s">
        <v>293</v>
      </c>
      <c r="H200" s="269">
        <v>2</v>
      </c>
      <c r="I200" s="270"/>
      <c r="J200" s="271">
        <f>ROUND(I200*H200,2)</f>
        <v>0</v>
      </c>
      <c r="K200" s="272"/>
      <c r="L200" s="273"/>
      <c r="M200" s="274" t="s">
        <v>1</v>
      </c>
      <c r="N200" s="275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242</v>
      </c>
      <c r="AT200" s="240" t="s">
        <v>296</v>
      </c>
      <c r="AU200" s="240" t="s">
        <v>88</v>
      </c>
      <c r="AY200" s="18" t="s">
        <v>163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202</v>
      </c>
      <c r="BM200" s="240" t="s">
        <v>308</v>
      </c>
    </row>
    <row r="201" s="13" customFormat="1">
      <c r="A201" s="13"/>
      <c r="B201" s="242"/>
      <c r="C201" s="243"/>
      <c r="D201" s="244" t="s">
        <v>169</v>
      </c>
      <c r="E201" s="245" t="s">
        <v>1</v>
      </c>
      <c r="F201" s="246" t="s">
        <v>1266</v>
      </c>
      <c r="G201" s="243"/>
      <c r="H201" s="247">
        <v>2</v>
      </c>
      <c r="I201" s="248"/>
      <c r="J201" s="243"/>
      <c r="K201" s="243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169</v>
      </c>
      <c r="AU201" s="253" t="s">
        <v>88</v>
      </c>
      <c r="AV201" s="13" t="s">
        <v>88</v>
      </c>
      <c r="AW201" s="13" t="s">
        <v>34</v>
      </c>
      <c r="AX201" s="13" t="s">
        <v>79</v>
      </c>
      <c r="AY201" s="253" t="s">
        <v>163</v>
      </c>
    </row>
    <row r="202" s="14" customFormat="1">
      <c r="A202" s="14"/>
      <c r="B202" s="254"/>
      <c r="C202" s="255"/>
      <c r="D202" s="244" t="s">
        <v>169</v>
      </c>
      <c r="E202" s="256" t="s">
        <v>1</v>
      </c>
      <c r="F202" s="257" t="s">
        <v>172</v>
      </c>
      <c r="G202" s="255"/>
      <c r="H202" s="258">
        <v>2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4" t="s">
        <v>169</v>
      </c>
      <c r="AU202" s="264" t="s">
        <v>88</v>
      </c>
      <c r="AV202" s="14" t="s">
        <v>94</v>
      </c>
      <c r="AW202" s="14" t="s">
        <v>34</v>
      </c>
      <c r="AX202" s="14" t="s">
        <v>84</v>
      </c>
      <c r="AY202" s="264" t="s">
        <v>163</v>
      </c>
    </row>
    <row r="203" s="2" customFormat="1" ht="24.15" customHeight="1">
      <c r="A203" s="39"/>
      <c r="B203" s="40"/>
      <c r="C203" s="265" t="s">
        <v>239</v>
      </c>
      <c r="D203" s="265" t="s">
        <v>296</v>
      </c>
      <c r="E203" s="266" t="s">
        <v>1269</v>
      </c>
      <c r="F203" s="267" t="s">
        <v>1270</v>
      </c>
      <c r="G203" s="268" t="s">
        <v>293</v>
      </c>
      <c r="H203" s="269">
        <v>6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296</v>
      </c>
      <c r="AU203" s="240" t="s">
        <v>88</v>
      </c>
      <c r="AY203" s="18" t="s">
        <v>163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202</v>
      </c>
      <c r="BM203" s="240" t="s">
        <v>314</v>
      </c>
    </row>
    <row r="204" s="13" customFormat="1">
      <c r="A204" s="13"/>
      <c r="B204" s="242"/>
      <c r="C204" s="243"/>
      <c r="D204" s="244" t="s">
        <v>169</v>
      </c>
      <c r="E204" s="245" t="s">
        <v>1</v>
      </c>
      <c r="F204" s="246" t="s">
        <v>1271</v>
      </c>
      <c r="G204" s="243"/>
      <c r="H204" s="247">
        <v>6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169</v>
      </c>
      <c r="AU204" s="253" t="s">
        <v>88</v>
      </c>
      <c r="AV204" s="13" t="s">
        <v>88</v>
      </c>
      <c r="AW204" s="13" t="s">
        <v>34</v>
      </c>
      <c r="AX204" s="13" t="s">
        <v>79</v>
      </c>
      <c r="AY204" s="253" t="s">
        <v>163</v>
      </c>
    </row>
    <row r="205" s="14" customFormat="1">
      <c r="A205" s="14"/>
      <c r="B205" s="254"/>
      <c r="C205" s="255"/>
      <c r="D205" s="244" t="s">
        <v>169</v>
      </c>
      <c r="E205" s="256" t="s">
        <v>1</v>
      </c>
      <c r="F205" s="257" t="s">
        <v>172</v>
      </c>
      <c r="G205" s="255"/>
      <c r="H205" s="258">
        <v>6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169</v>
      </c>
      <c r="AU205" s="264" t="s">
        <v>88</v>
      </c>
      <c r="AV205" s="14" t="s">
        <v>94</v>
      </c>
      <c r="AW205" s="14" t="s">
        <v>34</v>
      </c>
      <c r="AX205" s="14" t="s">
        <v>84</v>
      </c>
      <c r="AY205" s="264" t="s">
        <v>163</v>
      </c>
    </row>
    <row r="206" s="2" customFormat="1" ht="21.75" customHeight="1">
      <c r="A206" s="39"/>
      <c r="B206" s="40"/>
      <c r="C206" s="228" t="s">
        <v>316</v>
      </c>
      <c r="D206" s="228" t="s">
        <v>165</v>
      </c>
      <c r="E206" s="229" t="s">
        <v>689</v>
      </c>
      <c r="F206" s="230" t="s">
        <v>1272</v>
      </c>
      <c r="G206" s="231" t="s">
        <v>293</v>
      </c>
      <c r="H206" s="232">
        <v>12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202</v>
      </c>
      <c r="AT206" s="240" t="s">
        <v>165</v>
      </c>
      <c r="AU206" s="240" t="s">
        <v>88</v>
      </c>
      <c r="AY206" s="18" t="s">
        <v>163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202</v>
      </c>
      <c r="BM206" s="240" t="s">
        <v>319</v>
      </c>
    </row>
    <row r="207" s="2" customFormat="1" ht="21.75" customHeight="1">
      <c r="A207" s="39"/>
      <c r="B207" s="40"/>
      <c r="C207" s="265" t="s">
        <v>242</v>
      </c>
      <c r="D207" s="265" t="s">
        <v>296</v>
      </c>
      <c r="E207" s="266" t="s">
        <v>1273</v>
      </c>
      <c r="F207" s="267" t="s">
        <v>1274</v>
      </c>
      <c r="G207" s="268" t="s">
        <v>293</v>
      </c>
      <c r="H207" s="269">
        <v>4</v>
      </c>
      <c r="I207" s="270"/>
      <c r="J207" s="271">
        <f>ROUND(I207*H207,2)</f>
        <v>0</v>
      </c>
      <c r="K207" s="272"/>
      <c r="L207" s="273"/>
      <c r="M207" s="274" t="s">
        <v>1</v>
      </c>
      <c r="N207" s="275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242</v>
      </c>
      <c r="AT207" s="240" t="s">
        <v>296</v>
      </c>
      <c r="AU207" s="240" t="s">
        <v>88</v>
      </c>
      <c r="AY207" s="18" t="s">
        <v>163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202</v>
      </c>
      <c r="BM207" s="240" t="s">
        <v>289</v>
      </c>
    </row>
    <row r="208" s="13" customFormat="1">
      <c r="A208" s="13"/>
      <c r="B208" s="242"/>
      <c r="C208" s="243"/>
      <c r="D208" s="244" t="s">
        <v>169</v>
      </c>
      <c r="E208" s="245" t="s">
        <v>1</v>
      </c>
      <c r="F208" s="246" t="s">
        <v>1275</v>
      </c>
      <c r="G208" s="243"/>
      <c r="H208" s="247">
        <v>4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169</v>
      </c>
      <c r="AU208" s="253" t="s">
        <v>88</v>
      </c>
      <c r="AV208" s="13" t="s">
        <v>88</v>
      </c>
      <c r="AW208" s="13" t="s">
        <v>34</v>
      </c>
      <c r="AX208" s="13" t="s">
        <v>79</v>
      </c>
      <c r="AY208" s="253" t="s">
        <v>163</v>
      </c>
    </row>
    <row r="209" s="14" customFormat="1">
      <c r="A209" s="14"/>
      <c r="B209" s="254"/>
      <c r="C209" s="255"/>
      <c r="D209" s="244" t="s">
        <v>169</v>
      </c>
      <c r="E209" s="256" t="s">
        <v>1</v>
      </c>
      <c r="F209" s="257" t="s">
        <v>172</v>
      </c>
      <c r="G209" s="255"/>
      <c r="H209" s="258">
        <v>4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169</v>
      </c>
      <c r="AU209" s="264" t="s">
        <v>88</v>
      </c>
      <c r="AV209" s="14" t="s">
        <v>94</v>
      </c>
      <c r="AW209" s="14" t="s">
        <v>34</v>
      </c>
      <c r="AX209" s="14" t="s">
        <v>84</v>
      </c>
      <c r="AY209" s="264" t="s">
        <v>163</v>
      </c>
    </row>
    <row r="210" s="2" customFormat="1" ht="21.75" customHeight="1">
      <c r="A210" s="39"/>
      <c r="B210" s="40"/>
      <c r="C210" s="265" t="s">
        <v>322</v>
      </c>
      <c r="D210" s="265" t="s">
        <v>296</v>
      </c>
      <c r="E210" s="266" t="s">
        <v>1276</v>
      </c>
      <c r="F210" s="267" t="s">
        <v>1277</v>
      </c>
      <c r="G210" s="268" t="s">
        <v>293</v>
      </c>
      <c r="H210" s="269">
        <v>2</v>
      </c>
      <c r="I210" s="270"/>
      <c r="J210" s="271">
        <f>ROUND(I210*H210,2)</f>
        <v>0</v>
      </c>
      <c r="K210" s="272"/>
      <c r="L210" s="273"/>
      <c r="M210" s="274" t="s">
        <v>1</v>
      </c>
      <c r="N210" s="275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296</v>
      </c>
      <c r="AU210" s="240" t="s">
        <v>88</v>
      </c>
      <c r="AY210" s="18" t="s">
        <v>163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202</v>
      </c>
      <c r="BM210" s="240" t="s">
        <v>326</v>
      </c>
    </row>
    <row r="211" s="13" customFormat="1">
      <c r="A211" s="13"/>
      <c r="B211" s="242"/>
      <c r="C211" s="243"/>
      <c r="D211" s="244" t="s">
        <v>169</v>
      </c>
      <c r="E211" s="245" t="s">
        <v>1</v>
      </c>
      <c r="F211" s="246" t="s">
        <v>1266</v>
      </c>
      <c r="G211" s="243"/>
      <c r="H211" s="247">
        <v>2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169</v>
      </c>
      <c r="AU211" s="253" t="s">
        <v>88</v>
      </c>
      <c r="AV211" s="13" t="s">
        <v>88</v>
      </c>
      <c r="AW211" s="13" t="s">
        <v>34</v>
      </c>
      <c r="AX211" s="13" t="s">
        <v>79</v>
      </c>
      <c r="AY211" s="253" t="s">
        <v>163</v>
      </c>
    </row>
    <row r="212" s="14" customFormat="1">
      <c r="A212" s="14"/>
      <c r="B212" s="254"/>
      <c r="C212" s="255"/>
      <c r="D212" s="244" t="s">
        <v>169</v>
      </c>
      <c r="E212" s="256" t="s">
        <v>1</v>
      </c>
      <c r="F212" s="257" t="s">
        <v>172</v>
      </c>
      <c r="G212" s="255"/>
      <c r="H212" s="258">
        <v>2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4" t="s">
        <v>169</v>
      </c>
      <c r="AU212" s="264" t="s">
        <v>88</v>
      </c>
      <c r="AV212" s="14" t="s">
        <v>94</v>
      </c>
      <c r="AW212" s="14" t="s">
        <v>34</v>
      </c>
      <c r="AX212" s="14" t="s">
        <v>84</v>
      </c>
      <c r="AY212" s="264" t="s">
        <v>163</v>
      </c>
    </row>
    <row r="213" s="2" customFormat="1" ht="21.75" customHeight="1">
      <c r="A213" s="39"/>
      <c r="B213" s="40"/>
      <c r="C213" s="265" t="s">
        <v>247</v>
      </c>
      <c r="D213" s="265" t="s">
        <v>296</v>
      </c>
      <c r="E213" s="266" t="s">
        <v>1278</v>
      </c>
      <c r="F213" s="267" t="s">
        <v>1279</v>
      </c>
      <c r="G213" s="268" t="s">
        <v>293</v>
      </c>
      <c r="H213" s="269">
        <v>1</v>
      </c>
      <c r="I213" s="270"/>
      <c r="J213" s="271">
        <f>ROUND(I213*H213,2)</f>
        <v>0</v>
      </c>
      <c r="K213" s="272"/>
      <c r="L213" s="273"/>
      <c r="M213" s="274" t="s">
        <v>1</v>
      </c>
      <c r="N213" s="275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242</v>
      </c>
      <c r="AT213" s="240" t="s">
        <v>296</v>
      </c>
      <c r="AU213" s="240" t="s">
        <v>88</v>
      </c>
      <c r="AY213" s="18" t="s">
        <v>163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84</v>
      </c>
      <c r="BK213" s="241">
        <f>ROUND(I213*H213,2)</f>
        <v>0</v>
      </c>
      <c r="BL213" s="18" t="s">
        <v>202</v>
      </c>
      <c r="BM213" s="240" t="s">
        <v>331</v>
      </c>
    </row>
    <row r="214" s="13" customFormat="1">
      <c r="A214" s="13"/>
      <c r="B214" s="242"/>
      <c r="C214" s="243"/>
      <c r="D214" s="244" t="s">
        <v>169</v>
      </c>
      <c r="E214" s="245" t="s">
        <v>1</v>
      </c>
      <c r="F214" s="246" t="s">
        <v>1280</v>
      </c>
      <c r="G214" s="243"/>
      <c r="H214" s="247">
        <v>1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169</v>
      </c>
      <c r="AU214" s="253" t="s">
        <v>88</v>
      </c>
      <c r="AV214" s="13" t="s">
        <v>88</v>
      </c>
      <c r="AW214" s="13" t="s">
        <v>34</v>
      </c>
      <c r="AX214" s="13" t="s">
        <v>79</v>
      </c>
      <c r="AY214" s="253" t="s">
        <v>163</v>
      </c>
    </row>
    <row r="215" s="14" customFormat="1">
      <c r="A215" s="14"/>
      <c r="B215" s="254"/>
      <c r="C215" s="255"/>
      <c r="D215" s="244" t="s">
        <v>169</v>
      </c>
      <c r="E215" s="256" t="s">
        <v>1</v>
      </c>
      <c r="F215" s="257" t="s">
        <v>172</v>
      </c>
      <c r="G215" s="255"/>
      <c r="H215" s="258">
        <v>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169</v>
      </c>
      <c r="AU215" s="264" t="s">
        <v>88</v>
      </c>
      <c r="AV215" s="14" t="s">
        <v>94</v>
      </c>
      <c r="AW215" s="14" t="s">
        <v>34</v>
      </c>
      <c r="AX215" s="14" t="s">
        <v>84</v>
      </c>
      <c r="AY215" s="264" t="s">
        <v>163</v>
      </c>
    </row>
    <row r="216" s="2" customFormat="1" ht="21.75" customHeight="1">
      <c r="A216" s="39"/>
      <c r="B216" s="40"/>
      <c r="C216" s="265" t="s">
        <v>332</v>
      </c>
      <c r="D216" s="265" t="s">
        <v>296</v>
      </c>
      <c r="E216" s="266" t="s">
        <v>1281</v>
      </c>
      <c r="F216" s="267" t="s">
        <v>1282</v>
      </c>
      <c r="G216" s="268" t="s">
        <v>293</v>
      </c>
      <c r="H216" s="269">
        <v>2</v>
      </c>
      <c r="I216" s="270"/>
      <c r="J216" s="271">
        <f>ROUND(I216*H216,2)</f>
        <v>0</v>
      </c>
      <c r="K216" s="272"/>
      <c r="L216" s="273"/>
      <c r="M216" s="274" t="s">
        <v>1</v>
      </c>
      <c r="N216" s="275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296</v>
      </c>
      <c r="AU216" s="240" t="s">
        <v>88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202</v>
      </c>
      <c r="BM216" s="240" t="s">
        <v>336</v>
      </c>
    </row>
    <row r="217" s="13" customFormat="1">
      <c r="A217" s="13"/>
      <c r="B217" s="242"/>
      <c r="C217" s="243"/>
      <c r="D217" s="244" t="s">
        <v>169</v>
      </c>
      <c r="E217" s="245" t="s">
        <v>1</v>
      </c>
      <c r="F217" s="246" t="s">
        <v>1266</v>
      </c>
      <c r="G217" s="243"/>
      <c r="H217" s="247">
        <v>2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169</v>
      </c>
      <c r="AU217" s="253" t="s">
        <v>88</v>
      </c>
      <c r="AV217" s="13" t="s">
        <v>88</v>
      </c>
      <c r="AW217" s="13" t="s">
        <v>34</v>
      </c>
      <c r="AX217" s="13" t="s">
        <v>79</v>
      </c>
      <c r="AY217" s="253" t="s">
        <v>163</v>
      </c>
    </row>
    <row r="218" s="14" customFormat="1">
      <c r="A218" s="14"/>
      <c r="B218" s="254"/>
      <c r="C218" s="255"/>
      <c r="D218" s="244" t="s">
        <v>169</v>
      </c>
      <c r="E218" s="256" t="s">
        <v>1</v>
      </c>
      <c r="F218" s="257" t="s">
        <v>172</v>
      </c>
      <c r="G218" s="255"/>
      <c r="H218" s="258">
        <v>2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169</v>
      </c>
      <c r="AU218" s="264" t="s">
        <v>88</v>
      </c>
      <c r="AV218" s="14" t="s">
        <v>94</v>
      </c>
      <c r="AW218" s="14" t="s">
        <v>34</v>
      </c>
      <c r="AX218" s="14" t="s">
        <v>84</v>
      </c>
      <c r="AY218" s="264" t="s">
        <v>163</v>
      </c>
    </row>
    <row r="219" s="2" customFormat="1" ht="21.75" customHeight="1">
      <c r="A219" s="39"/>
      <c r="B219" s="40"/>
      <c r="C219" s="265" t="s">
        <v>250</v>
      </c>
      <c r="D219" s="265" t="s">
        <v>296</v>
      </c>
      <c r="E219" s="266" t="s">
        <v>1283</v>
      </c>
      <c r="F219" s="267" t="s">
        <v>1284</v>
      </c>
      <c r="G219" s="268" t="s">
        <v>293</v>
      </c>
      <c r="H219" s="269">
        <v>3</v>
      </c>
      <c r="I219" s="270"/>
      <c r="J219" s="271">
        <f>ROUND(I219*H219,2)</f>
        <v>0</v>
      </c>
      <c r="K219" s="272"/>
      <c r="L219" s="273"/>
      <c r="M219" s="274" t="s">
        <v>1</v>
      </c>
      <c r="N219" s="275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296</v>
      </c>
      <c r="AU219" s="240" t="s">
        <v>88</v>
      </c>
      <c r="AY219" s="18" t="s">
        <v>163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202</v>
      </c>
      <c r="BM219" s="240" t="s">
        <v>339</v>
      </c>
    </row>
    <row r="220" s="13" customFormat="1">
      <c r="A220" s="13"/>
      <c r="B220" s="242"/>
      <c r="C220" s="243"/>
      <c r="D220" s="244" t="s">
        <v>169</v>
      </c>
      <c r="E220" s="245" t="s">
        <v>1</v>
      </c>
      <c r="F220" s="246" t="s">
        <v>1285</v>
      </c>
      <c r="G220" s="243"/>
      <c r="H220" s="247">
        <v>3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169</v>
      </c>
      <c r="AU220" s="253" t="s">
        <v>88</v>
      </c>
      <c r="AV220" s="13" t="s">
        <v>88</v>
      </c>
      <c r="AW220" s="13" t="s">
        <v>34</v>
      </c>
      <c r="AX220" s="13" t="s">
        <v>79</v>
      </c>
      <c r="AY220" s="253" t="s">
        <v>163</v>
      </c>
    </row>
    <row r="221" s="14" customFormat="1">
      <c r="A221" s="14"/>
      <c r="B221" s="254"/>
      <c r="C221" s="255"/>
      <c r="D221" s="244" t="s">
        <v>169</v>
      </c>
      <c r="E221" s="256" t="s">
        <v>1</v>
      </c>
      <c r="F221" s="257" t="s">
        <v>172</v>
      </c>
      <c r="G221" s="255"/>
      <c r="H221" s="258">
        <v>3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169</v>
      </c>
      <c r="AU221" s="264" t="s">
        <v>88</v>
      </c>
      <c r="AV221" s="14" t="s">
        <v>94</v>
      </c>
      <c r="AW221" s="14" t="s">
        <v>34</v>
      </c>
      <c r="AX221" s="14" t="s">
        <v>84</v>
      </c>
      <c r="AY221" s="264" t="s">
        <v>163</v>
      </c>
    </row>
    <row r="222" s="2" customFormat="1" ht="24.15" customHeight="1">
      <c r="A222" s="39"/>
      <c r="B222" s="40"/>
      <c r="C222" s="228" t="s">
        <v>340</v>
      </c>
      <c r="D222" s="228" t="s">
        <v>165</v>
      </c>
      <c r="E222" s="229" t="s">
        <v>1286</v>
      </c>
      <c r="F222" s="230" t="s">
        <v>1287</v>
      </c>
      <c r="G222" s="231" t="s">
        <v>293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202</v>
      </c>
      <c r="AT222" s="240" t="s">
        <v>165</v>
      </c>
      <c r="AU222" s="240" t="s">
        <v>88</v>
      </c>
      <c r="AY222" s="18" t="s">
        <v>163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202</v>
      </c>
      <c r="BM222" s="240" t="s">
        <v>343</v>
      </c>
    </row>
    <row r="223" s="2" customFormat="1" ht="16.5" customHeight="1">
      <c r="A223" s="39"/>
      <c r="B223" s="40"/>
      <c r="C223" s="265" t="s">
        <v>258</v>
      </c>
      <c r="D223" s="265" t="s">
        <v>296</v>
      </c>
      <c r="E223" s="266" t="s">
        <v>1288</v>
      </c>
      <c r="F223" s="267" t="s">
        <v>1289</v>
      </c>
      <c r="G223" s="268" t="s">
        <v>293</v>
      </c>
      <c r="H223" s="269">
        <v>1</v>
      </c>
      <c r="I223" s="270"/>
      <c r="J223" s="271">
        <f>ROUND(I223*H223,2)</f>
        <v>0</v>
      </c>
      <c r="K223" s="272"/>
      <c r="L223" s="273"/>
      <c r="M223" s="274" t="s">
        <v>1</v>
      </c>
      <c r="N223" s="275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242</v>
      </c>
      <c r="AT223" s="240" t="s">
        <v>296</v>
      </c>
      <c r="AU223" s="240" t="s">
        <v>88</v>
      </c>
      <c r="AY223" s="18" t="s">
        <v>163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202</v>
      </c>
      <c r="BM223" s="240" t="s">
        <v>346</v>
      </c>
    </row>
    <row r="224" s="13" customFormat="1">
      <c r="A224" s="13"/>
      <c r="B224" s="242"/>
      <c r="C224" s="243"/>
      <c r="D224" s="244" t="s">
        <v>169</v>
      </c>
      <c r="E224" s="245" t="s">
        <v>1</v>
      </c>
      <c r="F224" s="246" t="s">
        <v>1280</v>
      </c>
      <c r="G224" s="243"/>
      <c r="H224" s="247">
        <v>1</v>
      </c>
      <c r="I224" s="248"/>
      <c r="J224" s="243"/>
      <c r="K224" s="243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169</v>
      </c>
      <c r="AU224" s="253" t="s">
        <v>88</v>
      </c>
      <c r="AV224" s="13" t="s">
        <v>88</v>
      </c>
      <c r="AW224" s="13" t="s">
        <v>34</v>
      </c>
      <c r="AX224" s="13" t="s">
        <v>79</v>
      </c>
      <c r="AY224" s="253" t="s">
        <v>163</v>
      </c>
    </row>
    <row r="225" s="14" customFormat="1">
      <c r="A225" s="14"/>
      <c r="B225" s="254"/>
      <c r="C225" s="255"/>
      <c r="D225" s="244" t="s">
        <v>169</v>
      </c>
      <c r="E225" s="256" t="s">
        <v>1</v>
      </c>
      <c r="F225" s="257" t="s">
        <v>172</v>
      </c>
      <c r="G225" s="255"/>
      <c r="H225" s="258">
        <v>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4" t="s">
        <v>169</v>
      </c>
      <c r="AU225" s="264" t="s">
        <v>88</v>
      </c>
      <c r="AV225" s="14" t="s">
        <v>94</v>
      </c>
      <c r="AW225" s="14" t="s">
        <v>34</v>
      </c>
      <c r="AX225" s="14" t="s">
        <v>84</v>
      </c>
      <c r="AY225" s="264" t="s">
        <v>163</v>
      </c>
    </row>
    <row r="226" s="2" customFormat="1" ht="24.15" customHeight="1">
      <c r="A226" s="39"/>
      <c r="B226" s="40"/>
      <c r="C226" s="228" t="s">
        <v>347</v>
      </c>
      <c r="D226" s="228" t="s">
        <v>165</v>
      </c>
      <c r="E226" s="229" t="s">
        <v>1290</v>
      </c>
      <c r="F226" s="230" t="s">
        <v>1291</v>
      </c>
      <c r="G226" s="231" t="s">
        <v>293</v>
      </c>
      <c r="H226" s="232">
        <v>2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202</v>
      </c>
      <c r="AT226" s="240" t="s">
        <v>165</v>
      </c>
      <c r="AU226" s="240" t="s">
        <v>88</v>
      </c>
      <c r="AY226" s="18" t="s">
        <v>163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202</v>
      </c>
      <c r="BM226" s="240" t="s">
        <v>350</v>
      </c>
    </row>
    <row r="227" s="2" customFormat="1" ht="16.5" customHeight="1">
      <c r="A227" s="39"/>
      <c r="B227" s="40"/>
      <c r="C227" s="265" t="s">
        <v>261</v>
      </c>
      <c r="D227" s="265" t="s">
        <v>296</v>
      </c>
      <c r="E227" s="266" t="s">
        <v>1292</v>
      </c>
      <c r="F227" s="267" t="s">
        <v>1293</v>
      </c>
      <c r="G227" s="268" t="s">
        <v>293</v>
      </c>
      <c r="H227" s="269">
        <v>2</v>
      </c>
      <c r="I227" s="270"/>
      <c r="J227" s="271">
        <f>ROUND(I227*H227,2)</f>
        <v>0</v>
      </c>
      <c r="K227" s="272"/>
      <c r="L227" s="273"/>
      <c r="M227" s="274" t="s">
        <v>1</v>
      </c>
      <c r="N227" s="275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242</v>
      </c>
      <c r="AT227" s="240" t="s">
        <v>296</v>
      </c>
      <c r="AU227" s="240" t="s">
        <v>88</v>
      </c>
      <c r="AY227" s="18" t="s">
        <v>163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84</v>
      </c>
      <c r="BK227" s="241">
        <f>ROUND(I227*H227,2)</f>
        <v>0</v>
      </c>
      <c r="BL227" s="18" t="s">
        <v>202</v>
      </c>
      <c r="BM227" s="240" t="s">
        <v>353</v>
      </c>
    </row>
    <row r="228" s="13" customFormat="1">
      <c r="A228" s="13"/>
      <c r="B228" s="242"/>
      <c r="C228" s="243"/>
      <c r="D228" s="244" t="s">
        <v>169</v>
      </c>
      <c r="E228" s="245" t="s">
        <v>1</v>
      </c>
      <c r="F228" s="246" t="s">
        <v>1294</v>
      </c>
      <c r="G228" s="243"/>
      <c r="H228" s="247">
        <v>2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169</v>
      </c>
      <c r="AU228" s="253" t="s">
        <v>88</v>
      </c>
      <c r="AV228" s="13" t="s">
        <v>88</v>
      </c>
      <c r="AW228" s="13" t="s">
        <v>34</v>
      </c>
      <c r="AX228" s="13" t="s">
        <v>79</v>
      </c>
      <c r="AY228" s="253" t="s">
        <v>163</v>
      </c>
    </row>
    <row r="229" s="14" customFormat="1">
      <c r="A229" s="14"/>
      <c r="B229" s="254"/>
      <c r="C229" s="255"/>
      <c r="D229" s="244" t="s">
        <v>169</v>
      </c>
      <c r="E229" s="256" t="s">
        <v>1</v>
      </c>
      <c r="F229" s="257" t="s">
        <v>172</v>
      </c>
      <c r="G229" s="255"/>
      <c r="H229" s="258">
        <v>2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169</v>
      </c>
      <c r="AU229" s="264" t="s">
        <v>88</v>
      </c>
      <c r="AV229" s="14" t="s">
        <v>94</v>
      </c>
      <c r="AW229" s="14" t="s">
        <v>34</v>
      </c>
      <c r="AX229" s="14" t="s">
        <v>84</v>
      </c>
      <c r="AY229" s="264" t="s">
        <v>163</v>
      </c>
    </row>
    <row r="230" s="2" customFormat="1" ht="24.15" customHeight="1">
      <c r="A230" s="39"/>
      <c r="B230" s="40"/>
      <c r="C230" s="228" t="s">
        <v>354</v>
      </c>
      <c r="D230" s="228" t="s">
        <v>165</v>
      </c>
      <c r="E230" s="229" t="s">
        <v>1295</v>
      </c>
      <c r="F230" s="230" t="s">
        <v>1296</v>
      </c>
      <c r="G230" s="231" t="s">
        <v>293</v>
      </c>
      <c r="H230" s="232">
        <v>2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202</v>
      </c>
      <c r="AT230" s="240" t="s">
        <v>165</v>
      </c>
      <c r="AU230" s="240" t="s">
        <v>88</v>
      </c>
      <c r="AY230" s="18" t="s">
        <v>163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202</v>
      </c>
      <c r="BM230" s="240" t="s">
        <v>357</v>
      </c>
    </row>
    <row r="231" s="2" customFormat="1" ht="16.5" customHeight="1">
      <c r="A231" s="39"/>
      <c r="B231" s="40"/>
      <c r="C231" s="265" t="s">
        <v>264</v>
      </c>
      <c r="D231" s="265" t="s">
        <v>296</v>
      </c>
      <c r="E231" s="266" t="s">
        <v>1297</v>
      </c>
      <c r="F231" s="267" t="s">
        <v>1298</v>
      </c>
      <c r="G231" s="268" t="s">
        <v>293</v>
      </c>
      <c r="H231" s="269">
        <v>2</v>
      </c>
      <c r="I231" s="270"/>
      <c r="J231" s="271">
        <f>ROUND(I231*H231,2)</f>
        <v>0</v>
      </c>
      <c r="K231" s="272"/>
      <c r="L231" s="273"/>
      <c r="M231" s="274" t="s">
        <v>1</v>
      </c>
      <c r="N231" s="275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242</v>
      </c>
      <c r="AT231" s="240" t="s">
        <v>296</v>
      </c>
      <c r="AU231" s="240" t="s">
        <v>88</v>
      </c>
      <c r="AY231" s="18" t="s">
        <v>163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84</v>
      </c>
      <c r="BK231" s="241">
        <f>ROUND(I231*H231,2)</f>
        <v>0</v>
      </c>
      <c r="BL231" s="18" t="s">
        <v>202</v>
      </c>
      <c r="BM231" s="240" t="s">
        <v>360</v>
      </c>
    </row>
    <row r="232" s="13" customFormat="1">
      <c r="A232" s="13"/>
      <c r="B232" s="242"/>
      <c r="C232" s="243"/>
      <c r="D232" s="244" t="s">
        <v>169</v>
      </c>
      <c r="E232" s="245" t="s">
        <v>1</v>
      </c>
      <c r="F232" s="246" t="s">
        <v>1266</v>
      </c>
      <c r="G232" s="243"/>
      <c r="H232" s="247">
        <v>2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169</v>
      </c>
      <c r="AU232" s="253" t="s">
        <v>88</v>
      </c>
      <c r="AV232" s="13" t="s">
        <v>88</v>
      </c>
      <c r="AW232" s="13" t="s">
        <v>34</v>
      </c>
      <c r="AX232" s="13" t="s">
        <v>79</v>
      </c>
      <c r="AY232" s="253" t="s">
        <v>163</v>
      </c>
    </row>
    <row r="233" s="14" customFormat="1">
      <c r="A233" s="14"/>
      <c r="B233" s="254"/>
      <c r="C233" s="255"/>
      <c r="D233" s="244" t="s">
        <v>169</v>
      </c>
      <c r="E233" s="256" t="s">
        <v>1</v>
      </c>
      <c r="F233" s="257" t="s">
        <v>172</v>
      </c>
      <c r="G233" s="255"/>
      <c r="H233" s="258">
        <v>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169</v>
      </c>
      <c r="AU233" s="264" t="s">
        <v>88</v>
      </c>
      <c r="AV233" s="14" t="s">
        <v>94</v>
      </c>
      <c r="AW233" s="14" t="s">
        <v>34</v>
      </c>
      <c r="AX233" s="14" t="s">
        <v>84</v>
      </c>
      <c r="AY233" s="264" t="s">
        <v>163</v>
      </c>
    </row>
    <row r="234" s="2" customFormat="1" ht="24.15" customHeight="1">
      <c r="A234" s="39"/>
      <c r="B234" s="40"/>
      <c r="C234" s="228" t="s">
        <v>364</v>
      </c>
      <c r="D234" s="228" t="s">
        <v>165</v>
      </c>
      <c r="E234" s="229" t="s">
        <v>710</v>
      </c>
      <c r="F234" s="230" t="s">
        <v>1299</v>
      </c>
      <c r="G234" s="231" t="s">
        <v>293</v>
      </c>
      <c r="H234" s="232">
        <v>4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202</v>
      </c>
      <c r="AT234" s="240" t="s">
        <v>165</v>
      </c>
      <c r="AU234" s="240" t="s">
        <v>88</v>
      </c>
      <c r="AY234" s="18" t="s">
        <v>163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202</v>
      </c>
      <c r="BM234" s="240" t="s">
        <v>367</v>
      </c>
    </row>
    <row r="235" s="2" customFormat="1" ht="24.15" customHeight="1">
      <c r="A235" s="39"/>
      <c r="B235" s="40"/>
      <c r="C235" s="265" t="s">
        <v>274</v>
      </c>
      <c r="D235" s="265" t="s">
        <v>296</v>
      </c>
      <c r="E235" s="266" t="s">
        <v>1300</v>
      </c>
      <c r="F235" s="267" t="s">
        <v>1301</v>
      </c>
      <c r="G235" s="268" t="s">
        <v>293</v>
      </c>
      <c r="H235" s="269">
        <v>1</v>
      </c>
      <c r="I235" s="270"/>
      <c r="J235" s="271">
        <f>ROUND(I235*H235,2)</f>
        <v>0</v>
      </c>
      <c r="K235" s="272"/>
      <c r="L235" s="273"/>
      <c r="M235" s="274" t="s">
        <v>1</v>
      </c>
      <c r="N235" s="275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242</v>
      </c>
      <c r="AT235" s="240" t="s">
        <v>296</v>
      </c>
      <c r="AU235" s="240" t="s">
        <v>88</v>
      </c>
      <c r="AY235" s="18" t="s">
        <v>163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84</v>
      </c>
      <c r="BK235" s="241">
        <f>ROUND(I235*H235,2)</f>
        <v>0</v>
      </c>
      <c r="BL235" s="18" t="s">
        <v>202</v>
      </c>
      <c r="BM235" s="240" t="s">
        <v>371</v>
      </c>
    </row>
    <row r="236" s="13" customFormat="1">
      <c r="A236" s="13"/>
      <c r="B236" s="242"/>
      <c r="C236" s="243"/>
      <c r="D236" s="244" t="s">
        <v>169</v>
      </c>
      <c r="E236" s="245" t="s">
        <v>1</v>
      </c>
      <c r="F236" s="246" t="s">
        <v>1302</v>
      </c>
      <c r="G236" s="243"/>
      <c r="H236" s="247">
        <v>1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169</v>
      </c>
      <c r="AU236" s="253" t="s">
        <v>88</v>
      </c>
      <c r="AV236" s="13" t="s">
        <v>88</v>
      </c>
      <c r="AW236" s="13" t="s">
        <v>34</v>
      </c>
      <c r="AX236" s="13" t="s">
        <v>79</v>
      </c>
      <c r="AY236" s="253" t="s">
        <v>163</v>
      </c>
    </row>
    <row r="237" s="14" customFormat="1">
      <c r="A237" s="14"/>
      <c r="B237" s="254"/>
      <c r="C237" s="255"/>
      <c r="D237" s="244" t="s">
        <v>169</v>
      </c>
      <c r="E237" s="256" t="s">
        <v>1</v>
      </c>
      <c r="F237" s="257" t="s">
        <v>172</v>
      </c>
      <c r="G237" s="255"/>
      <c r="H237" s="258">
        <v>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4" t="s">
        <v>169</v>
      </c>
      <c r="AU237" s="264" t="s">
        <v>88</v>
      </c>
      <c r="AV237" s="14" t="s">
        <v>94</v>
      </c>
      <c r="AW237" s="14" t="s">
        <v>34</v>
      </c>
      <c r="AX237" s="14" t="s">
        <v>84</v>
      </c>
      <c r="AY237" s="264" t="s">
        <v>163</v>
      </c>
    </row>
    <row r="238" s="2" customFormat="1" ht="24.15" customHeight="1">
      <c r="A238" s="39"/>
      <c r="B238" s="40"/>
      <c r="C238" s="265" t="s">
        <v>372</v>
      </c>
      <c r="D238" s="265" t="s">
        <v>296</v>
      </c>
      <c r="E238" s="266" t="s">
        <v>1303</v>
      </c>
      <c r="F238" s="267" t="s">
        <v>1304</v>
      </c>
      <c r="G238" s="268" t="s">
        <v>293</v>
      </c>
      <c r="H238" s="269">
        <v>1</v>
      </c>
      <c r="I238" s="270"/>
      <c r="J238" s="271">
        <f>ROUND(I238*H238,2)</f>
        <v>0</v>
      </c>
      <c r="K238" s="272"/>
      <c r="L238" s="273"/>
      <c r="M238" s="274" t="s">
        <v>1</v>
      </c>
      <c r="N238" s="275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242</v>
      </c>
      <c r="AT238" s="240" t="s">
        <v>296</v>
      </c>
      <c r="AU238" s="240" t="s">
        <v>88</v>
      </c>
      <c r="AY238" s="18" t="s">
        <v>163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202</v>
      </c>
      <c r="BM238" s="240" t="s">
        <v>375</v>
      </c>
    </row>
    <row r="239" s="13" customFormat="1">
      <c r="A239" s="13"/>
      <c r="B239" s="242"/>
      <c r="C239" s="243"/>
      <c r="D239" s="244" t="s">
        <v>169</v>
      </c>
      <c r="E239" s="245" t="s">
        <v>1</v>
      </c>
      <c r="F239" s="246" t="s">
        <v>1305</v>
      </c>
      <c r="G239" s="243"/>
      <c r="H239" s="247">
        <v>1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169</v>
      </c>
      <c r="AU239" s="253" t="s">
        <v>88</v>
      </c>
      <c r="AV239" s="13" t="s">
        <v>88</v>
      </c>
      <c r="AW239" s="13" t="s">
        <v>34</v>
      </c>
      <c r="AX239" s="13" t="s">
        <v>79</v>
      </c>
      <c r="AY239" s="253" t="s">
        <v>163</v>
      </c>
    </row>
    <row r="240" s="14" customFormat="1">
      <c r="A240" s="14"/>
      <c r="B240" s="254"/>
      <c r="C240" s="255"/>
      <c r="D240" s="244" t="s">
        <v>169</v>
      </c>
      <c r="E240" s="256" t="s">
        <v>1</v>
      </c>
      <c r="F240" s="257" t="s">
        <v>172</v>
      </c>
      <c r="G240" s="255"/>
      <c r="H240" s="258">
        <v>1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4" t="s">
        <v>169</v>
      </c>
      <c r="AU240" s="264" t="s">
        <v>88</v>
      </c>
      <c r="AV240" s="14" t="s">
        <v>94</v>
      </c>
      <c r="AW240" s="14" t="s">
        <v>34</v>
      </c>
      <c r="AX240" s="14" t="s">
        <v>84</v>
      </c>
      <c r="AY240" s="264" t="s">
        <v>163</v>
      </c>
    </row>
    <row r="241" s="2" customFormat="1" ht="16.5" customHeight="1">
      <c r="A241" s="39"/>
      <c r="B241" s="40"/>
      <c r="C241" s="265" t="s">
        <v>279</v>
      </c>
      <c r="D241" s="265" t="s">
        <v>296</v>
      </c>
      <c r="E241" s="266" t="s">
        <v>1306</v>
      </c>
      <c r="F241" s="267" t="s">
        <v>1307</v>
      </c>
      <c r="G241" s="268" t="s">
        <v>293</v>
      </c>
      <c r="H241" s="269">
        <v>1</v>
      </c>
      <c r="I241" s="270"/>
      <c r="J241" s="271">
        <f>ROUND(I241*H241,2)</f>
        <v>0</v>
      </c>
      <c r="K241" s="272"/>
      <c r="L241" s="273"/>
      <c r="M241" s="274" t="s">
        <v>1</v>
      </c>
      <c r="N241" s="275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242</v>
      </c>
      <c r="AT241" s="240" t="s">
        <v>296</v>
      </c>
      <c r="AU241" s="240" t="s">
        <v>88</v>
      </c>
      <c r="AY241" s="18" t="s">
        <v>163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202</v>
      </c>
      <c r="BM241" s="240" t="s">
        <v>378</v>
      </c>
    </row>
    <row r="242" s="13" customFormat="1">
      <c r="A242" s="13"/>
      <c r="B242" s="242"/>
      <c r="C242" s="243"/>
      <c r="D242" s="244" t="s">
        <v>169</v>
      </c>
      <c r="E242" s="245" t="s">
        <v>1</v>
      </c>
      <c r="F242" s="246" t="s">
        <v>1305</v>
      </c>
      <c r="G242" s="243"/>
      <c r="H242" s="247">
        <v>1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169</v>
      </c>
      <c r="AU242" s="253" t="s">
        <v>88</v>
      </c>
      <c r="AV242" s="13" t="s">
        <v>88</v>
      </c>
      <c r="AW242" s="13" t="s">
        <v>34</v>
      </c>
      <c r="AX242" s="13" t="s">
        <v>79</v>
      </c>
      <c r="AY242" s="253" t="s">
        <v>163</v>
      </c>
    </row>
    <row r="243" s="14" customFormat="1">
      <c r="A243" s="14"/>
      <c r="B243" s="254"/>
      <c r="C243" s="255"/>
      <c r="D243" s="244" t="s">
        <v>169</v>
      </c>
      <c r="E243" s="256" t="s">
        <v>1</v>
      </c>
      <c r="F243" s="257" t="s">
        <v>172</v>
      </c>
      <c r="G243" s="255"/>
      <c r="H243" s="258">
        <v>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169</v>
      </c>
      <c r="AU243" s="264" t="s">
        <v>88</v>
      </c>
      <c r="AV243" s="14" t="s">
        <v>94</v>
      </c>
      <c r="AW243" s="14" t="s">
        <v>34</v>
      </c>
      <c r="AX243" s="14" t="s">
        <v>84</v>
      </c>
      <c r="AY243" s="264" t="s">
        <v>163</v>
      </c>
    </row>
    <row r="244" s="2" customFormat="1" ht="16.5" customHeight="1">
      <c r="A244" s="39"/>
      <c r="B244" s="40"/>
      <c r="C244" s="265" t="s">
        <v>379</v>
      </c>
      <c r="D244" s="265" t="s">
        <v>296</v>
      </c>
      <c r="E244" s="266" t="s">
        <v>1308</v>
      </c>
      <c r="F244" s="267" t="s">
        <v>1309</v>
      </c>
      <c r="G244" s="268" t="s">
        <v>293</v>
      </c>
      <c r="H244" s="269">
        <v>1</v>
      </c>
      <c r="I244" s="270"/>
      <c r="J244" s="271">
        <f>ROUND(I244*H244,2)</f>
        <v>0</v>
      </c>
      <c r="K244" s="272"/>
      <c r="L244" s="273"/>
      <c r="M244" s="274" t="s">
        <v>1</v>
      </c>
      <c r="N244" s="275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242</v>
      </c>
      <c r="AT244" s="240" t="s">
        <v>296</v>
      </c>
      <c r="AU244" s="240" t="s">
        <v>88</v>
      </c>
      <c r="AY244" s="18" t="s">
        <v>163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202</v>
      </c>
      <c r="BM244" s="240" t="s">
        <v>303</v>
      </c>
    </row>
    <row r="245" s="13" customFormat="1">
      <c r="A245" s="13"/>
      <c r="B245" s="242"/>
      <c r="C245" s="243"/>
      <c r="D245" s="244" t="s">
        <v>169</v>
      </c>
      <c r="E245" s="245" t="s">
        <v>1</v>
      </c>
      <c r="F245" s="246" t="s">
        <v>1305</v>
      </c>
      <c r="G245" s="243"/>
      <c r="H245" s="247">
        <v>1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169</v>
      </c>
      <c r="AU245" s="253" t="s">
        <v>88</v>
      </c>
      <c r="AV245" s="13" t="s">
        <v>88</v>
      </c>
      <c r="AW245" s="13" t="s">
        <v>34</v>
      </c>
      <c r="AX245" s="13" t="s">
        <v>79</v>
      </c>
      <c r="AY245" s="253" t="s">
        <v>163</v>
      </c>
    </row>
    <row r="246" s="14" customFormat="1">
      <c r="A246" s="14"/>
      <c r="B246" s="254"/>
      <c r="C246" s="255"/>
      <c r="D246" s="244" t="s">
        <v>169</v>
      </c>
      <c r="E246" s="256" t="s">
        <v>1</v>
      </c>
      <c r="F246" s="257" t="s">
        <v>172</v>
      </c>
      <c r="G246" s="255"/>
      <c r="H246" s="258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169</v>
      </c>
      <c r="AU246" s="264" t="s">
        <v>88</v>
      </c>
      <c r="AV246" s="14" t="s">
        <v>94</v>
      </c>
      <c r="AW246" s="14" t="s">
        <v>34</v>
      </c>
      <c r="AX246" s="14" t="s">
        <v>84</v>
      </c>
      <c r="AY246" s="264" t="s">
        <v>163</v>
      </c>
    </row>
    <row r="247" s="2" customFormat="1" ht="24.15" customHeight="1">
      <c r="A247" s="39"/>
      <c r="B247" s="40"/>
      <c r="C247" s="228" t="s">
        <v>282</v>
      </c>
      <c r="D247" s="228" t="s">
        <v>165</v>
      </c>
      <c r="E247" s="229" t="s">
        <v>717</v>
      </c>
      <c r="F247" s="230" t="s">
        <v>1310</v>
      </c>
      <c r="G247" s="231" t="s">
        <v>293</v>
      </c>
      <c r="H247" s="232">
        <v>6</v>
      </c>
      <c r="I247" s="233"/>
      <c r="J247" s="234">
        <f>ROUND(I247*H247,2)</f>
        <v>0</v>
      </c>
      <c r="K247" s="235"/>
      <c r="L247" s="45"/>
      <c r="M247" s="236" t="s">
        <v>1</v>
      </c>
      <c r="N247" s="237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202</v>
      </c>
      <c r="AT247" s="240" t="s">
        <v>165</v>
      </c>
      <c r="AU247" s="240" t="s">
        <v>88</v>
      </c>
      <c r="AY247" s="18" t="s">
        <v>163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84</v>
      </c>
      <c r="BK247" s="241">
        <f>ROUND(I247*H247,2)</f>
        <v>0</v>
      </c>
      <c r="BL247" s="18" t="s">
        <v>202</v>
      </c>
      <c r="BM247" s="240" t="s">
        <v>327</v>
      </c>
    </row>
    <row r="248" s="2" customFormat="1" ht="24.15" customHeight="1">
      <c r="A248" s="39"/>
      <c r="B248" s="40"/>
      <c r="C248" s="265" t="s">
        <v>386</v>
      </c>
      <c r="D248" s="265" t="s">
        <v>296</v>
      </c>
      <c r="E248" s="266" t="s">
        <v>1311</v>
      </c>
      <c r="F248" s="267" t="s">
        <v>1312</v>
      </c>
      <c r="G248" s="268" t="s">
        <v>293</v>
      </c>
      <c r="H248" s="269">
        <v>3</v>
      </c>
      <c r="I248" s="270"/>
      <c r="J248" s="271">
        <f>ROUND(I248*H248,2)</f>
        <v>0</v>
      </c>
      <c r="K248" s="272"/>
      <c r="L248" s="273"/>
      <c r="M248" s="274" t="s">
        <v>1</v>
      </c>
      <c r="N248" s="275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242</v>
      </c>
      <c r="AT248" s="240" t="s">
        <v>296</v>
      </c>
      <c r="AU248" s="240" t="s">
        <v>88</v>
      </c>
      <c r="AY248" s="18" t="s">
        <v>163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84</v>
      </c>
      <c r="BK248" s="241">
        <f>ROUND(I248*H248,2)</f>
        <v>0</v>
      </c>
      <c r="BL248" s="18" t="s">
        <v>202</v>
      </c>
      <c r="BM248" s="240" t="s">
        <v>389</v>
      </c>
    </row>
    <row r="249" s="13" customFormat="1">
      <c r="A249" s="13"/>
      <c r="B249" s="242"/>
      <c r="C249" s="243"/>
      <c r="D249" s="244" t="s">
        <v>169</v>
      </c>
      <c r="E249" s="245" t="s">
        <v>1</v>
      </c>
      <c r="F249" s="246" t="s">
        <v>1313</v>
      </c>
      <c r="G249" s="243"/>
      <c r="H249" s="247">
        <v>1</v>
      </c>
      <c r="I249" s="248"/>
      <c r="J249" s="243"/>
      <c r="K249" s="243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169</v>
      </c>
      <c r="AU249" s="253" t="s">
        <v>88</v>
      </c>
      <c r="AV249" s="13" t="s">
        <v>88</v>
      </c>
      <c r="AW249" s="13" t="s">
        <v>34</v>
      </c>
      <c r="AX249" s="13" t="s">
        <v>79</v>
      </c>
      <c r="AY249" s="253" t="s">
        <v>163</v>
      </c>
    </row>
    <row r="250" s="13" customFormat="1">
      <c r="A250" s="13"/>
      <c r="B250" s="242"/>
      <c r="C250" s="243"/>
      <c r="D250" s="244" t="s">
        <v>169</v>
      </c>
      <c r="E250" s="245" t="s">
        <v>1</v>
      </c>
      <c r="F250" s="246" t="s">
        <v>1314</v>
      </c>
      <c r="G250" s="243"/>
      <c r="H250" s="247">
        <v>2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169</v>
      </c>
      <c r="AU250" s="253" t="s">
        <v>88</v>
      </c>
      <c r="AV250" s="13" t="s">
        <v>88</v>
      </c>
      <c r="AW250" s="13" t="s">
        <v>34</v>
      </c>
      <c r="AX250" s="13" t="s">
        <v>79</v>
      </c>
      <c r="AY250" s="253" t="s">
        <v>163</v>
      </c>
    </row>
    <row r="251" s="14" customFormat="1">
      <c r="A251" s="14"/>
      <c r="B251" s="254"/>
      <c r="C251" s="255"/>
      <c r="D251" s="244" t="s">
        <v>169</v>
      </c>
      <c r="E251" s="256" t="s">
        <v>1</v>
      </c>
      <c r="F251" s="257" t="s">
        <v>172</v>
      </c>
      <c r="G251" s="255"/>
      <c r="H251" s="258">
        <v>3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169</v>
      </c>
      <c r="AU251" s="264" t="s">
        <v>88</v>
      </c>
      <c r="AV251" s="14" t="s">
        <v>94</v>
      </c>
      <c r="AW251" s="14" t="s">
        <v>34</v>
      </c>
      <c r="AX251" s="14" t="s">
        <v>84</v>
      </c>
      <c r="AY251" s="264" t="s">
        <v>163</v>
      </c>
    </row>
    <row r="252" s="2" customFormat="1" ht="16.5" customHeight="1">
      <c r="A252" s="39"/>
      <c r="B252" s="40"/>
      <c r="C252" s="265" t="s">
        <v>287</v>
      </c>
      <c r="D252" s="265" t="s">
        <v>296</v>
      </c>
      <c r="E252" s="266" t="s">
        <v>1315</v>
      </c>
      <c r="F252" s="267" t="s">
        <v>1316</v>
      </c>
      <c r="G252" s="268" t="s">
        <v>293</v>
      </c>
      <c r="H252" s="269">
        <v>3</v>
      </c>
      <c r="I252" s="270"/>
      <c r="J252" s="271">
        <f>ROUND(I252*H252,2)</f>
        <v>0</v>
      </c>
      <c r="K252" s="272"/>
      <c r="L252" s="273"/>
      <c r="M252" s="274" t="s">
        <v>1</v>
      </c>
      <c r="N252" s="275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242</v>
      </c>
      <c r="AT252" s="240" t="s">
        <v>296</v>
      </c>
      <c r="AU252" s="240" t="s">
        <v>88</v>
      </c>
      <c r="AY252" s="18" t="s">
        <v>163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84</v>
      </c>
      <c r="BK252" s="241">
        <f>ROUND(I252*H252,2)</f>
        <v>0</v>
      </c>
      <c r="BL252" s="18" t="s">
        <v>202</v>
      </c>
      <c r="BM252" s="240" t="s">
        <v>393</v>
      </c>
    </row>
    <row r="253" s="13" customFormat="1">
      <c r="A253" s="13"/>
      <c r="B253" s="242"/>
      <c r="C253" s="243"/>
      <c r="D253" s="244" t="s">
        <v>169</v>
      </c>
      <c r="E253" s="245" t="s">
        <v>1</v>
      </c>
      <c r="F253" s="246" t="s">
        <v>1313</v>
      </c>
      <c r="G253" s="243"/>
      <c r="H253" s="247">
        <v>1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169</v>
      </c>
      <c r="AU253" s="253" t="s">
        <v>88</v>
      </c>
      <c r="AV253" s="13" t="s">
        <v>88</v>
      </c>
      <c r="AW253" s="13" t="s">
        <v>34</v>
      </c>
      <c r="AX253" s="13" t="s">
        <v>79</v>
      </c>
      <c r="AY253" s="253" t="s">
        <v>163</v>
      </c>
    </row>
    <row r="254" s="13" customFormat="1">
      <c r="A254" s="13"/>
      <c r="B254" s="242"/>
      <c r="C254" s="243"/>
      <c r="D254" s="244" t="s">
        <v>169</v>
      </c>
      <c r="E254" s="245" t="s">
        <v>1</v>
      </c>
      <c r="F254" s="246" t="s">
        <v>1314</v>
      </c>
      <c r="G254" s="243"/>
      <c r="H254" s="247">
        <v>2</v>
      </c>
      <c r="I254" s="248"/>
      <c r="J254" s="243"/>
      <c r="K254" s="243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169</v>
      </c>
      <c r="AU254" s="253" t="s">
        <v>88</v>
      </c>
      <c r="AV254" s="13" t="s">
        <v>88</v>
      </c>
      <c r="AW254" s="13" t="s">
        <v>34</v>
      </c>
      <c r="AX254" s="13" t="s">
        <v>79</v>
      </c>
      <c r="AY254" s="253" t="s">
        <v>163</v>
      </c>
    </row>
    <row r="255" s="14" customFormat="1">
      <c r="A255" s="14"/>
      <c r="B255" s="254"/>
      <c r="C255" s="255"/>
      <c r="D255" s="244" t="s">
        <v>169</v>
      </c>
      <c r="E255" s="256" t="s">
        <v>1</v>
      </c>
      <c r="F255" s="257" t="s">
        <v>172</v>
      </c>
      <c r="G255" s="255"/>
      <c r="H255" s="258">
        <v>3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169</v>
      </c>
      <c r="AU255" s="264" t="s">
        <v>88</v>
      </c>
      <c r="AV255" s="14" t="s">
        <v>94</v>
      </c>
      <c r="AW255" s="14" t="s">
        <v>34</v>
      </c>
      <c r="AX255" s="14" t="s">
        <v>84</v>
      </c>
      <c r="AY255" s="264" t="s">
        <v>163</v>
      </c>
    </row>
    <row r="256" s="2" customFormat="1" ht="24.15" customHeight="1">
      <c r="A256" s="39"/>
      <c r="B256" s="40"/>
      <c r="C256" s="228" t="s">
        <v>395</v>
      </c>
      <c r="D256" s="228" t="s">
        <v>165</v>
      </c>
      <c r="E256" s="229" t="s">
        <v>1317</v>
      </c>
      <c r="F256" s="230" t="s">
        <v>1318</v>
      </c>
      <c r="G256" s="231" t="s">
        <v>293</v>
      </c>
      <c r="H256" s="232">
        <v>2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202</v>
      </c>
      <c r="AT256" s="240" t="s">
        <v>165</v>
      </c>
      <c r="AU256" s="240" t="s">
        <v>88</v>
      </c>
      <c r="AY256" s="18" t="s">
        <v>163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84</v>
      </c>
      <c r="BK256" s="241">
        <f>ROUND(I256*H256,2)</f>
        <v>0</v>
      </c>
      <c r="BL256" s="18" t="s">
        <v>202</v>
      </c>
      <c r="BM256" s="240" t="s">
        <v>398</v>
      </c>
    </row>
    <row r="257" s="2" customFormat="1" ht="24.15" customHeight="1">
      <c r="A257" s="39"/>
      <c r="B257" s="40"/>
      <c r="C257" s="265" t="s">
        <v>294</v>
      </c>
      <c r="D257" s="265" t="s">
        <v>296</v>
      </c>
      <c r="E257" s="266" t="s">
        <v>1319</v>
      </c>
      <c r="F257" s="267" t="s">
        <v>1320</v>
      </c>
      <c r="G257" s="268" t="s">
        <v>293</v>
      </c>
      <c r="H257" s="269">
        <v>1</v>
      </c>
      <c r="I257" s="270"/>
      <c r="J257" s="271">
        <f>ROUND(I257*H257,2)</f>
        <v>0</v>
      </c>
      <c r="K257" s="272"/>
      <c r="L257" s="273"/>
      <c r="M257" s="274" t="s">
        <v>1</v>
      </c>
      <c r="N257" s="275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242</v>
      </c>
      <c r="AT257" s="240" t="s">
        <v>296</v>
      </c>
      <c r="AU257" s="240" t="s">
        <v>88</v>
      </c>
      <c r="AY257" s="18" t="s">
        <v>163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84</v>
      </c>
      <c r="BK257" s="241">
        <f>ROUND(I257*H257,2)</f>
        <v>0</v>
      </c>
      <c r="BL257" s="18" t="s">
        <v>202</v>
      </c>
      <c r="BM257" s="240" t="s">
        <v>402</v>
      </c>
    </row>
    <row r="258" s="13" customFormat="1">
      <c r="A258" s="13"/>
      <c r="B258" s="242"/>
      <c r="C258" s="243"/>
      <c r="D258" s="244" t="s">
        <v>169</v>
      </c>
      <c r="E258" s="245" t="s">
        <v>1</v>
      </c>
      <c r="F258" s="246" t="s">
        <v>1321</v>
      </c>
      <c r="G258" s="243"/>
      <c r="H258" s="247">
        <v>1</v>
      </c>
      <c r="I258" s="248"/>
      <c r="J258" s="243"/>
      <c r="K258" s="243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169</v>
      </c>
      <c r="AU258" s="253" t="s">
        <v>88</v>
      </c>
      <c r="AV258" s="13" t="s">
        <v>88</v>
      </c>
      <c r="AW258" s="13" t="s">
        <v>34</v>
      </c>
      <c r="AX258" s="13" t="s">
        <v>79</v>
      </c>
      <c r="AY258" s="253" t="s">
        <v>163</v>
      </c>
    </row>
    <row r="259" s="14" customFormat="1">
      <c r="A259" s="14"/>
      <c r="B259" s="254"/>
      <c r="C259" s="255"/>
      <c r="D259" s="244" t="s">
        <v>169</v>
      </c>
      <c r="E259" s="256" t="s">
        <v>1</v>
      </c>
      <c r="F259" s="257" t="s">
        <v>172</v>
      </c>
      <c r="G259" s="255"/>
      <c r="H259" s="258">
        <v>1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169</v>
      </c>
      <c r="AU259" s="264" t="s">
        <v>88</v>
      </c>
      <c r="AV259" s="14" t="s">
        <v>94</v>
      </c>
      <c r="AW259" s="14" t="s">
        <v>34</v>
      </c>
      <c r="AX259" s="14" t="s">
        <v>84</v>
      </c>
      <c r="AY259" s="264" t="s">
        <v>163</v>
      </c>
    </row>
    <row r="260" s="2" customFormat="1" ht="16.5" customHeight="1">
      <c r="A260" s="39"/>
      <c r="B260" s="40"/>
      <c r="C260" s="265" t="s">
        <v>404</v>
      </c>
      <c r="D260" s="265" t="s">
        <v>296</v>
      </c>
      <c r="E260" s="266" t="s">
        <v>1322</v>
      </c>
      <c r="F260" s="267" t="s">
        <v>1323</v>
      </c>
      <c r="G260" s="268" t="s">
        <v>293</v>
      </c>
      <c r="H260" s="269">
        <v>1</v>
      </c>
      <c r="I260" s="270"/>
      <c r="J260" s="271">
        <f>ROUND(I260*H260,2)</f>
        <v>0</v>
      </c>
      <c r="K260" s="272"/>
      <c r="L260" s="273"/>
      <c r="M260" s="274" t="s">
        <v>1</v>
      </c>
      <c r="N260" s="275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242</v>
      </c>
      <c r="AT260" s="240" t="s">
        <v>296</v>
      </c>
      <c r="AU260" s="240" t="s">
        <v>88</v>
      </c>
      <c r="AY260" s="18" t="s">
        <v>163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202</v>
      </c>
      <c r="BM260" s="240" t="s">
        <v>407</v>
      </c>
    </row>
    <row r="261" s="13" customFormat="1">
      <c r="A261" s="13"/>
      <c r="B261" s="242"/>
      <c r="C261" s="243"/>
      <c r="D261" s="244" t="s">
        <v>169</v>
      </c>
      <c r="E261" s="245" t="s">
        <v>1</v>
      </c>
      <c r="F261" s="246" t="s">
        <v>1280</v>
      </c>
      <c r="G261" s="243"/>
      <c r="H261" s="247">
        <v>1</v>
      </c>
      <c r="I261" s="248"/>
      <c r="J261" s="243"/>
      <c r="K261" s="243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169</v>
      </c>
      <c r="AU261" s="253" t="s">
        <v>88</v>
      </c>
      <c r="AV261" s="13" t="s">
        <v>88</v>
      </c>
      <c r="AW261" s="13" t="s">
        <v>34</v>
      </c>
      <c r="AX261" s="13" t="s">
        <v>79</v>
      </c>
      <c r="AY261" s="253" t="s">
        <v>163</v>
      </c>
    </row>
    <row r="262" s="14" customFormat="1">
      <c r="A262" s="14"/>
      <c r="B262" s="254"/>
      <c r="C262" s="255"/>
      <c r="D262" s="244" t="s">
        <v>169</v>
      </c>
      <c r="E262" s="256" t="s">
        <v>1</v>
      </c>
      <c r="F262" s="257" t="s">
        <v>172</v>
      </c>
      <c r="G262" s="255"/>
      <c r="H262" s="258">
        <v>1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4" t="s">
        <v>169</v>
      </c>
      <c r="AU262" s="264" t="s">
        <v>88</v>
      </c>
      <c r="AV262" s="14" t="s">
        <v>94</v>
      </c>
      <c r="AW262" s="14" t="s">
        <v>34</v>
      </c>
      <c r="AX262" s="14" t="s">
        <v>84</v>
      </c>
      <c r="AY262" s="264" t="s">
        <v>163</v>
      </c>
    </row>
    <row r="263" s="2" customFormat="1" ht="24.15" customHeight="1">
      <c r="A263" s="39"/>
      <c r="B263" s="40"/>
      <c r="C263" s="228" t="s">
        <v>299</v>
      </c>
      <c r="D263" s="228" t="s">
        <v>165</v>
      </c>
      <c r="E263" s="229" t="s">
        <v>1324</v>
      </c>
      <c r="F263" s="230" t="s">
        <v>1325</v>
      </c>
      <c r="G263" s="231" t="s">
        <v>293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202</v>
      </c>
      <c r="AT263" s="240" t="s">
        <v>165</v>
      </c>
      <c r="AU263" s="240" t="s">
        <v>88</v>
      </c>
      <c r="AY263" s="18" t="s">
        <v>163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84</v>
      </c>
      <c r="BK263" s="241">
        <f>ROUND(I263*H263,2)</f>
        <v>0</v>
      </c>
      <c r="BL263" s="18" t="s">
        <v>202</v>
      </c>
      <c r="BM263" s="240" t="s">
        <v>412</v>
      </c>
    </row>
    <row r="264" s="2" customFormat="1" ht="16.5" customHeight="1">
      <c r="A264" s="39"/>
      <c r="B264" s="40"/>
      <c r="C264" s="265" t="s">
        <v>415</v>
      </c>
      <c r="D264" s="265" t="s">
        <v>296</v>
      </c>
      <c r="E264" s="266" t="s">
        <v>1326</v>
      </c>
      <c r="F264" s="267" t="s">
        <v>1327</v>
      </c>
      <c r="G264" s="268" t="s">
        <v>293</v>
      </c>
      <c r="H264" s="269">
        <v>1</v>
      </c>
      <c r="I264" s="270"/>
      <c r="J264" s="271">
        <f>ROUND(I264*H264,2)</f>
        <v>0</v>
      </c>
      <c r="K264" s="272"/>
      <c r="L264" s="273"/>
      <c r="M264" s="274" t="s">
        <v>1</v>
      </c>
      <c r="N264" s="275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242</v>
      </c>
      <c r="AT264" s="240" t="s">
        <v>296</v>
      </c>
      <c r="AU264" s="240" t="s">
        <v>88</v>
      </c>
      <c r="AY264" s="18" t="s">
        <v>163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84</v>
      </c>
      <c r="BK264" s="241">
        <f>ROUND(I264*H264,2)</f>
        <v>0</v>
      </c>
      <c r="BL264" s="18" t="s">
        <v>202</v>
      </c>
      <c r="BM264" s="240" t="s">
        <v>418</v>
      </c>
    </row>
    <row r="265" s="13" customFormat="1">
      <c r="A265" s="13"/>
      <c r="B265" s="242"/>
      <c r="C265" s="243"/>
      <c r="D265" s="244" t="s">
        <v>169</v>
      </c>
      <c r="E265" s="245" t="s">
        <v>1</v>
      </c>
      <c r="F265" s="246" t="s">
        <v>1280</v>
      </c>
      <c r="G265" s="243"/>
      <c r="H265" s="247">
        <v>1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169</v>
      </c>
      <c r="AU265" s="253" t="s">
        <v>88</v>
      </c>
      <c r="AV265" s="13" t="s">
        <v>88</v>
      </c>
      <c r="AW265" s="13" t="s">
        <v>34</v>
      </c>
      <c r="AX265" s="13" t="s">
        <v>79</v>
      </c>
      <c r="AY265" s="253" t="s">
        <v>163</v>
      </c>
    </row>
    <row r="266" s="14" customFormat="1">
      <c r="A266" s="14"/>
      <c r="B266" s="254"/>
      <c r="C266" s="255"/>
      <c r="D266" s="244" t="s">
        <v>169</v>
      </c>
      <c r="E266" s="256" t="s">
        <v>1</v>
      </c>
      <c r="F266" s="257" t="s">
        <v>172</v>
      </c>
      <c r="G266" s="255"/>
      <c r="H266" s="258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169</v>
      </c>
      <c r="AU266" s="264" t="s">
        <v>88</v>
      </c>
      <c r="AV266" s="14" t="s">
        <v>94</v>
      </c>
      <c r="AW266" s="14" t="s">
        <v>34</v>
      </c>
      <c r="AX266" s="14" t="s">
        <v>84</v>
      </c>
      <c r="AY266" s="264" t="s">
        <v>163</v>
      </c>
    </row>
    <row r="267" s="2" customFormat="1" ht="37.8" customHeight="1">
      <c r="A267" s="39"/>
      <c r="B267" s="40"/>
      <c r="C267" s="228" t="s">
        <v>302</v>
      </c>
      <c r="D267" s="228" t="s">
        <v>165</v>
      </c>
      <c r="E267" s="229" t="s">
        <v>1328</v>
      </c>
      <c r="F267" s="230" t="s">
        <v>1329</v>
      </c>
      <c r="G267" s="231" t="s">
        <v>184</v>
      </c>
      <c r="H267" s="232">
        <v>2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202</v>
      </c>
      <c r="AT267" s="240" t="s">
        <v>165</v>
      </c>
      <c r="AU267" s="240" t="s">
        <v>88</v>
      </c>
      <c r="AY267" s="18" t="s">
        <v>163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84</v>
      </c>
      <c r="BK267" s="241">
        <f>ROUND(I267*H267,2)</f>
        <v>0</v>
      </c>
      <c r="BL267" s="18" t="s">
        <v>202</v>
      </c>
      <c r="BM267" s="240" t="s">
        <v>421</v>
      </c>
    </row>
    <row r="268" s="13" customFormat="1">
      <c r="A268" s="13"/>
      <c r="B268" s="242"/>
      <c r="C268" s="243"/>
      <c r="D268" s="244" t="s">
        <v>169</v>
      </c>
      <c r="E268" s="245" t="s">
        <v>1</v>
      </c>
      <c r="F268" s="246" t="s">
        <v>1330</v>
      </c>
      <c r="G268" s="243"/>
      <c r="H268" s="247">
        <v>2</v>
      </c>
      <c r="I268" s="248"/>
      <c r="J268" s="243"/>
      <c r="K268" s="243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169</v>
      </c>
      <c r="AU268" s="253" t="s">
        <v>88</v>
      </c>
      <c r="AV268" s="13" t="s">
        <v>88</v>
      </c>
      <c r="AW268" s="13" t="s">
        <v>34</v>
      </c>
      <c r="AX268" s="13" t="s">
        <v>79</v>
      </c>
      <c r="AY268" s="253" t="s">
        <v>163</v>
      </c>
    </row>
    <row r="269" s="14" customFormat="1">
      <c r="A269" s="14"/>
      <c r="B269" s="254"/>
      <c r="C269" s="255"/>
      <c r="D269" s="244" t="s">
        <v>169</v>
      </c>
      <c r="E269" s="256" t="s">
        <v>1</v>
      </c>
      <c r="F269" s="257" t="s">
        <v>172</v>
      </c>
      <c r="G269" s="255"/>
      <c r="H269" s="258">
        <v>2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169</v>
      </c>
      <c r="AU269" s="264" t="s">
        <v>88</v>
      </c>
      <c r="AV269" s="14" t="s">
        <v>94</v>
      </c>
      <c r="AW269" s="14" t="s">
        <v>34</v>
      </c>
      <c r="AX269" s="14" t="s">
        <v>84</v>
      </c>
      <c r="AY269" s="264" t="s">
        <v>163</v>
      </c>
    </row>
    <row r="270" s="2" customFormat="1" ht="37.8" customHeight="1">
      <c r="A270" s="39"/>
      <c r="B270" s="40"/>
      <c r="C270" s="228" t="s">
        <v>422</v>
      </c>
      <c r="D270" s="228" t="s">
        <v>165</v>
      </c>
      <c r="E270" s="229" t="s">
        <v>727</v>
      </c>
      <c r="F270" s="230" t="s">
        <v>1331</v>
      </c>
      <c r="G270" s="231" t="s">
        <v>184</v>
      </c>
      <c r="H270" s="232">
        <v>42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202</v>
      </c>
      <c r="AT270" s="240" t="s">
        <v>165</v>
      </c>
      <c r="AU270" s="240" t="s">
        <v>88</v>
      </c>
      <c r="AY270" s="18" t="s">
        <v>163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84</v>
      </c>
      <c r="BK270" s="241">
        <f>ROUND(I270*H270,2)</f>
        <v>0</v>
      </c>
      <c r="BL270" s="18" t="s">
        <v>202</v>
      </c>
      <c r="BM270" s="240" t="s">
        <v>425</v>
      </c>
    </row>
    <row r="271" s="13" customFormat="1">
      <c r="A271" s="13"/>
      <c r="B271" s="242"/>
      <c r="C271" s="243"/>
      <c r="D271" s="244" t="s">
        <v>169</v>
      </c>
      <c r="E271" s="245" t="s">
        <v>1</v>
      </c>
      <c r="F271" s="246" t="s">
        <v>1332</v>
      </c>
      <c r="G271" s="243"/>
      <c r="H271" s="247">
        <v>32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169</v>
      </c>
      <c r="AU271" s="253" t="s">
        <v>88</v>
      </c>
      <c r="AV271" s="13" t="s">
        <v>88</v>
      </c>
      <c r="AW271" s="13" t="s">
        <v>34</v>
      </c>
      <c r="AX271" s="13" t="s">
        <v>79</v>
      </c>
      <c r="AY271" s="253" t="s">
        <v>163</v>
      </c>
    </row>
    <row r="272" s="13" customFormat="1">
      <c r="A272" s="13"/>
      <c r="B272" s="242"/>
      <c r="C272" s="243"/>
      <c r="D272" s="244" t="s">
        <v>169</v>
      </c>
      <c r="E272" s="245" t="s">
        <v>1</v>
      </c>
      <c r="F272" s="246" t="s">
        <v>1333</v>
      </c>
      <c r="G272" s="243"/>
      <c r="H272" s="247">
        <v>10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169</v>
      </c>
      <c r="AU272" s="253" t="s">
        <v>88</v>
      </c>
      <c r="AV272" s="13" t="s">
        <v>88</v>
      </c>
      <c r="AW272" s="13" t="s">
        <v>34</v>
      </c>
      <c r="AX272" s="13" t="s">
        <v>79</v>
      </c>
      <c r="AY272" s="253" t="s">
        <v>163</v>
      </c>
    </row>
    <row r="273" s="14" customFormat="1">
      <c r="A273" s="14"/>
      <c r="B273" s="254"/>
      <c r="C273" s="255"/>
      <c r="D273" s="244" t="s">
        <v>169</v>
      </c>
      <c r="E273" s="256" t="s">
        <v>1</v>
      </c>
      <c r="F273" s="257" t="s">
        <v>172</v>
      </c>
      <c r="G273" s="255"/>
      <c r="H273" s="258">
        <v>42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4" t="s">
        <v>169</v>
      </c>
      <c r="AU273" s="264" t="s">
        <v>88</v>
      </c>
      <c r="AV273" s="14" t="s">
        <v>94</v>
      </c>
      <c r="AW273" s="14" t="s">
        <v>34</v>
      </c>
      <c r="AX273" s="14" t="s">
        <v>84</v>
      </c>
      <c r="AY273" s="264" t="s">
        <v>163</v>
      </c>
    </row>
    <row r="274" s="2" customFormat="1" ht="37.8" customHeight="1">
      <c r="A274" s="39"/>
      <c r="B274" s="40"/>
      <c r="C274" s="228" t="s">
        <v>308</v>
      </c>
      <c r="D274" s="228" t="s">
        <v>165</v>
      </c>
      <c r="E274" s="229" t="s">
        <v>733</v>
      </c>
      <c r="F274" s="230" t="s">
        <v>1334</v>
      </c>
      <c r="G274" s="231" t="s">
        <v>184</v>
      </c>
      <c r="H274" s="232">
        <v>69.5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202</v>
      </c>
      <c r="AT274" s="240" t="s">
        <v>165</v>
      </c>
      <c r="AU274" s="240" t="s">
        <v>88</v>
      </c>
      <c r="AY274" s="18" t="s">
        <v>163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84</v>
      </c>
      <c r="BK274" s="241">
        <f>ROUND(I274*H274,2)</f>
        <v>0</v>
      </c>
      <c r="BL274" s="18" t="s">
        <v>202</v>
      </c>
      <c r="BM274" s="240" t="s">
        <v>428</v>
      </c>
    </row>
    <row r="275" s="13" customFormat="1">
      <c r="A275" s="13"/>
      <c r="B275" s="242"/>
      <c r="C275" s="243"/>
      <c r="D275" s="244" t="s">
        <v>169</v>
      </c>
      <c r="E275" s="245" t="s">
        <v>1</v>
      </c>
      <c r="F275" s="246" t="s">
        <v>1335</v>
      </c>
      <c r="G275" s="243"/>
      <c r="H275" s="247">
        <v>8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169</v>
      </c>
      <c r="AU275" s="253" t="s">
        <v>88</v>
      </c>
      <c r="AV275" s="13" t="s">
        <v>88</v>
      </c>
      <c r="AW275" s="13" t="s">
        <v>34</v>
      </c>
      <c r="AX275" s="13" t="s">
        <v>79</v>
      </c>
      <c r="AY275" s="253" t="s">
        <v>163</v>
      </c>
    </row>
    <row r="276" s="13" customFormat="1">
      <c r="A276" s="13"/>
      <c r="B276" s="242"/>
      <c r="C276" s="243"/>
      <c r="D276" s="244" t="s">
        <v>169</v>
      </c>
      <c r="E276" s="245" t="s">
        <v>1</v>
      </c>
      <c r="F276" s="246" t="s">
        <v>1336</v>
      </c>
      <c r="G276" s="243"/>
      <c r="H276" s="247">
        <v>60</v>
      </c>
      <c r="I276" s="248"/>
      <c r="J276" s="243"/>
      <c r="K276" s="243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169</v>
      </c>
      <c r="AU276" s="253" t="s">
        <v>88</v>
      </c>
      <c r="AV276" s="13" t="s">
        <v>88</v>
      </c>
      <c r="AW276" s="13" t="s">
        <v>34</v>
      </c>
      <c r="AX276" s="13" t="s">
        <v>79</v>
      </c>
      <c r="AY276" s="253" t="s">
        <v>163</v>
      </c>
    </row>
    <row r="277" s="13" customFormat="1">
      <c r="A277" s="13"/>
      <c r="B277" s="242"/>
      <c r="C277" s="243"/>
      <c r="D277" s="244" t="s">
        <v>169</v>
      </c>
      <c r="E277" s="245" t="s">
        <v>1</v>
      </c>
      <c r="F277" s="246" t="s">
        <v>1337</v>
      </c>
      <c r="G277" s="243"/>
      <c r="H277" s="247">
        <v>1.5</v>
      </c>
      <c r="I277" s="248"/>
      <c r="J277" s="243"/>
      <c r="K277" s="243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169</v>
      </c>
      <c r="AU277" s="253" t="s">
        <v>88</v>
      </c>
      <c r="AV277" s="13" t="s">
        <v>88</v>
      </c>
      <c r="AW277" s="13" t="s">
        <v>34</v>
      </c>
      <c r="AX277" s="13" t="s">
        <v>79</v>
      </c>
      <c r="AY277" s="253" t="s">
        <v>163</v>
      </c>
    </row>
    <row r="278" s="14" customFormat="1">
      <c r="A278" s="14"/>
      <c r="B278" s="254"/>
      <c r="C278" s="255"/>
      <c r="D278" s="244" t="s">
        <v>169</v>
      </c>
      <c r="E278" s="256" t="s">
        <v>1</v>
      </c>
      <c r="F278" s="257" t="s">
        <v>172</v>
      </c>
      <c r="G278" s="255"/>
      <c r="H278" s="258">
        <v>69.5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4" t="s">
        <v>169</v>
      </c>
      <c r="AU278" s="264" t="s">
        <v>88</v>
      </c>
      <c r="AV278" s="14" t="s">
        <v>94</v>
      </c>
      <c r="AW278" s="14" t="s">
        <v>34</v>
      </c>
      <c r="AX278" s="14" t="s">
        <v>84</v>
      </c>
      <c r="AY278" s="264" t="s">
        <v>163</v>
      </c>
    </row>
    <row r="279" s="2" customFormat="1" ht="37.8" customHeight="1">
      <c r="A279" s="39"/>
      <c r="B279" s="40"/>
      <c r="C279" s="228" t="s">
        <v>429</v>
      </c>
      <c r="D279" s="228" t="s">
        <v>165</v>
      </c>
      <c r="E279" s="229" t="s">
        <v>736</v>
      </c>
      <c r="F279" s="230" t="s">
        <v>1338</v>
      </c>
      <c r="G279" s="231" t="s">
        <v>184</v>
      </c>
      <c r="H279" s="232">
        <v>14.5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44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202</v>
      </c>
      <c r="AT279" s="240" t="s">
        <v>165</v>
      </c>
      <c r="AU279" s="240" t="s">
        <v>88</v>
      </c>
      <c r="AY279" s="18" t="s">
        <v>163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84</v>
      </c>
      <c r="BK279" s="241">
        <f>ROUND(I279*H279,2)</f>
        <v>0</v>
      </c>
      <c r="BL279" s="18" t="s">
        <v>202</v>
      </c>
      <c r="BM279" s="240" t="s">
        <v>432</v>
      </c>
    </row>
    <row r="280" s="13" customFormat="1">
      <c r="A280" s="13"/>
      <c r="B280" s="242"/>
      <c r="C280" s="243"/>
      <c r="D280" s="244" t="s">
        <v>169</v>
      </c>
      <c r="E280" s="245" t="s">
        <v>1</v>
      </c>
      <c r="F280" s="246" t="s">
        <v>1339</v>
      </c>
      <c r="G280" s="243"/>
      <c r="H280" s="247">
        <v>10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169</v>
      </c>
      <c r="AU280" s="253" t="s">
        <v>88</v>
      </c>
      <c r="AV280" s="13" t="s">
        <v>88</v>
      </c>
      <c r="AW280" s="13" t="s">
        <v>34</v>
      </c>
      <c r="AX280" s="13" t="s">
        <v>79</v>
      </c>
      <c r="AY280" s="253" t="s">
        <v>163</v>
      </c>
    </row>
    <row r="281" s="13" customFormat="1">
      <c r="A281" s="13"/>
      <c r="B281" s="242"/>
      <c r="C281" s="243"/>
      <c r="D281" s="244" t="s">
        <v>169</v>
      </c>
      <c r="E281" s="245" t="s">
        <v>1</v>
      </c>
      <c r="F281" s="246" t="s">
        <v>1340</v>
      </c>
      <c r="G281" s="243"/>
      <c r="H281" s="247">
        <v>1.5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169</v>
      </c>
      <c r="AU281" s="253" t="s">
        <v>88</v>
      </c>
      <c r="AV281" s="13" t="s">
        <v>88</v>
      </c>
      <c r="AW281" s="13" t="s">
        <v>34</v>
      </c>
      <c r="AX281" s="13" t="s">
        <v>79</v>
      </c>
      <c r="AY281" s="253" t="s">
        <v>163</v>
      </c>
    </row>
    <row r="282" s="13" customFormat="1">
      <c r="A282" s="13"/>
      <c r="B282" s="242"/>
      <c r="C282" s="243"/>
      <c r="D282" s="244" t="s">
        <v>169</v>
      </c>
      <c r="E282" s="245" t="s">
        <v>1</v>
      </c>
      <c r="F282" s="246" t="s">
        <v>1341</v>
      </c>
      <c r="G282" s="243"/>
      <c r="H282" s="247">
        <v>3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169</v>
      </c>
      <c r="AU282" s="253" t="s">
        <v>88</v>
      </c>
      <c r="AV282" s="13" t="s">
        <v>88</v>
      </c>
      <c r="AW282" s="13" t="s">
        <v>34</v>
      </c>
      <c r="AX282" s="13" t="s">
        <v>79</v>
      </c>
      <c r="AY282" s="253" t="s">
        <v>163</v>
      </c>
    </row>
    <row r="283" s="14" customFormat="1">
      <c r="A283" s="14"/>
      <c r="B283" s="254"/>
      <c r="C283" s="255"/>
      <c r="D283" s="244" t="s">
        <v>169</v>
      </c>
      <c r="E283" s="256" t="s">
        <v>1</v>
      </c>
      <c r="F283" s="257" t="s">
        <v>172</v>
      </c>
      <c r="G283" s="255"/>
      <c r="H283" s="258">
        <v>14.5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4" t="s">
        <v>169</v>
      </c>
      <c r="AU283" s="264" t="s">
        <v>88</v>
      </c>
      <c r="AV283" s="14" t="s">
        <v>94</v>
      </c>
      <c r="AW283" s="14" t="s">
        <v>34</v>
      </c>
      <c r="AX283" s="14" t="s">
        <v>84</v>
      </c>
      <c r="AY283" s="264" t="s">
        <v>163</v>
      </c>
    </row>
    <row r="284" s="2" customFormat="1" ht="37.8" customHeight="1">
      <c r="A284" s="39"/>
      <c r="B284" s="40"/>
      <c r="C284" s="228" t="s">
        <v>314</v>
      </c>
      <c r="D284" s="228" t="s">
        <v>165</v>
      </c>
      <c r="E284" s="229" t="s">
        <v>1342</v>
      </c>
      <c r="F284" s="230" t="s">
        <v>1343</v>
      </c>
      <c r="G284" s="231" t="s">
        <v>184</v>
      </c>
      <c r="H284" s="232">
        <v>26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202</v>
      </c>
      <c r="AT284" s="240" t="s">
        <v>165</v>
      </c>
      <c r="AU284" s="240" t="s">
        <v>88</v>
      </c>
      <c r="AY284" s="18" t="s">
        <v>163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84</v>
      </c>
      <c r="BK284" s="241">
        <f>ROUND(I284*H284,2)</f>
        <v>0</v>
      </c>
      <c r="BL284" s="18" t="s">
        <v>202</v>
      </c>
      <c r="BM284" s="240" t="s">
        <v>435</v>
      </c>
    </row>
    <row r="285" s="13" customFormat="1">
      <c r="A285" s="13"/>
      <c r="B285" s="242"/>
      <c r="C285" s="243"/>
      <c r="D285" s="244" t="s">
        <v>169</v>
      </c>
      <c r="E285" s="245" t="s">
        <v>1</v>
      </c>
      <c r="F285" s="246" t="s">
        <v>1344</v>
      </c>
      <c r="G285" s="243"/>
      <c r="H285" s="247">
        <v>26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169</v>
      </c>
      <c r="AU285" s="253" t="s">
        <v>88</v>
      </c>
      <c r="AV285" s="13" t="s">
        <v>88</v>
      </c>
      <c r="AW285" s="13" t="s">
        <v>34</v>
      </c>
      <c r="AX285" s="13" t="s">
        <v>79</v>
      </c>
      <c r="AY285" s="253" t="s">
        <v>163</v>
      </c>
    </row>
    <row r="286" s="14" customFormat="1">
      <c r="A286" s="14"/>
      <c r="B286" s="254"/>
      <c r="C286" s="255"/>
      <c r="D286" s="244" t="s">
        <v>169</v>
      </c>
      <c r="E286" s="256" t="s">
        <v>1</v>
      </c>
      <c r="F286" s="257" t="s">
        <v>172</v>
      </c>
      <c r="G286" s="255"/>
      <c r="H286" s="258">
        <v>26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169</v>
      </c>
      <c r="AU286" s="264" t="s">
        <v>88</v>
      </c>
      <c r="AV286" s="14" t="s">
        <v>94</v>
      </c>
      <c r="AW286" s="14" t="s">
        <v>34</v>
      </c>
      <c r="AX286" s="14" t="s">
        <v>84</v>
      </c>
      <c r="AY286" s="264" t="s">
        <v>163</v>
      </c>
    </row>
    <row r="287" s="2" customFormat="1" ht="24.15" customHeight="1">
      <c r="A287" s="39"/>
      <c r="B287" s="40"/>
      <c r="C287" s="228" t="s">
        <v>192</v>
      </c>
      <c r="D287" s="228" t="s">
        <v>165</v>
      </c>
      <c r="E287" s="229" t="s">
        <v>1345</v>
      </c>
      <c r="F287" s="230" t="s">
        <v>1346</v>
      </c>
      <c r="G287" s="231" t="s">
        <v>184</v>
      </c>
      <c r="H287" s="232">
        <v>2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202</v>
      </c>
      <c r="AT287" s="240" t="s">
        <v>165</v>
      </c>
      <c r="AU287" s="240" t="s">
        <v>88</v>
      </c>
      <c r="AY287" s="18" t="s">
        <v>163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202</v>
      </c>
      <c r="BM287" s="240" t="s">
        <v>440</v>
      </c>
    </row>
    <row r="288" s="2" customFormat="1" ht="24.15" customHeight="1">
      <c r="A288" s="39"/>
      <c r="B288" s="40"/>
      <c r="C288" s="228" t="s">
        <v>319</v>
      </c>
      <c r="D288" s="228" t="s">
        <v>165</v>
      </c>
      <c r="E288" s="229" t="s">
        <v>1347</v>
      </c>
      <c r="F288" s="230" t="s">
        <v>1348</v>
      </c>
      <c r="G288" s="231" t="s">
        <v>184</v>
      </c>
      <c r="H288" s="232">
        <v>42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202</v>
      </c>
      <c r="AT288" s="240" t="s">
        <v>165</v>
      </c>
      <c r="AU288" s="240" t="s">
        <v>88</v>
      </c>
      <c r="AY288" s="18" t="s">
        <v>163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202</v>
      </c>
      <c r="BM288" s="240" t="s">
        <v>444</v>
      </c>
    </row>
    <row r="289" s="2" customFormat="1" ht="24.15" customHeight="1">
      <c r="A289" s="39"/>
      <c r="B289" s="40"/>
      <c r="C289" s="228" t="s">
        <v>270</v>
      </c>
      <c r="D289" s="228" t="s">
        <v>165</v>
      </c>
      <c r="E289" s="229" t="s">
        <v>1349</v>
      </c>
      <c r="F289" s="230" t="s">
        <v>1350</v>
      </c>
      <c r="G289" s="231" t="s">
        <v>184</v>
      </c>
      <c r="H289" s="232">
        <v>69.5</v>
      </c>
      <c r="I289" s="233"/>
      <c r="J289" s="234">
        <f>ROUND(I289*H289,2)</f>
        <v>0</v>
      </c>
      <c r="K289" s="235"/>
      <c r="L289" s="45"/>
      <c r="M289" s="236" t="s">
        <v>1</v>
      </c>
      <c r="N289" s="237" t="s">
        <v>44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202</v>
      </c>
      <c r="AT289" s="240" t="s">
        <v>165</v>
      </c>
      <c r="AU289" s="240" t="s">
        <v>88</v>
      </c>
      <c r="AY289" s="18" t="s">
        <v>163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84</v>
      </c>
      <c r="BK289" s="241">
        <f>ROUND(I289*H289,2)</f>
        <v>0</v>
      </c>
      <c r="BL289" s="18" t="s">
        <v>202</v>
      </c>
      <c r="BM289" s="240" t="s">
        <v>448</v>
      </c>
    </row>
    <row r="290" s="2" customFormat="1" ht="24.15" customHeight="1">
      <c r="A290" s="39"/>
      <c r="B290" s="40"/>
      <c r="C290" s="228" t="s">
        <v>289</v>
      </c>
      <c r="D290" s="228" t="s">
        <v>165</v>
      </c>
      <c r="E290" s="229" t="s">
        <v>1351</v>
      </c>
      <c r="F290" s="230" t="s">
        <v>1352</v>
      </c>
      <c r="G290" s="231" t="s">
        <v>184</v>
      </c>
      <c r="H290" s="232">
        <v>14.5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202</v>
      </c>
      <c r="AT290" s="240" t="s">
        <v>165</v>
      </c>
      <c r="AU290" s="240" t="s">
        <v>88</v>
      </c>
      <c r="AY290" s="18" t="s">
        <v>163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202</v>
      </c>
      <c r="BM290" s="240" t="s">
        <v>452</v>
      </c>
    </row>
    <row r="291" s="2" customFormat="1" ht="24.15" customHeight="1">
      <c r="A291" s="39"/>
      <c r="B291" s="40"/>
      <c r="C291" s="228" t="s">
        <v>453</v>
      </c>
      <c r="D291" s="228" t="s">
        <v>165</v>
      </c>
      <c r="E291" s="229" t="s">
        <v>1353</v>
      </c>
      <c r="F291" s="230" t="s">
        <v>1354</v>
      </c>
      <c r="G291" s="231" t="s">
        <v>184</v>
      </c>
      <c r="H291" s="232">
        <v>26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44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202</v>
      </c>
      <c r="AT291" s="240" t="s">
        <v>165</v>
      </c>
      <c r="AU291" s="240" t="s">
        <v>88</v>
      </c>
      <c r="AY291" s="18" t="s">
        <v>163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84</v>
      </c>
      <c r="BK291" s="241">
        <f>ROUND(I291*H291,2)</f>
        <v>0</v>
      </c>
      <c r="BL291" s="18" t="s">
        <v>202</v>
      </c>
      <c r="BM291" s="240" t="s">
        <v>456</v>
      </c>
    </row>
    <row r="292" s="2" customFormat="1" ht="37.8" customHeight="1">
      <c r="A292" s="39"/>
      <c r="B292" s="40"/>
      <c r="C292" s="228" t="s">
        <v>326</v>
      </c>
      <c r="D292" s="228" t="s">
        <v>165</v>
      </c>
      <c r="E292" s="229" t="s">
        <v>1355</v>
      </c>
      <c r="F292" s="230" t="s">
        <v>1356</v>
      </c>
      <c r="G292" s="231" t="s">
        <v>293</v>
      </c>
      <c r="H292" s="232">
        <v>1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44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202</v>
      </c>
      <c r="AT292" s="240" t="s">
        <v>165</v>
      </c>
      <c r="AU292" s="240" t="s">
        <v>88</v>
      </c>
      <c r="AY292" s="18" t="s">
        <v>163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84</v>
      </c>
      <c r="BK292" s="241">
        <f>ROUND(I292*H292,2)</f>
        <v>0</v>
      </c>
      <c r="BL292" s="18" t="s">
        <v>202</v>
      </c>
      <c r="BM292" s="240" t="s">
        <v>460</v>
      </c>
    </row>
    <row r="293" s="2" customFormat="1" ht="62.7" customHeight="1">
      <c r="A293" s="39"/>
      <c r="B293" s="40"/>
      <c r="C293" s="265" t="s">
        <v>461</v>
      </c>
      <c r="D293" s="265" t="s">
        <v>296</v>
      </c>
      <c r="E293" s="266" t="s">
        <v>1357</v>
      </c>
      <c r="F293" s="267" t="s">
        <v>1358</v>
      </c>
      <c r="G293" s="268" t="s">
        <v>293</v>
      </c>
      <c r="H293" s="269">
        <v>1</v>
      </c>
      <c r="I293" s="270"/>
      <c r="J293" s="271">
        <f>ROUND(I293*H293,2)</f>
        <v>0</v>
      </c>
      <c r="K293" s="272"/>
      <c r="L293" s="273"/>
      <c r="M293" s="274" t="s">
        <v>1</v>
      </c>
      <c r="N293" s="275" t="s">
        <v>44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242</v>
      </c>
      <c r="AT293" s="240" t="s">
        <v>296</v>
      </c>
      <c r="AU293" s="240" t="s">
        <v>88</v>
      </c>
      <c r="AY293" s="18" t="s">
        <v>163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84</v>
      </c>
      <c r="BK293" s="241">
        <f>ROUND(I293*H293,2)</f>
        <v>0</v>
      </c>
      <c r="BL293" s="18" t="s">
        <v>202</v>
      </c>
      <c r="BM293" s="240" t="s">
        <v>464</v>
      </c>
    </row>
    <row r="294" s="13" customFormat="1">
      <c r="A294" s="13"/>
      <c r="B294" s="242"/>
      <c r="C294" s="243"/>
      <c r="D294" s="244" t="s">
        <v>169</v>
      </c>
      <c r="E294" s="245" t="s">
        <v>1</v>
      </c>
      <c r="F294" s="246" t="s">
        <v>1302</v>
      </c>
      <c r="G294" s="243"/>
      <c r="H294" s="247">
        <v>1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169</v>
      </c>
      <c r="AU294" s="253" t="s">
        <v>88</v>
      </c>
      <c r="AV294" s="13" t="s">
        <v>88</v>
      </c>
      <c r="AW294" s="13" t="s">
        <v>34</v>
      </c>
      <c r="AX294" s="13" t="s">
        <v>79</v>
      </c>
      <c r="AY294" s="253" t="s">
        <v>163</v>
      </c>
    </row>
    <row r="295" s="14" customFormat="1">
      <c r="A295" s="14"/>
      <c r="B295" s="254"/>
      <c r="C295" s="255"/>
      <c r="D295" s="244" t="s">
        <v>169</v>
      </c>
      <c r="E295" s="256" t="s">
        <v>1</v>
      </c>
      <c r="F295" s="257" t="s">
        <v>172</v>
      </c>
      <c r="G295" s="255"/>
      <c r="H295" s="258">
        <v>1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169</v>
      </c>
      <c r="AU295" s="264" t="s">
        <v>88</v>
      </c>
      <c r="AV295" s="14" t="s">
        <v>94</v>
      </c>
      <c r="AW295" s="14" t="s">
        <v>34</v>
      </c>
      <c r="AX295" s="14" t="s">
        <v>84</v>
      </c>
      <c r="AY295" s="264" t="s">
        <v>163</v>
      </c>
    </row>
    <row r="296" s="2" customFormat="1" ht="37.8" customHeight="1">
      <c r="A296" s="39"/>
      <c r="B296" s="40"/>
      <c r="C296" s="228" t="s">
        <v>331</v>
      </c>
      <c r="D296" s="228" t="s">
        <v>165</v>
      </c>
      <c r="E296" s="229" t="s">
        <v>1359</v>
      </c>
      <c r="F296" s="230" t="s">
        <v>1360</v>
      </c>
      <c r="G296" s="231" t="s">
        <v>293</v>
      </c>
      <c r="H296" s="232">
        <v>2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202</v>
      </c>
      <c r="AT296" s="240" t="s">
        <v>165</v>
      </c>
      <c r="AU296" s="240" t="s">
        <v>88</v>
      </c>
      <c r="AY296" s="18" t="s">
        <v>163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202</v>
      </c>
      <c r="BM296" s="240" t="s">
        <v>467</v>
      </c>
    </row>
    <row r="297" s="2" customFormat="1" ht="62.7" customHeight="1">
      <c r="A297" s="39"/>
      <c r="B297" s="40"/>
      <c r="C297" s="265" t="s">
        <v>469</v>
      </c>
      <c r="D297" s="265" t="s">
        <v>296</v>
      </c>
      <c r="E297" s="266" t="s">
        <v>1361</v>
      </c>
      <c r="F297" s="267" t="s">
        <v>1362</v>
      </c>
      <c r="G297" s="268" t="s">
        <v>293</v>
      </c>
      <c r="H297" s="269">
        <v>2</v>
      </c>
      <c r="I297" s="270"/>
      <c r="J297" s="271">
        <f>ROUND(I297*H297,2)</f>
        <v>0</v>
      </c>
      <c r="K297" s="272"/>
      <c r="L297" s="273"/>
      <c r="M297" s="274" t="s">
        <v>1</v>
      </c>
      <c r="N297" s="275" t="s">
        <v>44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242</v>
      </c>
      <c r="AT297" s="240" t="s">
        <v>296</v>
      </c>
      <c r="AU297" s="240" t="s">
        <v>88</v>
      </c>
      <c r="AY297" s="18" t="s">
        <v>163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84</v>
      </c>
      <c r="BK297" s="241">
        <f>ROUND(I297*H297,2)</f>
        <v>0</v>
      </c>
      <c r="BL297" s="18" t="s">
        <v>202</v>
      </c>
      <c r="BM297" s="240" t="s">
        <v>472</v>
      </c>
    </row>
    <row r="298" s="13" customFormat="1">
      <c r="A298" s="13"/>
      <c r="B298" s="242"/>
      <c r="C298" s="243"/>
      <c r="D298" s="244" t="s">
        <v>169</v>
      </c>
      <c r="E298" s="245" t="s">
        <v>1</v>
      </c>
      <c r="F298" s="246" t="s">
        <v>1314</v>
      </c>
      <c r="G298" s="243"/>
      <c r="H298" s="247">
        <v>2</v>
      </c>
      <c r="I298" s="248"/>
      <c r="J298" s="243"/>
      <c r="K298" s="243"/>
      <c r="L298" s="249"/>
      <c r="M298" s="250"/>
      <c r="N298" s="251"/>
      <c r="O298" s="251"/>
      <c r="P298" s="251"/>
      <c r="Q298" s="251"/>
      <c r="R298" s="251"/>
      <c r="S298" s="251"/>
      <c r="T298" s="25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3" t="s">
        <v>169</v>
      </c>
      <c r="AU298" s="253" t="s">
        <v>88</v>
      </c>
      <c r="AV298" s="13" t="s">
        <v>88</v>
      </c>
      <c r="AW298" s="13" t="s">
        <v>34</v>
      </c>
      <c r="AX298" s="13" t="s">
        <v>79</v>
      </c>
      <c r="AY298" s="253" t="s">
        <v>163</v>
      </c>
    </row>
    <row r="299" s="14" customFormat="1">
      <c r="A299" s="14"/>
      <c r="B299" s="254"/>
      <c r="C299" s="255"/>
      <c r="D299" s="244" t="s">
        <v>169</v>
      </c>
      <c r="E299" s="256" t="s">
        <v>1</v>
      </c>
      <c r="F299" s="257" t="s">
        <v>172</v>
      </c>
      <c r="G299" s="255"/>
      <c r="H299" s="258">
        <v>2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4" t="s">
        <v>169</v>
      </c>
      <c r="AU299" s="264" t="s">
        <v>88</v>
      </c>
      <c r="AV299" s="14" t="s">
        <v>94</v>
      </c>
      <c r="AW299" s="14" t="s">
        <v>34</v>
      </c>
      <c r="AX299" s="14" t="s">
        <v>84</v>
      </c>
      <c r="AY299" s="264" t="s">
        <v>163</v>
      </c>
    </row>
    <row r="300" s="2" customFormat="1" ht="37.8" customHeight="1">
      <c r="A300" s="39"/>
      <c r="B300" s="40"/>
      <c r="C300" s="228" t="s">
        <v>336</v>
      </c>
      <c r="D300" s="228" t="s">
        <v>165</v>
      </c>
      <c r="E300" s="229" t="s">
        <v>1363</v>
      </c>
      <c r="F300" s="230" t="s">
        <v>1364</v>
      </c>
      <c r="G300" s="231" t="s">
        <v>293</v>
      </c>
      <c r="H300" s="232">
        <v>1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202</v>
      </c>
      <c r="AT300" s="240" t="s">
        <v>165</v>
      </c>
      <c r="AU300" s="240" t="s">
        <v>88</v>
      </c>
      <c r="AY300" s="18" t="s">
        <v>163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84</v>
      </c>
      <c r="BK300" s="241">
        <f>ROUND(I300*H300,2)</f>
        <v>0</v>
      </c>
      <c r="BL300" s="18" t="s">
        <v>202</v>
      </c>
      <c r="BM300" s="240" t="s">
        <v>477</v>
      </c>
    </row>
    <row r="301" s="2" customFormat="1" ht="62.7" customHeight="1">
      <c r="A301" s="39"/>
      <c r="B301" s="40"/>
      <c r="C301" s="265" t="s">
        <v>478</v>
      </c>
      <c r="D301" s="265" t="s">
        <v>296</v>
      </c>
      <c r="E301" s="266" t="s">
        <v>1365</v>
      </c>
      <c r="F301" s="267" t="s">
        <v>1366</v>
      </c>
      <c r="G301" s="268" t="s">
        <v>293</v>
      </c>
      <c r="H301" s="269">
        <v>1</v>
      </c>
      <c r="I301" s="270"/>
      <c r="J301" s="271">
        <f>ROUND(I301*H301,2)</f>
        <v>0</v>
      </c>
      <c r="K301" s="272"/>
      <c r="L301" s="273"/>
      <c r="M301" s="274" t="s">
        <v>1</v>
      </c>
      <c r="N301" s="275" t="s">
        <v>44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242</v>
      </c>
      <c r="AT301" s="240" t="s">
        <v>296</v>
      </c>
      <c r="AU301" s="240" t="s">
        <v>88</v>
      </c>
      <c r="AY301" s="18" t="s">
        <v>163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84</v>
      </c>
      <c r="BK301" s="241">
        <f>ROUND(I301*H301,2)</f>
        <v>0</v>
      </c>
      <c r="BL301" s="18" t="s">
        <v>202</v>
      </c>
      <c r="BM301" s="240" t="s">
        <v>481</v>
      </c>
    </row>
    <row r="302" s="13" customFormat="1">
      <c r="A302" s="13"/>
      <c r="B302" s="242"/>
      <c r="C302" s="243"/>
      <c r="D302" s="244" t="s">
        <v>169</v>
      </c>
      <c r="E302" s="245" t="s">
        <v>1</v>
      </c>
      <c r="F302" s="246" t="s">
        <v>1313</v>
      </c>
      <c r="G302" s="243"/>
      <c r="H302" s="247">
        <v>1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169</v>
      </c>
      <c r="AU302" s="253" t="s">
        <v>88</v>
      </c>
      <c r="AV302" s="13" t="s">
        <v>88</v>
      </c>
      <c r="AW302" s="13" t="s">
        <v>34</v>
      </c>
      <c r="AX302" s="13" t="s">
        <v>79</v>
      </c>
      <c r="AY302" s="253" t="s">
        <v>163</v>
      </c>
    </row>
    <row r="303" s="14" customFormat="1">
      <c r="A303" s="14"/>
      <c r="B303" s="254"/>
      <c r="C303" s="255"/>
      <c r="D303" s="244" t="s">
        <v>169</v>
      </c>
      <c r="E303" s="256" t="s">
        <v>1</v>
      </c>
      <c r="F303" s="257" t="s">
        <v>172</v>
      </c>
      <c r="G303" s="255"/>
      <c r="H303" s="258">
        <v>1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169</v>
      </c>
      <c r="AU303" s="264" t="s">
        <v>88</v>
      </c>
      <c r="AV303" s="14" t="s">
        <v>94</v>
      </c>
      <c r="AW303" s="14" t="s">
        <v>34</v>
      </c>
      <c r="AX303" s="14" t="s">
        <v>84</v>
      </c>
      <c r="AY303" s="264" t="s">
        <v>163</v>
      </c>
    </row>
    <row r="304" s="2" customFormat="1" ht="37.8" customHeight="1">
      <c r="A304" s="39"/>
      <c r="B304" s="40"/>
      <c r="C304" s="228" t="s">
        <v>339</v>
      </c>
      <c r="D304" s="228" t="s">
        <v>165</v>
      </c>
      <c r="E304" s="229" t="s">
        <v>1367</v>
      </c>
      <c r="F304" s="230" t="s">
        <v>1368</v>
      </c>
      <c r="G304" s="231" t="s">
        <v>293</v>
      </c>
      <c r="H304" s="232">
        <v>4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44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202</v>
      </c>
      <c r="AT304" s="240" t="s">
        <v>165</v>
      </c>
      <c r="AU304" s="240" t="s">
        <v>88</v>
      </c>
      <c r="AY304" s="18" t="s">
        <v>163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84</v>
      </c>
      <c r="BK304" s="241">
        <f>ROUND(I304*H304,2)</f>
        <v>0</v>
      </c>
      <c r="BL304" s="18" t="s">
        <v>202</v>
      </c>
      <c r="BM304" s="240" t="s">
        <v>484</v>
      </c>
    </row>
    <row r="305" s="13" customFormat="1">
      <c r="A305" s="13"/>
      <c r="B305" s="242"/>
      <c r="C305" s="243"/>
      <c r="D305" s="244" t="s">
        <v>169</v>
      </c>
      <c r="E305" s="245" t="s">
        <v>1</v>
      </c>
      <c r="F305" s="246" t="s">
        <v>1369</v>
      </c>
      <c r="G305" s="243"/>
      <c r="H305" s="247">
        <v>4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169</v>
      </c>
      <c r="AU305" s="253" t="s">
        <v>88</v>
      </c>
      <c r="AV305" s="13" t="s">
        <v>88</v>
      </c>
      <c r="AW305" s="13" t="s">
        <v>34</v>
      </c>
      <c r="AX305" s="13" t="s">
        <v>79</v>
      </c>
      <c r="AY305" s="253" t="s">
        <v>163</v>
      </c>
    </row>
    <row r="306" s="14" customFormat="1">
      <c r="A306" s="14"/>
      <c r="B306" s="254"/>
      <c r="C306" s="255"/>
      <c r="D306" s="244" t="s">
        <v>169</v>
      </c>
      <c r="E306" s="256" t="s">
        <v>1</v>
      </c>
      <c r="F306" s="257" t="s">
        <v>172</v>
      </c>
      <c r="G306" s="255"/>
      <c r="H306" s="258">
        <v>4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4" t="s">
        <v>169</v>
      </c>
      <c r="AU306" s="264" t="s">
        <v>88</v>
      </c>
      <c r="AV306" s="14" t="s">
        <v>94</v>
      </c>
      <c r="AW306" s="14" t="s">
        <v>34</v>
      </c>
      <c r="AX306" s="14" t="s">
        <v>84</v>
      </c>
      <c r="AY306" s="264" t="s">
        <v>163</v>
      </c>
    </row>
    <row r="307" s="2" customFormat="1" ht="24.15" customHeight="1">
      <c r="A307" s="39"/>
      <c r="B307" s="40"/>
      <c r="C307" s="228" t="s">
        <v>486</v>
      </c>
      <c r="D307" s="228" t="s">
        <v>165</v>
      </c>
      <c r="E307" s="229" t="s">
        <v>758</v>
      </c>
      <c r="F307" s="230" t="s">
        <v>759</v>
      </c>
      <c r="G307" s="231" t="s">
        <v>293</v>
      </c>
      <c r="H307" s="232">
        <v>7</v>
      </c>
      <c r="I307" s="233"/>
      <c r="J307" s="234">
        <f>ROUND(I307*H307,2)</f>
        <v>0</v>
      </c>
      <c r="K307" s="235"/>
      <c r="L307" s="45"/>
      <c r="M307" s="236" t="s">
        <v>1</v>
      </c>
      <c r="N307" s="237" t="s">
        <v>44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202</v>
      </c>
      <c r="AT307" s="240" t="s">
        <v>165</v>
      </c>
      <c r="AU307" s="240" t="s">
        <v>88</v>
      </c>
      <c r="AY307" s="18" t="s">
        <v>163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84</v>
      </c>
      <c r="BK307" s="241">
        <f>ROUND(I307*H307,2)</f>
        <v>0</v>
      </c>
      <c r="BL307" s="18" t="s">
        <v>202</v>
      </c>
      <c r="BM307" s="240" t="s">
        <v>489</v>
      </c>
    </row>
    <row r="308" s="2" customFormat="1" ht="16.5" customHeight="1">
      <c r="A308" s="39"/>
      <c r="B308" s="40"/>
      <c r="C308" s="265" t="s">
        <v>343</v>
      </c>
      <c r="D308" s="265" t="s">
        <v>296</v>
      </c>
      <c r="E308" s="266" t="s">
        <v>762</v>
      </c>
      <c r="F308" s="267" t="s">
        <v>763</v>
      </c>
      <c r="G308" s="268" t="s">
        <v>184</v>
      </c>
      <c r="H308" s="269">
        <v>95</v>
      </c>
      <c r="I308" s="270"/>
      <c r="J308" s="271">
        <f>ROUND(I308*H308,2)</f>
        <v>0</v>
      </c>
      <c r="K308" s="272"/>
      <c r="L308" s="273"/>
      <c r="M308" s="274" t="s">
        <v>1</v>
      </c>
      <c r="N308" s="275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242</v>
      </c>
      <c r="AT308" s="240" t="s">
        <v>296</v>
      </c>
      <c r="AU308" s="240" t="s">
        <v>88</v>
      </c>
      <c r="AY308" s="18" t="s">
        <v>163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84</v>
      </c>
      <c r="BK308" s="241">
        <f>ROUND(I308*H308,2)</f>
        <v>0</v>
      </c>
      <c r="BL308" s="18" t="s">
        <v>202</v>
      </c>
      <c r="BM308" s="240" t="s">
        <v>492</v>
      </c>
    </row>
    <row r="309" s="2" customFormat="1" ht="16.5" customHeight="1">
      <c r="A309" s="39"/>
      <c r="B309" s="40"/>
      <c r="C309" s="228" t="s">
        <v>493</v>
      </c>
      <c r="D309" s="228" t="s">
        <v>165</v>
      </c>
      <c r="E309" s="229" t="s">
        <v>1370</v>
      </c>
      <c r="F309" s="230" t="s">
        <v>1371</v>
      </c>
      <c r="G309" s="231" t="s">
        <v>1237</v>
      </c>
      <c r="H309" s="232">
        <v>1</v>
      </c>
      <c r="I309" s="233"/>
      <c r="J309" s="234">
        <f>ROUND(I309*H309,2)</f>
        <v>0</v>
      </c>
      <c r="K309" s="235"/>
      <c r="L309" s="45"/>
      <c r="M309" s="236" t="s">
        <v>1</v>
      </c>
      <c r="N309" s="237" t="s">
        <v>44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202</v>
      </c>
      <c r="AT309" s="240" t="s">
        <v>165</v>
      </c>
      <c r="AU309" s="240" t="s">
        <v>88</v>
      </c>
      <c r="AY309" s="18" t="s">
        <v>163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84</v>
      </c>
      <c r="BK309" s="241">
        <f>ROUND(I309*H309,2)</f>
        <v>0</v>
      </c>
      <c r="BL309" s="18" t="s">
        <v>202</v>
      </c>
      <c r="BM309" s="240" t="s">
        <v>496</v>
      </c>
    </row>
    <row r="310" s="2" customFormat="1" ht="49.05" customHeight="1">
      <c r="A310" s="39"/>
      <c r="B310" s="40"/>
      <c r="C310" s="228" t="s">
        <v>346</v>
      </c>
      <c r="D310" s="228" t="s">
        <v>165</v>
      </c>
      <c r="E310" s="229" t="s">
        <v>765</v>
      </c>
      <c r="F310" s="230" t="s">
        <v>766</v>
      </c>
      <c r="G310" s="231" t="s">
        <v>286</v>
      </c>
      <c r="H310" s="232">
        <v>1.4239999999999999</v>
      </c>
      <c r="I310" s="233"/>
      <c r="J310" s="234">
        <f>ROUND(I310*H310,2)</f>
        <v>0</v>
      </c>
      <c r="K310" s="235"/>
      <c r="L310" s="45"/>
      <c r="M310" s="236" t="s">
        <v>1</v>
      </c>
      <c r="N310" s="237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202</v>
      </c>
      <c r="AT310" s="240" t="s">
        <v>165</v>
      </c>
      <c r="AU310" s="240" t="s">
        <v>88</v>
      </c>
      <c r="AY310" s="18" t="s">
        <v>163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84</v>
      </c>
      <c r="BK310" s="241">
        <f>ROUND(I310*H310,2)</f>
        <v>0</v>
      </c>
      <c r="BL310" s="18" t="s">
        <v>202</v>
      </c>
      <c r="BM310" s="240" t="s">
        <v>499</v>
      </c>
    </row>
    <row r="311" s="12" customFormat="1" ht="22.8" customHeight="1">
      <c r="A311" s="12"/>
      <c r="B311" s="212"/>
      <c r="C311" s="213"/>
      <c r="D311" s="214" t="s">
        <v>78</v>
      </c>
      <c r="E311" s="226" t="s">
        <v>1372</v>
      </c>
      <c r="F311" s="226" t="s">
        <v>1373</v>
      </c>
      <c r="G311" s="213"/>
      <c r="H311" s="213"/>
      <c r="I311" s="216"/>
      <c r="J311" s="227">
        <f>BK311</f>
        <v>0</v>
      </c>
      <c r="K311" s="213"/>
      <c r="L311" s="218"/>
      <c r="M311" s="219"/>
      <c r="N311" s="220"/>
      <c r="O311" s="220"/>
      <c r="P311" s="221">
        <f>SUM(P312:P320)</f>
        <v>0</v>
      </c>
      <c r="Q311" s="220"/>
      <c r="R311" s="221">
        <f>SUM(R312:R320)</f>
        <v>0</v>
      </c>
      <c r="S311" s="220"/>
      <c r="T311" s="222">
        <f>SUM(T312:T320)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3" t="s">
        <v>84</v>
      </c>
      <c r="AT311" s="224" t="s">
        <v>78</v>
      </c>
      <c r="AU311" s="224" t="s">
        <v>84</v>
      </c>
      <c r="AY311" s="223" t="s">
        <v>163</v>
      </c>
      <c r="BK311" s="225">
        <f>SUM(BK312:BK320)</f>
        <v>0</v>
      </c>
    </row>
    <row r="312" s="2" customFormat="1" ht="66.75" customHeight="1">
      <c r="A312" s="39"/>
      <c r="B312" s="40"/>
      <c r="C312" s="228" t="s">
        <v>502</v>
      </c>
      <c r="D312" s="228" t="s">
        <v>165</v>
      </c>
      <c r="E312" s="229" t="s">
        <v>1374</v>
      </c>
      <c r="F312" s="230" t="s">
        <v>1375</v>
      </c>
      <c r="G312" s="231" t="s">
        <v>293</v>
      </c>
      <c r="H312" s="232">
        <v>1</v>
      </c>
      <c r="I312" s="233"/>
      <c r="J312" s="234">
        <f>ROUND(I312*H312,2)</f>
        <v>0</v>
      </c>
      <c r="K312" s="235"/>
      <c r="L312" s="45"/>
      <c r="M312" s="236" t="s">
        <v>1</v>
      </c>
      <c r="N312" s="237" t="s">
        <v>44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94</v>
      </c>
      <c r="AT312" s="240" t="s">
        <v>165</v>
      </c>
      <c r="AU312" s="240" t="s">
        <v>88</v>
      </c>
      <c r="AY312" s="18" t="s">
        <v>163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84</v>
      </c>
      <c r="BK312" s="241">
        <f>ROUND(I312*H312,2)</f>
        <v>0</v>
      </c>
      <c r="BL312" s="18" t="s">
        <v>94</v>
      </c>
      <c r="BM312" s="240" t="s">
        <v>505</v>
      </c>
    </row>
    <row r="313" s="2" customFormat="1" ht="66.75" customHeight="1">
      <c r="A313" s="39"/>
      <c r="B313" s="40"/>
      <c r="C313" s="228" t="s">
        <v>350</v>
      </c>
      <c r="D313" s="228" t="s">
        <v>165</v>
      </c>
      <c r="E313" s="229" t="s">
        <v>1376</v>
      </c>
      <c r="F313" s="230" t="s">
        <v>1377</v>
      </c>
      <c r="G313" s="231" t="s">
        <v>293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44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94</v>
      </c>
      <c r="AT313" s="240" t="s">
        <v>165</v>
      </c>
      <c r="AU313" s="240" t="s">
        <v>88</v>
      </c>
      <c r="AY313" s="18" t="s">
        <v>163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84</v>
      </c>
      <c r="BK313" s="241">
        <f>ROUND(I313*H313,2)</f>
        <v>0</v>
      </c>
      <c r="BL313" s="18" t="s">
        <v>94</v>
      </c>
      <c r="BM313" s="240" t="s">
        <v>512</v>
      </c>
    </row>
    <row r="314" s="2" customFormat="1" ht="21.75" customHeight="1">
      <c r="A314" s="39"/>
      <c r="B314" s="40"/>
      <c r="C314" s="228" t="s">
        <v>515</v>
      </c>
      <c r="D314" s="228" t="s">
        <v>165</v>
      </c>
      <c r="E314" s="229" t="s">
        <v>1378</v>
      </c>
      <c r="F314" s="230" t="s">
        <v>1379</v>
      </c>
      <c r="G314" s="231" t="s">
        <v>293</v>
      </c>
      <c r="H314" s="232">
        <v>1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94</v>
      </c>
      <c r="AT314" s="240" t="s">
        <v>165</v>
      </c>
      <c r="AU314" s="240" t="s">
        <v>88</v>
      </c>
      <c r="AY314" s="18" t="s">
        <v>163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84</v>
      </c>
      <c r="BK314" s="241">
        <f>ROUND(I314*H314,2)</f>
        <v>0</v>
      </c>
      <c r="BL314" s="18" t="s">
        <v>94</v>
      </c>
      <c r="BM314" s="240" t="s">
        <v>518</v>
      </c>
    </row>
    <row r="315" s="2" customFormat="1" ht="16.5" customHeight="1">
      <c r="A315" s="39"/>
      <c r="B315" s="40"/>
      <c r="C315" s="228" t="s">
        <v>353</v>
      </c>
      <c r="D315" s="228" t="s">
        <v>165</v>
      </c>
      <c r="E315" s="229" t="s">
        <v>1380</v>
      </c>
      <c r="F315" s="230" t="s">
        <v>1381</v>
      </c>
      <c r="G315" s="231" t="s">
        <v>184</v>
      </c>
      <c r="H315" s="232">
        <v>10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44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94</v>
      </c>
      <c r="AT315" s="240" t="s">
        <v>165</v>
      </c>
      <c r="AU315" s="240" t="s">
        <v>88</v>
      </c>
      <c r="AY315" s="18" t="s">
        <v>163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84</v>
      </c>
      <c r="BK315" s="241">
        <f>ROUND(I315*H315,2)</f>
        <v>0</v>
      </c>
      <c r="BL315" s="18" t="s">
        <v>94</v>
      </c>
      <c r="BM315" s="240" t="s">
        <v>521</v>
      </c>
    </row>
    <row r="316" s="2" customFormat="1" ht="16.5" customHeight="1">
      <c r="A316" s="39"/>
      <c r="B316" s="40"/>
      <c r="C316" s="228" t="s">
        <v>523</v>
      </c>
      <c r="D316" s="228" t="s">
        <v>165</v>
      </c>
      <c r="E316" s="229" t="s">
        <v>1382</v>
      </c>
      <c r="F316" s="230" t="s">
        <v>1383</v>
      </c>
      <c r="G316" s="231" t="s">
        <v>184</v>
      </c>
      <c r="H316" s="232">
        <v>10</v>
      </c>
      <c r="I316" s="233"/>
      <c r="J316" s="234">
        <f>ROUND(I316*H316,2)</f>
        <v>0</v>
      </c>
      <c r="K316" s="235"/>
      <c r="L316" s="45"/>
      <c r="M316" s="236" t="s">
        <v>1</v>
      </c>
      <c r="N316" s="237" t="s">
        <v>44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94</v>
      </c>
      <c r="AT316" s="240" t="s">
        <v>165</v>
      </c>
      <c r="AU316" s="240" t="s">
        <v>88</v>
      </c>
      <c r="AY316" s="18" t="s">
        <v>163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84</v>
      </c>
      <c r="BK316" s="241">
        <f>ROUND(I316*H316,2)</f>
        <v>0</v>
      </c>
      <c r="BL316" s="18" t="s">
        <v>94</v>
      </c>
      <c r="BM316" s="240" t="s">
        <v>526</v>
      </c>
    </row>
    <row r="317" s="2" customFormat="1" ht="16.5" customHeight="1">
      <c r="A317" s="39"/>
      <c r="B317" s="40"/>
      <c r="C317" s="228" t="s">
        <v>357</v>
      </c>
      <c r="D317" s="228" t="s">
        <v>165</v>
      </c>
      <c r="E317" s="229" t="s">
        <v>1384</v>
      </c>
      <c r="F317" s="230" t="s">
        <v>1385</v>
      </c>
      <c r="G317" s="231" t="s">
        <v>293</v>
      </c>
      <c r="H317" s="232">
        <v>1</v>
      </c>
      <c r="I317" s="233"/>
      <c r="J317" s="234">
        <f>ROUND(I317*H317,2)</f>
        <v>0</v>
      </c>
      <c r="K317" s="235"/>
      <c r="L317" s="45"/>
      <c r="M317" s="236" t="s">
        <v>1</v>
      </c>
      <c r="N317" s="237" t="s">
        <v>44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94</v>
      </c>
      <c r="AT317" s="240" t="s">
        <v>165</v>
      </c>
      <c r="AU317" s="240" t="s">
        <v>88</v>
      </c>
      <c r="AY317" s="18" t="s">
        <v>163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84</v>
      </c>
      <c r="BK317" s="241">
        <f>ROUND(I317*H317,2)</f>
        <v>0</v>
      </c>
      <c r="BL317" s="18" t="s">
        <v>94</v>
      </c>
      <c r="BM317" s="240" t="s">
        <v>529</v>
      </c>
    </row>
    <row r="318" s="2" customFormat="1" ht="16.5" customHeight="1">
      <c r="A318" s="39"/>
      <c r="B318" s="40"/>
      <c r="C318" s="228" t="s">
        <v>531</v>
      </c>
      <c r="D318" s="228" t="s">
        <v>165</v>
      </c>
      <c r="E318" s="229" t="s">
        <v>1386</v>
      </c>
      <c r="F318" s="230" t="s">
        <v>1387</v>
      </c>
      <c r="G318" s="231" t="s">
        <v>293</v>
      </c>
      <c r="H318" s="232">
        <v>1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44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94</v>
      </c>
      <c r="AT318" s="240" t="s">
        <v>165</v>
      </c>
      <c r="AU318" s="240" t="s">
        <v>88</v>
      </c>
      <c r="AY318" s="18" t="s">
        <v>163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84</v>
      </c>
      <c r="BK318" s="241">
        <f>ROUND(I318*H318,2)</f>
        <v>0</v>
      </c>
      <c r="BL318" s="18" t="s">
        <v>94</v>
      </c>
      <c r="BM318" s="240" t="s">
        <v>532</v>
      </c>
    </row>
    <row r="319" s="2" customFormat="1" ht="16.5" customHeight="1">
      <c r="A319" s="39"/>
      <c r="B319" s="40"/>
      <c r="C319" s="228" t="s">
        <v>360</v>
      </c>
      <c r="D319" s="228" t="s">
        <v>165</v>
      </c>
      <c r="E319" s="229" t="s">
        <v>1388</v>
      </c>
      <c r="F319" s="230" t="s">
        <v>1389</v>
      </c>
      <c r="G319" s="231" t="s">
        <v>293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44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94</v>
      </c>
      <c r="AT319" s="240" t="s">
        <v>165</v>
      </c>
      <c r="AU319" s="240" t="s">
        <v>88</v>
      </c>
      <c r="AY319" s="18" t="s">
        <v>163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84</v>
      </c>
      <c r="BK319" s="241">
        <f>ROUND(I319*H319,2)</f>
        <v>0</v>
      </c>
      <c r="BL319" s="18" t="s">
        <v>94</v>
      </c>
      <c r="BM319" s="240" t="s">
        <v>533</v>
      </c>
    </row>
    <row r="320" s="2" customFormat="1" ht="16.5" customHeight="1">
      <c r="A320" s="39"/>
      <c r="B320" s="40"/>
      <c r="C320" s="228" t="s">
        <v>535</v>
      </c>
      <c r="D320" s="228" t="s">
        <v>165</v>
      </c>
      <c r="E320" s="229" t="s">
        <v>1390</v>
      </c>
      <c r="F320" s="230" t="s">
        <v>1391</v>
      </c>
      <c r="G320" s="231" t="s">
        <v>293</v>
      </c>
      <c r="H320" s="232">
        <v>1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44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94</v>
      </c>
      <c r="AT320" s="240" t="s">
        <v>165</v>
      </c>
      <c r="AU320" s="240" t="s">
        <v>88</v>
      </c>
      <c r="AY320" s="18" t="s">
        <v>163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84</v>
      </c>
      <c r="BK320" s="241">
        <f>ROUND(I320*H320,2)</f>
        <v>0</v>
      </c>
      <c r="BL320" s="18" t="s">
        <v>94</v>
      </c>
      <c r="BM320" s="240" t="s">
        <v>538</v>
      </c>
    </row>
    <row r="321" s="12" customFormat="1" ht="22.8" customHeight="1">
      <c r="A321" s="12"/>
      <c r="B321" s="212"/>
      <c r="C321" s="213"/>
      <c r="D321" s="214" t="s">
        <v>78</v>
      </c>
      <c r="E321" s="226" t="s">
        <v>1392</v>
      </c>
      <c r="F321" s="226" t="s">
        <v>1393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SUM(P322:P330)</f>
        <v>0</v>
      </c>
      <c r="Q321" s="220"/>
      <c r="R321" s="221">
        <f>SUM(R322:R330)</f>
        <v>0</v>
      </c>
      <c r="S321" s="220"/>
      <c r="T321" s="222">
        <f>SUM(T322:T330)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84</v>
      </c>
      <c r="AT321" s="224" t="s">
        <v>78</v>
      </c>
      <c r="AU321" s="224" t="s">
        <v>84</v>
      </c>
      <c r="AY321" s="223" t="s">
        <v>163</v>
      </c>
      <c r="BK321" s="225">
        <f>SUM(BK322:BK330)</f>
        <v>0</v>
      </c>
    </row>
    <row r="322" s="2" customFormat="1" ht="66.75" customHeight="1">
      <c r="A322" s="39"/>
      <c r="B322" s="40"/>
      <c r="C322" s="228" t="s">
        <v>367</v>
      </c>
      <c r="D322" s="228" t="s">
        <v>165</v>
      </c>
      <c r="E322" s="229" t="s">
        <v>1394</v>
      </c>
      <c r="F322" s="230" t="s">
        <v>1395</v>
      </c>
      <c r="G322" s="231" t="s">
        <v>184</v>
      </c>
      <c r="H322" s="232">
        <v>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44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94</v>
      </c>
      <c r="AT322" s="240" t="s">
        <v>165</v>
      </c>
      <c r="AU322" s="240" t="s">
        <v>88</v>
      </c>
      <c r="AY322" s="18" t="s">
        <v>163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84</v>
      </c>
      <c r="BK322" s="241">
        <f>ROUND(I322*H322,2)</f>
        <v>0</v>
      </c>
      <c r="BL322" s="18" t="s">
        <v>94</v>
      </c>
      <c r="BM322" s="240" t="s">
        <v>541</v>
      </c>
    </row>
    <row r="323" s="2" customFormat="1" ht="66.75" customHeight="1">
      <c r="A323" s="39"/>
      <c r="B323" s="40"/>
      <c r="C323" s="228" t="s">
        <v>543</v>
      </c>
      <c r="D323" s="228" t="s">
        <v>165</v>
      </c>
      <c r="E323" s="229" t="s">
        <v>1396</v>
      </c>
      <c r="F323" s="230" t="s">
        <v>1397</v>
      </c>
      <c r="G323" s="231" t="s">
        <v>293</v>
      </c>
      <c r="H323" s="232">
        <v>1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44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94</v>
      </c>
      <c r="AT323" s="240" t="s">
        <v>165</v>
      </c>
      <c r="AU323" s="240" t="s">
        <v>88</v>
      </c>
      <c r="AY323" s="18" t="s">
        <v>163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84</v>
      </c>
      <c r="BK323" s="241">
        <f>ROUND(I323*H323,2)</f>
        <v>0</v>
      </c>
      <c r="BL323" s="18" t="s">
        <v>94</v>
      </c>
      <c r="BM323" s="240" t="s">
        <v>546</v>
      </c>
    </row>
    <row r="324" s="2" customFormat="1" ht="21.75" customHeight="1">
      <c r="A324" s="39"/>
      <c r="B324" s="40"/>
      <c r="C324" s="228" t="s">
        <v>371</v>
      </c>
      <c r="D324" s="228" t="s">
        <v>165</v>
      </c>
      <c r="E324" s="229" t="s">
        <v>1398</v>
      </c>
      <c r="F324" s="230" t="s">
        <v>1379</v>
      </c>
      <c r="G324" s="231" t="s">
        <v>293</v>
      </c>
      <c r="H324" s="232">
        <v>1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94</v>
      </c>
      <c r="AT324" s="240" t="s">
        <v>165</v>
      </c>
      <c r="AU324" s="240" t="s">
        <v>88</v>
      </c>
      <c r="AY324" s="18" t="s">
        <v>163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84</v>
      </c>
      <c r="BK324" s="241">
        <f>ROUND(I324*H324,2)</f>
        <v>0</v>
      </c>
      <c r="BL324" s="18" t="s">
        <v>94</v>
      </c>
      <c r="BM324" s="240" t="s">
        <v>550</v>
      </c>
    </row>
    <row r="325" s="2" customFormat="1" ht="16.5" customHeight="1">
      <c r="A325" s="39"/>
      <c r="B325" s="40"/>
      <c r="C325" s="228" t="s">
        <v>552</v>
      </c>
      <c r="D325" s="228" t="s">
        <v>165</v>
      </c>
      <c r="E325" s="229" t="s">
        <v>1399</v>
      </c>
      <c r="F325" s="230" t="s">
        <v>1381</v>
      </c>
      <c r="G325" s="231" t="s">
        <v>184</v>
      </c>
      <c r="H325" s="232">
        <v>7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44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94</v>
      </c>
      <c r="AT325" s="240" t="s">
        <v>165</v>
      </c>
      <c r="AU325" s="240" t="s">
        <v>88</v>
      </c>
      <c r="AY325" s="18" t="s">
        <v>163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84</v>
      </c>
      <c r="BK325" s="241">
        <f>ROUND(I325*H325,2)</f>
        <v>0</v>
      </c>
      <c r="BL325" s="18" t="s">
        <v>94</v>
      </c>
      <c r="BM325" s="240" t="s">
        <v>555</v>
      </c>
    </row>
    <row r="326" s="2" customFormat="1" ht="16.5" customHeight="1">
      <c r="A326" s="39"/>
      <c r="B326" s="40"/>
      <c r="C326" s="228" t="s">
        <v>375</v>
      </c>
      <c r="D326" s="228" t="s">
        <v>165</v>
      </c>
      <c r="E326" s="229" t="s">
        <v>1400</v>
      </c>
      <c r="F326" s="230" t="s">
        <v>1383</v>
      </c>
      <c r="G326" s="231" t="s">
        <v>184</v>
      </c>
      <c r="H326" s="232">
        <v>7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44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94</v>
      </c>
      <c r="AT326" s="240" t="s">
        <v>165</v>
      </c>
      <c r="AU326" s="240" t="s">
        <v>88</v>
      </c>
      <c r="AY326" s="18" t="s">
        <v>163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84</v>
      </c>
      <c r="BK326" s="241">
        <f>ROUND(I326*H326,2)</f>
        <v>0</v>
      </c>
      <c r="BL326" s="18" t="s">
        <v>94</v>
      </c>
      <c r="BM326" s="240" t="s">
        <v>559</v>
      </c>
    </row>
    <row r="327" s="2" customFormat="1" ht="16.5" customHeight="1">
      <c r="A327" s="39"/>
      <c r="B327" s="40"/>
      <c r="C327" s="228" t="s">
        <v>560</v>
      </c>
      <c r="D327" s="228" t="s">
        <v>165</v>
      </c>
      <c r="E327" s="229" t="s">
        <v>1401</v>
      </c>
      <c r="F327" s="230" t="s">
        <v>1385</v>
      </c>
      <c r="G327" s="231" t="s">
        <v>293</v>
      </c>
      <c r="H327" s="232">
        <v>1</v>
      </c>
      <c r="I327" s="233"/>
      <c r="J327" s="234">
        <f>ROUND(I327*H327,2)</f>
        <v>0</v>
      </c>
      <c r="K327" s="235"/>
      <c r="L327" s="45"/>
      <c r="M327" s="236" t="s">
        <v>1</v>
      </c>
      <c r="N327" s="237" t="s">
        <v>44</v>
      </c>
      <c r="O327" s="92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0" t="s">
        <v>94</v>
      </c>
      <c r="AT327" s="240" t="s">
        <v>165</v>
      </c>
      <c r="AU327" s="240" t="s">
        <v>88</v>
      </c>
      <c r="AY327" s="18" t="s">
        <v>163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8" t="s">
        <v>84</v>
      </c>
      <c r="BK327" s="241">
        <f>ROUND(I327*H327,2)</f>
        <v>0</v>
      </c>
      <c r="BL327" s="18" t="s">
        <v>94</v>
      </c>
      <c r="BM327" s="240" t="s">
        <v>563</v>
      </c>
    </row>
    <row r="328" s="2" customFormat="1" ht="16.5" customHeight="1">
      <c r="A328" s="39"/>
      <c r="B328" s="40"/>
      <c r="C328" s="228" t="s">
        <v>378</v>
      </c>
      <c r="D328" s="228" t="s">
        <v>165</v>
      </c>
      <c r="E328" s="229" t="s">
        <v>1402</v>
      </c>
      <c r="F328" s="230" t="s">
        <v>1387</v>
      </c>
      <c r="G328" s="231" t="s">
        <v>293</v>
      </c>
      <c r="H328" s="232">
        <v>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44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94</v>
      </c>
      <c r="AT328" s="240" t="s">
        <v>165</v>
      </c>
      <c r="AU328" s="240" t="s">
        <v>88</v>
      </c>
      <c r="AY328" s="18" t="s">
        <v>163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84</v>
      </c>
      <c r="BK328" s="241">
        <f>ROUND(I328*H328,2)</f>
        <v>0</v>
      </c>
      <c r="BL328" s="18" t="s">
        <v>94</v>
      </c>
      <c r="BM328" s="240" t="s">
        <v>568</v>
      </c>
    </row>
    <row r="329" s="2" customFormat="1" ht="16.5" customHeight="1">
      <c r="A329" s="39"/>
      <c r="B329" s="40"/>
      <c r="C329" s="228" t="s">
        <v>569</v>
      </c>
      <c r="D329" s="228" t="s">
        <v>165</v>
      </c>
      <c r="E329" s="229" t="s">
        <v>1403</v>
      </c>
      <c r="F329" s="230" t="s">
        <v>1389</v>
      </c>
      <c r="G329" s="231" t="s">
        <v>293</v>
      </c>
      <c r="H329" s="232">
        <v>1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44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94</v>
      </c>
      <c r="AT329" s="240" t="s">
        <v>165</v>
      </c>
      <c r="AU329" s="240" t="s">
        <v>88</v>
      </c>
      <c r="AY329" s="18" t="s">
        <v>163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84</v>
      </c>
      <c r="BK329" s="241">
        <f>ROUND(I329*H329,2)</f>
        <v>0</v>
      </c>
      <c r="BL329" s="18" t="s">
        <v>94</v>
      </c>
      <c r="BM329" s="240" t="s">
        <v>572</v>
      </c>
    </row>
    <row r="330" s="2" customFormat="1" ht="16.5" customHeight="1">
      <c r="A330" s="39"/>
      <c r="B330" s="40"/>
      <c r="C330" s="228" t="s">
        <v>303</v>
      </c>
      <c r="D330" s="228" t="s">
        <v>165</v>
      </c>
      <c r="E330" s="229" t="s">
        <v>1404</v>
      </c>
      <c r="F330" s="230" t="s">
        <v>1391</v>
      </c>
      <c r="G330" s="231" t="s">
        <v>293</v>
      </c>
      <c r="H330" s="232">
        <v>1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44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94</v>
      </c>
      <c r="AT330" s="240" t="s">
        <v>165</v>
      </c>
      <c r="AU330" s="240" t="s">
        <v>88</v>
      </c>
      <c r="AY330" s="18" t="s">
        <v>163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84</v>
      </c>
      <c r="BK330" s="241">
        <f>ROUND(I330*H330,2)</f>
        <v>0</v>
      </c>
      <c r="BL330" s="18" t="s">
        <v>94</v>
      </c>
      <c r="BM330" s="240" t="s">
        <v>575</v>
      </c>
    </row>
    <row r="331" s="12" customFormat="1" ht="22.8" customHeight="1">
      <c r="A331" s="12"/>
      <c r="B331" s="212"/>
      <c r="C331" s="213"/>
      <c r="D331" s="214" t="s">
        <v>78</v>
      </c>
      <c r="E331" s="226" t="s">
        <v>809</v>
      </c>
      <c r="F331" s="226" t="s">
        <v>810</v>
      </c>
      <c r="G331" s="213"/>
      <c r="H331" s="213"/>
      <c r="I331" s="216"/>
      <c r="J331" s="227">
        <f>BK331</f>
        <v>0</v>
      </c>
      <c r="K331" s="213"/>
      <c r="L331" s="218"/>
      <c r="M331" s="219"/>
      <c r="N331" s="220"/>
      <c r="O331" s="220"/>
      <c r="P331" s="221">
        <f>SUM(P332:P341)</f>
        <v>0</v>
      </c>
      <c r="Q331" s="220"/>
      <c r="R331" s="221">
        <f>SUM(R332:R341)</f>
        <v>0</v>
      </c>
      <c r="S331" s="220"/>
      <c r="T331" s="222">
        <f>SUM(T332:T341)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23" t="s">
        <v>88</v>
      </c>
      <c r="AT331" s="224" t="s">
        <v>78</v>
      </c>
      <c r="AU331" s="224" t="s">
        <v>84</v>
      </c>
      <c r="AY331" s="223" t="s">
        <v>163</v>
      </c>
      <c r="BK331" s="225">
        <f>SUM(BK332:BK341)</f>
        <v>0</v>
      </c>
    </row>
    <row r="332" s="2" customFormat="1" ht="55.5" customHeight="1">
      <c r="A332" s="39"/>
      <c r="B332" s="40"/>
      <c r="C332" s="228" t="s">
        <v>310</v>
      </c>
      <c r="D332" s="228" t="s">
        <v>165</v>
      </c>
      <c r="E332" s="229" t="s">
        <v>816</v>
      </c>
      <c r="F332" s="230" t="s">
        <v>817</v>
      </c>
      <c r="G332" s="231" t="s">
        <v>175</v>
      </c>
      <c r="H332" s="232">
        <v>5.3789999999999996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44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202</v>
      </c>
      <c r="AT332" s="240" t="s">
        <v>165</v>
      </c>
      <c r="AU332" s="240" t="s">
        <v>88</v>
      </c>
      <c r="AY332" s="18" t="s">
        <v>163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84</v>
      </c>
      <c r="BK332" s="241">
        <f>ROUND(I332*H332,2)</f>
        <v>0</v>
      </c>
      <c r="BL332" s="18" t="s">
        <v>202</v>
      </c>
      <c r="BM332" s="240" t="s">
        <v>578</v>
      </c>
    </row>
    <row r="333" s="13" customFormat="1">
      <c r="A333" s="13"/>
      <c r="B333" s="242"/>
      <c r="C333" s="243"/>
      <c r="D333" s="244" t="s">
        <v>169</v>
      </c>
      <c r="E333" s="245" t="s">
        <v>1</v>
      </c>
      <c r="F333" s="246" t="s">
        <v>1405</v>
      </c>
      <c r="G333" s="243"/>
      <c r="H333" s="247">
        <v>5.3789999999999996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169</v>
      </c>
      <c r="AU333" s="253" t="s">
        <v>88</v>
      </c>
      <c r="AV333" s="13" t="s">
        <v>88</v>
      </c>
      <c r="AW333" s="13" t="s">
        <v>34</v>
      </c>
      <c r="AX333" s="13" t="s">
        <v>79</v>
      </c>
      <c r="AY333" s="253" t="s">
        <v>163</v>
      </c>
    </row>
    <row r="334" s="14" customFormat="1">
      <c r="A334" s="14"/>
      <c r="B334" s="254"/>
      <c r="C334" s="255"/>
      <c r="D334" s="244" t="s">
        <v>169</v>
      </c>
      <c r="E334" s="256" t="s">
        <v>1</v>
      </c>
      <c r="F334" s="257" t="s">
        <v>172</v>
      </c>
      <c r="G334" s="255"/>
      <c r="H334" s="258">
        <v>5.3789999999999996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4" t="s">
        <v>169</v>
      </c>
      <c r="AU334" s="264" t="s">
        <v>88</v>
      </c>
      <c r="AV334" s="14" t="s">
        <v>94</v>
      </c>
      <c r="AW334" s="14" t="s">
        <v>34</v>
      </c>
      <c r="AX334" s="14" t="s">
        <v>84</v>
      </c>
      <c r="AY334" s="264" t="s">
        <v>163</v>
      </c>
    </row>
    <row r="335" s="2" customFormat="1" ht="66.75" customHeight="1">
      <c r="A335" s="39"/>
      <c r="B335" s="40"/>
      <c r="C335" s="228" t="s">
        <v>327</v>
      </c>
      <c r="D335" s="228" t="s">
        <v>165</v>
      </c>
      <c r="E335" s="229" t="s">
        <v>1406</v>
      </c>
      <c r="F335" s="230" t="s">
        <v>1407</v>
      </c>
      <c r="G335" s="231" t="s">
        <v>175</v>
      </c>
      <c r="H335" s="232">
        <v>42.134</v>
      </c>
      <c r="I335" s="233"/>
      <c r="J335" s="234">
        <f>ROUND(I335*H335,2)</f>
        <v>0</v>
      </c>
      <c r="K335" s="235"/>
      <c r="L335" s="45"/>
      <c r="M335" s="236" t="s">
        <v>1</v>
      </c>
      <c r="N335" s="237" t="s">
        <v>44</v>
      </c>
      <c r="O335" s="92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0" t="s">
        <v>202</v>
      </c>
      <c r="AT335" s="240" t="s">
        <v>165</v>
      </c>
      <c r="AU335" s="240" t="s">
        <v>88</v>
      </c>
      <c r="AY335" s="18" t="s">
        <v>163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8" t="s">
        <v>84</v>
      </c>
      <c r="BK335" s="241">
        <f>ROUND(I335*H335,2)</f>
        <v>0</v>
      </c>
      <c r="BL335" s="18" t="s">
        <v>202</v>
      </c>
      <c r="BM335" s="240" t="s">
        <v>581</v>
      </c>
    </row>
    <row r="336" s="13" customFormat="1">
      <c r="A336" s="13"/>
      <c r="B336" s="242"/>
      <c r="C336" s="243"/>
      <c r="D336" s="244" t="s">
        <v>169</v>
      </c>
      <c r="E336" s="245" t="s">
        <v>1</v>
      </c>
      <c r="F336" s="246" t="s">
        <v>1408</v>
      </c>
      <c r="G336" s="243"/>
      <c r="H336" s="247">
        <v>24.206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169</v>
      </c>
      <c r="AU336" s="253" t="s">
        <v>88</v>
      </c>
      <c r="AV336" s="13" t="s">
        <v>88</v>
      </c>
      <c r="AW336" s="13" t="s">
        <v>34</v>
      </c>
      <c r="AX336" s="13" t="s">
        <v>79</v>
      </c>
      <c r="AY336" s="253" t="s">
        <v>163</v>
      </c>
    </row>
    <row r="337" s="13" customFormat="1">
      <c r="A337" s="13"/>
      <c r="B337" s="242"/>
      <c r="C337" s="243"/>
      <c r="D337" s="244" t="s">
        <v>169</v>
      </c>
      <c r="E337" s="245" t="s">
        <v>1</v>
      </c>
      <c r="F337" s="246" t="s">
        <v>1409</v>
      </c>
      <c r="G337" s="243"/>
      <c r="H337" s="247">
        <v>17.928000000000001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169</v>
      </c>
      <c r="AU337" s="253" t="s">
        <v>88</v>
      </c>
      <c r="AV337" s="13" t="s">
        <v>88</v>
      </c>
      <c r="AW337" s="13" t="s">
        <v>34</v>
      </c>
      <c r="AX337" s="13" t="s">
        <v>79</v>
      </c>
      <c r="AY337" s="253" t="s">
        <v>163</v>
      </c>
    </row>
    <row r="338" s="14" customFormat="1">
      <c r="A338" s="14"/>
      <c r="B338" s="254"/>
      <c r="C338" s="255"/>
      <c r="D338" s="244" t="s">
        <v>169</v>
      </c>
      <c r="E338" s="256" t="s">
        <v>1</v>
      </c>
      <c r="F338" s="257" t="s">
        <v>172</v>
      </c>
      <c r="G338" s="255"/>
      <c r="H338" s="258">
        <v>42.134</v>
      </c>
      <c r="I338" s="259"/>
      <c r="J338" s="255"/>
      <c r="K338" s="255"/>
      <c r="L338" s="260"/>
      <c r="M338" s="261"/>
      <c r="N338" s="262"/>
      <c r="O338" s="262"/>
      <c r="P338" s="262"/>
      <c r="Q338" s="262"/>
      <c r="R338" s="262"/>
      <c r="S338" s="262"/>
      <c r="T338" s="26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4" t="s">
        <v>169</v>
      </c>
      <c r="AU338" s="264" t="s">
        <v>88</v>
      </c>
      <c r="AV338" s="14" t="s">
        <v>94</v>
      </c>
      <c r="AW338" s="14" t="s">
        <v>34</v>
      </c>
      <c r="AX338" s="14" t="s">
        <v>84</v>
      </c>
      <c r="AY338" s="264" t="s">
        <v>163</v>
      </c>
    </row>
    <row r="339" s="2" customFormat="1" ht="33" customHeight="1">
      <c r="A339" s="39"/>
      <c r="B339" s="40"/>
      <c r="C339" s="228" t="s">
        <v>582</v>
      </c>
      <c r="D339" s="228" t="s">
        <v>165</v>
      </c>
      <c r="E339" s="229" t="s">
        <v>858</v>
      </c>
      <c r="F339" s="230" t="s">
        <v>859</v>
      </c>
      <c r="G339" s="231" t="s">
        <v>293</v>
      </c>
      <c r="H339" s="232">
        <v>1</v>
      </c>
      <c r="I339" s="233"/>
      <c r="J339" s="234">
        <f>ROUND(I339*H339,2)</f>
        <v>0</v>
      </c>
      <c r="K339" s="235"/>
      <c r="L339" s="45"/>
      <c r="M339" s="236" t="s">
        <v>1</v>
      </c>
      <c r="N339" s="237" t="s">
        <v>44</v>
      </c>
      <c r="O339" s="92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0" t="s">
        <v>202</v>
      </c>
      <c r="AT339" s="240" t="s">
        <v>165</v>
      </c>
      <c r="AU339" s="240" t="s">
        <v>88</v>
      </c>
      <c r="AY339" s="18" t="s">
        <v>163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8" t="s">
        <v>84</v>
      </c>
      <c r="BK339" s="241">
        <f>ROUND(I339*H339,2)</f>
        <v>0</v>
      </c>
      <c r="BL339" s="18" t="s">
        <v>202</v>
      </c>
      <c r="BM339" s="240" t="s">
        <v>585</v>
      </c>
    </row>
    <row r="340" s="2" customFormat="1" ht="33" customHeight="1">
      <c r="A340" s="39"/>
      <c r="B340" s="40"/>
      <c r="C340" s="265" t="s">
        <v>389</v>
      </c>
      <c r="D340" s="265" t="s">
        <v>296</v>
      </c>
      <c r="E340" s="266" t="s">
        <v>1410</v>
      </c>
      <c r="F340" s="267" t="s">
        <v>1411</v>
      </c>
      <c r="G340" s="268" t="s">
        <v>293</v>
      </c>
      <c r="H340" s="269">
        <v>1</v>
      </c>
      <c r="I340" s="270"/>
      <c r="J340" s="271">
        <f>ROUND(I340*H340,2)</f>
        <v>0</v>
      </c>
      <c r="K340" s="272"/>
      <c r="L340" s="273"/>
      <c r="M340" s="274" t="s">
        <v>1</v>
      </c>
      <c r="N340" s="275" t="s">
        <v>44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242</v>
      </c>
      <c r="AT340" s="240" t="s">
        <v>296</v>
      </c>
      <c r="AU340" s="240" t="s">
        <v>88</v>
      </c>
      <c r="AY340" s="18" t="s">
        <v>163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84</v>
      </c>
      <c r="BK340" s="241">
        <f>ROUND(I340*H340,2)</f>
        <v>0</v>
      </c>
      <c r="BL340" s="18" t="s">
        <v>202</v>
      </c>
      <c r="BM340" s="240" t="s">
        <v>588</v>
      </c>
    </row>
    <row r="341" s="2" customFormat="1" ht="76.35" customHeight="1">
      <c r="A341" s="39"/>
      <c r="B341" s="40"/>
      <c r="C341" s="228" t="s">
        <v>589</v>
      </c>
      <c r="D341" s="228" t="s">
        <v>165</v>
      </c>
      <c r="E341" s="229" t="s">
        <v>882</v>
      </c>
      <c r="F341" s="230" t="s">
        <v>883</v>
      </c>
      <c r="G341" s="231" t="s">
        <v>286</v>
      </c>
      <c r="H341" s="232">
        <v>2.5920000000000001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44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202</v>
      </c>
      <c r="AT341" s="240" t="s">
        <v>165</v>
      </c>
      <c r="AU341" s="240" t="s">
        <v>88</v>
      </c>
      <c r="AY341" s="18" t="s">
        <v>163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84</v>
      </c>
      <c r="BK341" s="241">
        <f>ROUND(I341*H341,2)</f>
        <v>0</v>
      </c>
      <c r="BL341" s="18" t="s">
        <v>202</v>
      </c>
      <c r="BM341" s="240" t="s">
        <v>592</v>
      </c>
    </row>
    <row r="342" s="12" customFormat="1" ht="22.8" customHeight="1">
      <c r="A342" s="12"/>
      <c r="B342" s="212"/>
      <c r="C342" s="213"/>
      <c r="D342" s="214" t="s">
        <v>78</v>
      </c>
      <c r="E342" s="226" t="s">
        <v>885</v>
      </c>
      <c r="F342" s="226" t="s">
        <v>886</v>
      </c>
      <c r="G342" s="213"/>
      <c r="H342" s="213"/>
      <c r="I342" s="216"/>
      <c r="J342" s="227">
        <f>BK342</f>
        <v>0</v>
      </c>
      <c r="K342" s="213"/>
      <c r="L342" s="218"/>
      <c r="M342" s="219"/>
      <c r="N342" s="220"/>
      <c r="O342" s="220"/>
      <c r="P342" s="221">
        <f>SUM(P343:P348)</f>
        <v>0</v>
      </c>
      <c r="Q342" s="220"/>
      <c r="R342" s="221">
        <f>SUM(R343:R348)</f>
        <v>0</v>
      </c>
      <c r="S342" s="220"/>
      <c r="T342" s="222">
        <f>SUM(T343:T348)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3" t="s">
        <v>88</v>
      </c>
      <c r="AT342" s="224" t="s">
        <v>78</v>
      </c>
      <c r="AU342" s="224" t="s">
        <v>84</v>
      </c>
      <c r="AY342" s="223" t="s">
        <v>163</v>
      </c>
      <c r="BK342" s="225">
        <f>SUM(BK343:BK348)</f>
        <v>0</v>
      </c>
    </row>
    <row r="343" s="2" customFormat="1" ht="37.8" customHeight="1">
      <c r="A343" s="39"/>
      <c r="B343" s="40"/>
      <c r="C343" s="228" t="s">
        <v>393</v>
      </c>
      <c r="D343" s="228" t="s">
        <v>165</v>
      </c>
      <c r="E343" s="229" t="s">
        <v>895</v>
      </c>
      <c r="F343" s="230" t="s">
        <v>896</v>
      </c>
      <c r="G343" s="231" t="s">
        <v>293</v>
      </c>
      <c r="H343" s="232">
        <v>1</v>
      </c>
      <c r="I343" s="233"/>
      <c r="J343" s="234">
        <f>ROUND(I343*H343,2)</f>
        <v>0</v>
      </c>
      <c r="K343" s="235"/>
      <c r="L343" s="45"/>
      <c r="M343" s="236" t="s">
        <v>1</v>
      </c>
      <c r="N343" s="237" t="s">
        <v>44</v>
      </c>
      <c r="O343" s="92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0" t="s">
        <v>202</v>
      </c>
      <c r="AT343" s="240" t="s">
        <v>165</v>
      </c>
      <c r="AU343" s="240" t="s">
        <v>88</v>
      </c>
      <c r="AY343" s="18" t="s">
        <v>163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8" t="s">
        <v>84</v>
      </c>
      <c r="BK343" s="241">
        <f>ROUND(I343*H343,2)</f>
        <v>0</v>
      </c>
      <c r="BL343" s="18" t="s">
        <v>202</v>
      </c>
      <c r="BM343" s="240" t="s">
        <v>595</v>
      </c>
    </row>
    <row r="344" s="2" customFormat="1" ht="37.8" customHeight="1">
      <c r="A344" s="39"/>
      <c r="B344" s="40"/>
      <c r="C344" s="228" t="s">
        <v>596</v>
      </c>
      <c r="D344" s="228" t="s">
        <v>165</v>
      </c>
      <c r="E344" s="229" t="s">
        <v>1412</v>
      </c>
      <c r="F344" s="230" t="s">
        <v>1413</v>
      </c>
      <c r="G344" s="231" t="s">
        <v>293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44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202</v>
      </c>
      <c r="AT344" s="240" t="s">
        <v>165</v>
      </c>
      <c r="AU344" s="240" t="s">
        <v>88</v>
      </c>
      <c r="AY344" s="18" t="s">
        <v>163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84</v>
      </c>
      <c r="BK344" s="241">
        <f>ROUND(I344*H344,2)</f>
        <v>0</v>
      </c>
      <c r="BL344" s="18" t="s">
        <v>202</v>
      </c>
      <c r="BM344" s="240" t="s">
        <v>599</v>
      </c>
    </row>
    <row r="345" s="2" customFormat="1" ht="37.8" customHeight="1">
      <c r="A345" s="39"/>
      <c r="B345" s="40"/>
      <c r="C345" s="265" t="s">
        <v>398</v>
      </c>
      <c r="D345" s="265" t="s">
        <v>296</v>
      </c>
      <c r="E345" s="266" t="s">
        <v>1414</v>
      </c>
      <c r="F345" s="267" t="s">
        <v>1415</v>
      </c>
      <c r="G345" s="268" t="s">
        <v>293</v>
      </c>
      <c r="H345" s="269">
        <v>2</v>
      </c>
      <c r="I345" s="270"/>
      <c r="J345" s="271">
        <f>ROUND(I345*H345,2)</f>
        <v>0</v>
      </c>
      <c r="K345" s="272"/>
      <c r="L345" s="273"/>
      <c r="M345" s="274" t="s">
        <v>1</v>
      </c>
      <c r="N345" s="275" t="s">
        <v>44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242</v>
      </c>
      <c r="AT345" s="240" t="s">
        <v>296</v>
      </c>
      <c r="AU345" s="240" t="s">
        <v>88</v>
      </c>
      <c r="AY345" s="18" t="s">
        <v>163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84</v>
      </c>
      <c r="BK345" s="241">
        <f>ROUND(I345*H345,2)</f>
        <v>0</v>
      </c>
      <c r="BL345" s="18" t="s">
        <v>202</v>
      </c>
      <c r="BM345" s="240" t="s">
        <v>602</v>
      </c>
    </row>
    <row r="346" s="2" customFormat="1" ht="24.15" customHeight="1">
      <c r="A346" s="39"/>
      <c r="B346" s="40"/>
      <c r="C346" s="228" t="s">
        <v>603</v>
      </c>
      <c r="D346" s="228" t="s">
        <v>165</v>
      </c>
      <c r="E346" s="229" t="s">
        <v>1416</v>
      </c>
      <c r="F346" s="230" t="s">
        <v>1417</v>
      </c>
      <c r="G346" s="231" t="s">
        <v>293</v>
      </c>
      <c r="H346" s="232">
        <v>2</v>
      </c>
      <c r="I346" s="233"/>
      <c r="J346" s="234">
        <f>ROUND(I346*H346,2)</f>
        <v>0</v>
      </c>
      <c r="K346" s="235"/>
      <c r="L346" s="45"/>
      <c r="M346" s="236" t="s">
        <v>1</v>
      </c>
      <c r="N346" s="237" t="s">
        <v>44</v>
      </c>
      <c r="O346" s="92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0" t="s">
        <v>202</v>
      </c>
      <c r="AT346" s="240" t="s">
        <v>165</v>
      </c>
      <c r="AU346" s="240" t="s">
        <v>88</v>
      </c>
      <c r="AY346" s="18" t="s">
        <v>163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8" t="s">
        <v>84</v>
      </c>
      <c r="BK346" s="241">
        <f>ROUND(I346*H346,2)</f>
        <v>0</v>
      </c>
      <c r="BL346" s="18" t="s">
        <v>202</v>
      </c>
      <c r="BM346" s="240" t="s">
        <v>606</v>
      </c>
    </row>
    <row r="347" s="2" customFormat="1" ht="16.5" customHeight="1">
      <c r="A347" s="39"/>
      <c r="B347" s="40"/>
      <c r="C347" s="265" t="s">
        <v>402</v>
      </c>
      <c r="D347" s="265" t="s">
        <v>296</v>
      </c>
      <c r="E347" s="266" t="s">
        <v>1418</v>
      </c>
      <c r="F347" s="267" t="s">
        <v>1419</v>
      </c>
      <c r="G347" s="268" t="s">
        <v>293</v>
      </c>
      <c r="H347" s="269">
        <v>2</v>
      </c>
      <c r="I347" s="270"/>
      <c r="J347" s="271">
        <f>ROUND(I347*H347,2)</f>
        <v>0</v>
      </c>
      <c r="K347" s="272"/>
      <c r="L347" s="273"/>
      <c r="M347" s="274" t="s">
        <v>1</v>
      </c>
      <c r="N347" s="275" t="s">
        <v>44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242</v>
      </c>
      <c r="AT347" s="240" t="s">
        <v>296</v>
      </c>
      <c r="AU347" s="240" t="s">
        <v>88</v>
      </c>
      <c r="AY347" s="18" t="s">
        <v>163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84</v>
      </c>
      <c r="BK347" s="241">
        <f>ROUND(I347*H347,2)</f>
        <v>0</v>
      </c>
      <c r="BL347" s="18" t="s">
        <v>202</v>
      </c>
      <c r="BM347" s="240" t="s">
        <v>611</v>
      </c>
    </row>
    <row r="348" s="2" customFormat="1" ht="55.5" customHeight="1">
      <c r="A348" s="39"/>
      <c r="B348" s="40"/>
      <c r="C348" s="228" t="s">
        <v>612</v>
      </c>
      <c r="D348" s="228" t="s">
        <v>165</v>
      </c>
      <c r="E348" s="229" t="s">
        <v>962</v>
      </c>
      <c r="F348" s="230" t="s">
        <v>963</v>
      </c>
      <c r="G348" s="231" t="s">
        <v>286</v>
      </c>
      <c r="H348" s="232">
        <v>0.126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44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202</v>
      </c>
      <c r="AT348" s="240" t="s">
        <v>165</v>
      </c>
      <c r="AU348" s="240" t="s">
        <v>88</v>
      </c>
      <c r="AY348" s="18" t="s">
        <v>163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84</v>
      </c>
      <c r="BK348" s="241">
        <f>ROUND(I348*H348,2)</f>
        <v>0</v>
      </c>
      <c r="BL348" s="18" t="s">
        <v>202</v>
      </c>
      <c r="BM348" s="240" t="s">
        <v>615</v>
      </c>
    </row>
    <row r="349" s="12" customFormat="1" ht="22.8" customHeight="1">
      <c r="A349" s="12"/>
      <c r="B349" s="212"/>
      <c r="C349" s="213"/>
      <c r="D349" s="214" t="s">
        <v>78</v>
      </c>
      <c r="E349" s="226" t="s">
        <v>1152</v>
      </c>
      <c r="F349" s="226" t="s">
        <v>1153</v>
      </c>
      <c r="G349" s="213"/>
      <c r="H349" s="213"/>
      <c r="I349" s="216"/>
      <c r="J349" s="227">
        <f>BK349</f>
        <v>0</v>
      </c>
      <c r="K349" s="213"/>
      <c r="L349" s="218"/>
      <c r="M349" s="219"/>
      <c r="N349" s="220"/>
      <c r="O349" s="220"/>
      <c r="P349" s="221">
        <f>SUM(P350:P354)</f>
        <v>0</v>
      </c>
      <c r="Q349" s="220"/>
      <c r="R349" s="221">
        <f>SUM(R350:R354)</f>
        <v>0</v>
      </c>
      <c r="S349" s="220"/>
      <c r="T349" s="222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3" t="s">
        <v>88</v>
      </c>
      <c r="AT349" s="224" t="s">
        <v>78</v>
      </c>
      <c r="AU349" s="224" t="s">
        <v>84</v>
      </c>
      <c r="AY349" s="223" t="s">
        <v>163</v>
      </c>
      <c r="BK349" s="225">
        <f>SUM(BK350:BK354)</f>
        <v>0</v>
      </c>
    </row>
    <row r="350" s="2" customFormat="1" ht="24.15" customHeight="1">
      <c r="A350" s="39"/>
      <c r="B350" s="40"/>
      <c r="C350" s="228" t="s">
        <v>407</v>
      </c>
      <c r="D350" s="228" t="s">
        <v>165</v>
      </c>
      <c r="E350" s="229" t="s">
        <v>1155</v>
      </c>
      <c r="F350" s="230" t="s">
        <v>1156</v>
      </c>
      <c r="G350" s="231" t="s">
        <v>175</v>
      </c>
      <c r="H350" s="232">
        <v>4</v>
      </c>
      <c r="I350" s="233"/>
      <c r="J350" s="234">
        <f>ROUND(I350*H350,2)</f>
        <v>0</v>
      </c>
      <c r="K350" s="235"/>
      <c r="L350" s="45"/>
      <c r="M350" s="236" t="s">
        <v>1</v>
      </c>
      <c r="N350" s="237" t="s">
        <v>44</v>
      </c>
      <c r="O350" s="92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0" t="s">
        <v>202</v>
      </c>
      <c r="AT350" s="240" t="s">
        <v>165</v>
      </c>
      <c r="AU350" s="240" t="s">
        <v>88</v>
      </c>
      <c r="AY350" s="18" t="s">
        <v>163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8" t="s">
        <v>84</v>
      </c>
      <c r="BK350" s="241">
        <f>ROUND(I350*H350,2)</f>
        <v>0</v>
      </c>
      <c r="BL350" s="18" t="s">
        <v>202</v>
      </c>
      <c r="BM350" s="240" t="s">
        <v>618</v>
      </c>
    </row>
    <row r="351" s="13" customFormat="1">
      <c r="A351" s="13"/>
      <c r="B351" s="242"/>
      <c r="C351" s="243"/>
      <c r="D351" s="244" t="s">
        <v>169</v>
      </c>
      <c r="E351" s="245" t="s">
        <v>1</v>
      </c>
      <c r="F351" s="246" t="s">
        <v>1420</v>
      </c>
      <c r="G351" s="243"/>
      <c r="H351" s="247">
        <v>4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169</v>
      </c>
      <c r="AU351" s="253" t="s">
        <v>88</v>
      </c>
      <c r="AV351" s="13" t="s">
        <v>88</v>
      </c>
      <c r="AW351" s="13" t="s">
        <v>34</v>
      </c>
      <c r="AX351" s="13" t="s">
        <v>79</v>
      </c>
      <c r="AY351" s="253" t="s">
        <v>163</v>
      </c>
    </row>
    <row r="352" s="14" customFormat="1">
      <c r="A352" s="14"/>
      <c r="B352" s="254"/>
      <c r="C352" s="255"/>
      <c r="D352" s="244" t="s">
        <v>169</v>
      </c>
      <c r="E352" s="256" t="s">
        <v>1</v>
      </c>
      <c r="F352" s="257" t="s">
        <v>172</v>
      </c>
      <c r="G352" s="255"/>
      <c r="H352" s="258">
        <v>4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169</v>
      </c>
      <c r="AU352" s="264" t="s">
        <v>88</v>
      </c>
      <c r="AV352" s="14" t="s">
        <v>94</v>
      </c>
      <c r="AW352" s="14" t="s">
        <v>34</v>
      </c>
      <c r="AX352" s="14" t="s">
        <v>84</v>
      </c>
      <c r="AY352" s="264" t="s">
        <v>163</v>
      </c>
    </row>
    <row r="353" s="2" customFormat="1" ht="24.15" customHeight="1">
      <c r="A353" s="39"/>
      <c r="B353" s="40"/>
      <c r="C353" s="228" t="s">
        <v>619</v>
      </c>
      <c r="D353" s="228" t="s">
        <v>165</v>
      </c>
      <c r="E353" s="229" t="s">
        <v>1159</v>
      </c>
      <c r="F353" s="230" t="s">
        <v>1160</v>
      </c>
      <c r="G353" s="231" t="s">
        <v>175</v>
      </c>
      <c r="H353" s="232">
        <v>4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44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202</v>
      </c>
      <c r="AT353" s="240" t="s">
        <v>165</v>
      </c>
      <c r="AU353" s="240" t="s">
        <v>88</v>
      </c>
      <c r="AY353" s="18" t="s">
        <v>163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84</v>
      </c>
      <c r="BK353" s="241">
        <f>ROUND(I353*H353,2)</f>
        <v>0</v>
      </c>
      <c r="BL353" s="18" t="s">
        <v>202</v>
      </c>
      <c r="BM353" s="240" t="s">
        <v>622</v>
      </c>
    </row>
    <row r="354" s="2" customFormat="1" ht="24.15" customHeight="1">
      <c r="A354" s="39"/>
      <c r="B354" s="40"/>
      <c r="C354" s="228" t="s">
        <v>412</v>
      </c>
      <c r="D354" s="228" t="s">
        <v>165</v>
      </c>
      <c r="E354" s="229" t="s">
        <v>1163</v>
      </c>
      <c r="F354" s="230" t="s">
        <v>1164</v>
      </c>
      <c r="G354" s="231" t="s">
        <v>175</v>
      </c>
      <c r="H354" s="232">
        <v>4</v>
      </c>
      <c r="I354" s="233"/>
      <c r="J354" s="234">
        <f>ROUND(I354*H354,2)</f>
        <v>0</v>
      </c>
      <c r="K354" s="235"/>
      <c r="L354" s="45"/>
      <c r="M354" s="236" t="s">
        <v>1</v>
      </c>
      <c r="N354" s="237" t="s">
        <v>44</v>
      </c>
      <c r="O354" s="92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0" t="s">
        <v>202</v>
      </c>
      <c r="AT354" s="240" t="s">
        <v>165</v>
      </c>
      <c r="AU354" s="240" t="s">
        <v>88</v>
      </c>
      <c r="AY354" s="18" t="s">
        <v>163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8" t="s">
        <v>84</v>
      </c>
      <c r="BK354" s="241">
        <f>ROUND(I354*H354,2)</f>
        <v>0</v>
      </c>
      <c r="BL354" s="18" t="s">
        <v>202</v>
      </c>
      <c r="BM354" s="240" t="s">
        <v>625</v>
      </c>
    </row>
    <row r="355" s="12" customFormat="1" ht="22.8" customHeight="1">
      <c r="A355" s="12"/>
      <c r="B355" s="212"/>
      <c r="C355" s="213"/>
      <c r="D355" s="214" t="s">
        <v>78</v>
      </c>
      <c r="E355" s="226" t="s">
        <v>1166</v>
      </c>
      <c r="F355" s="226" t="s">
        <v>1167</v>
      </c>
      <c r="G355" s="213"/>
      <c r="H355" s="213"/>
      <c r="I355" s="216"/>
      <c r="J355" s="227">
        <f>BK355</f>
        <v>0</v>
      </c>
      <c r="K355" s="213"/>
      <c r="L355" s="218"/>
      <c r="M355" s="219"/>
      <c r="N355" s="220"/>
      <c r="O355" s="220"/>
      <c r="P355" s="221">
        <f>SUM(P356:P363)</f>
        <v>0</v>
      </c>
      <c r="Q355" s="220"/>
      <c r="R355" s="221">
        <f>SUM(R356:R363)</f>
        <v>0</v>
      </c>
      <c r="S355" s="220"/>
      <c r="T355" s="222">
        <f>SUM(T356:T363)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3" t="s">
        <v>88</v>
      </c>
      <c r="AT355" s="224" t="s">
        <v>78</v>
      </c>
      <c r="AU355" s="224" t="s">
        <v>84</v>
      </c>
      <c r="AY355" s="223" t="s">
        <v>163</v>
      </c>
      <c r="BK355" s="225">
        <f>SUM(BK356:BK363)</f>
        <v>0</v>
      </c>
    </row>
    <row r="356" s="2" customFormat="1" ht="24.15" customHeight="1">
      <c r="A356" s="39"/>
      <c r="B356" s="40"/>
      <c r="C356" s="228" t="s">
        <v>626</v>
      </c>
      <c r="D356" s="228" t="s">
        <v>165</v>
      </c>
      <c r="E356" s="229" t="s">
        <v>1168</v>
      </c>
      <c r="F356" s="230" t="s">
        <v>1169</v>
      </c>
      <c r="G356" s="231" t="s">
        <v>175</v>
      </c>
      <c r="H356" s="232">
        <v>124.764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44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202</v>
      </c>
      <c r="AT356" s="240" t="s">
        <v>165</v>
      </c>
      <c r="AU356" s="240" t="s">
        <v>88</v>
      </c>
      <c r="AY356" s="18" t="s">
        <v>163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84</v>
      </c>
      <c r="BK356" s="241">
        <f>ROUND(I356*H356,2)</f>
        <v>0</v>
      </c>
      <c r="BL356" s="18" t="s">
        <v>202</v>
      </c>
      <c r="BM356" s="240" t="s">
        <v>629</v>
      </c>
    </row>
    <row r="357" s="13" customFormat="1">
      <c r="A357" s="13"/>
      <c r="B357" s="242"/>
      <c r="C357" s="243"/>
      <c r="D357" s="244" t="s">
        <v>169</v>
      </c>
      <c r="E357" s="245" t="s">
        <v>1</v>
      </c>
      <c r="F357" s="246" t="s">
        <v>1421</v>
      </c>
      <c r="G357" s="243"/>
      <c r="H357" s="247">
        <v>53.637999999999998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169</v>
      </c>
      <c r="AU357" s="253" t="s">
        <v>88</v>
      </c>
      <c r="AV357" s="13" t="s">
        <v>88</v>
      </c>
      <c r="AW357" s="13" t="s">
        <v>34</v>
      </c>
      <c r="AX357" s="13" t="s">
        <v>79</v>
      </c>
      <c r="AY357" s="253" t="s">
        <v>163</v>
      </c>
    </row>
    <row r="358" s="13" customFormat="1">
      <c r="A358" s="13"/>
      <c r="B358" s="242"/>
      <c r="C358" s="243"/>
      <c r="D358" s="244" t="s">
        <v>169</v>
      </c>
      <c r="E358" s="245" t="s">
        <v>1</v>
      </c>
      <c r="F358" s="246" t="s">
        <v>1422</v>
      </c>
      <c r="G358" s="243"/>
      <c r="H358" s="247">
        <v>59.783999999999999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169</v>
      </c>
      <c r="AU358" s="253" t="s">
        <v>88</v>
      </c>
      <c r="AV358" s="13" t="s">
        <v>88</v>
      </c>
      <c r="AW358" s="13" t="s">
        <v>34</v>
      </c>
      <c r="AX358" s="13" t="s">
        <v>79</v>
      </c>
      <c r="AY358" s="253" t="s">
        <v>163</v>
      </c>
    </row>
    <row r="359" s="14" customFormat="1">
      <c r="A359" s="14"/>
      <c r="B359" s="254"/>
      <c r="C359" s="255"/>
      <c r="D359" s="244" t="s">
        <v>169</v>
      </c>
      <c r="E359" s="256" t="s">
        <v>1</v>
      </c>
      <c r="F359" s="257" t="s">
        <v>172</v>
      </c>
      <c r="G359" s="255"/>
      <c r="H359" s="258">
        <v>113.422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169</v>
      </c>
      <c r="AU359" s="264" t="s">
        <v>88</v>
      </c>
      <c r="AV359" s="14" t="s">
        <v>94</v>
      </c>
      <c r="AW359" s="14" t="s">
        <v>34</v>
      </c>
      <c r="AX359" s="14" t="s">
        <v>79</v>
      </c>
      <c r="AY359" s="264" t="s">
        <v>163</v>
      </c>
    </row>
    <row r="360" s="13" customFormat="1">
      <c r="A360" s="13"/>
      <c r="B360" s="242"/>
      <c r="C360" s="243"/>
      <c r="D360" s="244" t="s">
        <v>169</v>
      </c>
      <c r="E360" s="245" t="s">
        <v>1</v>
      </c>
      <c r="F360" s="246" t="s">
        <v>1423</v>
      </c>
      <c r="G360" s="243"/>
      <c r="H360" s="247">
        <v>124.764</v>
      </c>
      <c r="I360" s="248"/>
      <c r="J360" s="243"/>
      <c r="K360" s="243"/>
      <c r="L360" s="249"/>
      <c r="M360" s="250"/>
      <c r="N360" s="251"/>
      <c r="O360" s="251"/>
      <c r="P360" s="251"/>
      <c r="Q360" s="251"/>
      <c r="R360" s="251"/>
      <c r="S360" s="251"/>
      <c r="T360" s="25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3" t="s">
        <v>169</v>
      </c>
      <c r="AU360" s="253" t="s">
        <v>88</v>
      </c>
      <c r="AV360" s="13" t="s">
        <v>88</v>
      </c>
      <c r="AW360" s="13" t="s">
        <v>34</v>
      </c>
      <c r="AX360" s="13" t="s">
        <v>79</v>
      </c>
      <c r="AY360" s="253" t="s">
        <v>163</v>
      </c>
    </row>
    <row r="361" s="14" customFormat="1">
      <c r="A361" s="14"/>
      <c r="B361" s="254"/>
      <c r="C361" s="255"/>
      <c r="D361" s="244" t="s">
        <v>169</v>
      </c>
      <c r="E361" s="256" t="s">
        <v>1</v>
      </c>
      <c r="F361" s="257" t="s">
        <v>172</v>
      </c>
      <c r="G361" s="255"/>
      <c r="H361" s="258">
        <v>124.764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4" t="s">
        <v>169</v>
      </c>
      <c r="AU361" s="264" t="s">
        <v>88</v>
      </c>
      <c r="AV361" s="14" t="s">
        <v>94</v>
      </c>
      <c r="AW361" s="14" t="s">
        <v>34</v>
      </c>
      <c r="AX361" s="14" t="s">
        <v>84</v>
      </c>
      <c r="AY361" s="264" t="s">
        <v>163</v>
      </c>
    </row>
    <row r="362" s="2" customFormat="1" ht="33" customHeight="1">
      <c r="A362" s="39"/>
      <c r="B362" s="40"/>
      <c r="C362" s="228" t="s">
        <v>418</v>
      </c>
      <c r="D362" s="228" t="s">
        <v>165</v>
      </c>
      <c r="E362" s="229" t="s">
        <v>1186</v>
      </c>
      <c r="F362" s="230" t="s">
        <v>1187</v>
      </c>
      <c r="G362" s="231" t="s">
        <v>175</v>
      </c>
      <c r="H362" s="232">
        <v>124.764</v>
      </c>
      <c r="I362" s="233"/>
      <c r="J362" s="234">
        <f>ROUND(I362*H362,2)</f>
        <v>0</v>
      </c>
      <c r="K362" s="235"/>
      <c r="L362" s="45"/>
      <c r="M362" s="236" t="s">
        <v>1</v>
      </c>
      <c r="N362" s="237" t="s">
        <v>44</v>
      </c>
      <c r="O362" s="92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40" t="s">
        <v>202</v>
      </c>
      <c r="AT362" s="240" t="s">
        <v>165</v>
      </c>
      <c r="AU362" s="240" t="s">
        <v>88</v>
      </c>
      <c r="AY362" s="18" t="s">
        <v>163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8" t="s">
        <v>84</v>
      </c>
      <c r="BK362" s="241">
        <f>ROUND(I362*H362,2)</f>
        <v>0</v>
      </c>
      <c r="BL362" s="18" t="s">
        <v>202</v>
      </c>
      <c r="BM362" s="240" t="s">
        <v>632</v>
      </c>
    </row>
    <row r="363" s="2" customFormat="1" ht="37.8" customHeight="1">
      <c r="A363" s="39"/>
      <c r="B363" s="40"/>
      <c r="C363" s="228" t="s">
        <v>633</v>
      </c>
      <c r="D363" s="228" t="s">
        <v>165</v>
      </c>
      <c r="E363" s="229" t="s">
        <v>1197</v>
      </c>
      <c r="F363" s="230" t="s">
        <v>1198</v>
      </c>
      <c r="G363" s="231" t="s">
        <v>175</v>
      </c>
      <c r="H363" s="232">
        <v>124.764</v>
      </c>
      <c r="I363" s="233"/>
      <c r="J363" s="234">
        <f>ROUND(I363*H363,2)</f>
        <v>0</v>
      </c>
      <c r="K363" s="235"/>
      <c r="L363" s="45"/>
      <c r="M363" s="279" t="s">
        <v>1</v>
      </c>
      <c r="N363" s="280" t="s">
        <v>44</v>
      </c>
      <c r="O363" s="281"/>
      <c r="P363" s="282">
        <f>O363*H363</f>
        <v>0</v>
      </c>
      <c r="Q363" s="282">
        <v>0</v>
      </c>
      <c r="R363" s="282">
        <f>Q363*H363</f>
        <v>0</v>
      </c>
      <c r="S363" s="282">
        <v>0</v>
      </c>
      <c r="T363" s="283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0" t="s">
        <v>202</v>
      </c>
      <c r="AT363" s="240" t="s">
        <v>165</v>
      </c>
      <c r="AU363" s="240" t="s">
        <v>88</v>
      </c>
      <c r="AY363" s="18" t="s">
        <v>163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8" t="s">
        <v>84</v>
      </c>
      <c r="BK363" s="241">
        <f>ROUND(I363*H363,2)</f>
        <v>0</v>
      </c>
      <c r="BL363" s="18" t="s">
        <v>202</v>
      </c>
      <c r="BM363" s="240" t="s">
        <v>636</v>
      </c>
    </row>
    <row r="364" s="2" customFormat="1" ht="6.96" customHeight="1">
      <c r="A364" s="39"/>
      <c r="B364" s="67"/>
      <c r="C364" s="68"/>
      <c r="D364" s="68"/>
      <c r="E364" s="68"/>
      <c r="F364" s="68"/>
      <c r="G364" s="68"/>
      <c r="H364" s="68"/>
      <c r="I364" s="68"/>
      <c r="J364" s="68"/>
      <c r="K364" s="68"/>
      <c r="L364" s="45"/>
      <c r="M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</row>
  </sheetData>
  <sheetProtection sheet="1" autoFilter="0" formatColumns="0" formatRows="0" objects="1" scenarios="1" spinCount="100000" saltValue="so+mo4uXTp59rVQQv58TQwQhhN1vTUpe9kRtFVVmuoWr/969uXBuJnVfq3Keyq9FkyGtxMhC2u26ZF9VMjxYug==" hashValue="y6b7PMKB+q7TeFqRsjNNpC7NzaE9cwiJqu5ThP8WL3E4SlmwCIzhE1UAgm9uf54XYgDj0vvBTBzmWHazlz9ouA==" algorithmName="SHA-512" password="CC35"/>
  <autoFilter ref="C133:K36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ROUND((SUM(BE142:BE947)),  2)</f>
        <v>0</v>
      </c>
      <c r="G33" s="39"/>
      <c r="H33" s="39"/>
      <c r="I33" s="165">
        <v>0.20999999999999999</v>
      </c>
      <c r="J33" s="164">
        <f>ROUND(((SUM(BE142:BE947))*I33),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ROUND((SUM(BF142:BF947)),  2)</f>
        <v>0</v>
      </c>
      <c r="G34" s="39"/>
      <c r="H34" s="39"/>
      <c r="I34" s="165">
        <v>0.12</v>
      </c>
      <c r="J34" s="164">
        <f>ROUND(((SUM(BF142:BF947))*I34),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ROUND((SUM(BG142:BG947)),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ROUND((SUM(BH142:BH947)),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ROUND((SUM(BI142:BI947)),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3 - Zateplení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121</v>
      </c>
      <c r="E97" s="192"/>
      <c r="F97" s="192"/>
      <c r="G97" s="192"/>
      <c r="H97" s="192"/>
      <c r="I97" s="192"/>
      <c r="J97" s="193">
        <f>J143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1425</v>
      </c>
      <c r="E98" s="197"/>
      <c r="F98" s="197"/>
      <c r="G98" s="197"/>
      <c r="H98" s="197"/>
      <c r="I98" s="197"/>
      <c r="J98" s="198">
        <f>J144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122</v>
      </c>
      <c r="E99" s="197"/>
      <c r="F99" s="197"/>
      <c r="G99" s="197"/>
      <c r="H99" s="197"/>
      <c r="I99" s="197"/>
      <c r="J99" s="198">
        <f>J179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123</v>
      </c>
      <c r="E100" s="197"/>
      <c r="F100" s="197"/>
      <c r="G100" s="197"/>
      <c r="H100" s="197"/>
      <c r="I100" s="197"/>
      <c r="J100" s="198">
        <f>J189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1426</v>
      </c>
      <c r="E101" s="197"/>
      <c r="F101" s="197"/>
      <c r="G101" s="197"/>
      <c r="H101" s="197"/>
      <c r="I101" s="197"/>
      <c r="J101" s="198">
        <f>J191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124</v>
      </c>
      <c r="E102" s="197"/>
      <c r="F102" s="197"/>
      <c r="G102" s="197"/>
      <c r="H102" s="197"/>
      <c r="I102" s="197"/>
      <c r="J102" s="198">
        <f>J200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1427</v>
      </c>
      <c r="E103" s="197"/>
      <c r="F103" s="197"/>
      <c r="G103" s="197"/>
      <c r="H103" s="197"/>
      <c r="I103" s="197"/>
      <c r="J103" s="198">
        <f>J248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126</v>
      </c>
      <c r="E104" s="197"/>
      <c r="F104" s="197"/>
      <c r="G104" s="197"/>
      <c r="H104" s="197"/>
      <c r="I104" s="197"/>
      <c r="J104" s="198">
        <f>J366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127</v>
      </c>
      <c r="E105" s="197"/>
      <c r="F105" s="197"/>
      <c r="G105" s="197"/>
      <c r="H105" s="197"/>
      <c r="I105" s="197"/>
      <c r="J105" s="198">
        <f>J372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1428</v>
      </c>
      <c r="E106" s="197"/>
      <c r="F106" s="197"/>
      <c r="G106" s="197"/>
      <c r="H106" s="197"/>
      <c r="I106" s="197"/>
      <c r="J106" s="198">
        <f>J385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129</v>
      </c>
      <c r="E107" s="197"/>
      <c r="F107" s="197"/>
      <c r="G107" s="197"/>
      <c r="H107" s="197"/>
      <c r="I107" s="197"/>
      <c r="J107" s="198">
        <f>J391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1429</v>
      </c>
      <c r="E108" s="197"/>
      <c r="F108" s="197"/>
      <c r="G108" s="197"/>
      <c r="H108" s="197"/>
      <c r="I108" s="197"/>
      <c r="J108" s="198">
        <f>J567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130</v>
      </c>
      <c r="E109" s="197"/>
      <c r="F109" s="197"/>
      <c r="G109" s="197"/>
      <c r="H109" s="197"/>
      <c r="I109" s="197"/>
      <c r="J109" s="198">
        <f>J574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131</v>
      </c>
      <c r="E110" s="197"/>
      <c r="F110" s="197"/>
      <c r="G110" s="197"/>
      <c r="H110" s="197"/>
      <c r="I110" s="197"/>
      <c r="J110" s="198">
        <f>J584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132</v>
      </c>
      <c r="E111" s="192"/>
      <c r="F111" s="192"/>
      <c r="G111" s="192"/>
      <c r="H111" s="192"/>
      <c r="I111" s="192"/>
      <c r="J111" s="193">
        <f>J586</f>
        <v>0</v>
      </c>
      <c r="K111" s="190"/>
      <c r="L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95"/>
      <c r="C112" s="134"/>
      <c r="D112" s="196" t="s">
        <v>1430</v>
      </c>
      <c r="E112" s="197"/>
      <c r="F112" s="197"/>
      <c r="G112" s="197"/>
      <c r="H112" s="197"/>
      <c r="I112" s="197"/>
      <c r="J112" s="198">
        <f>J587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1431</v>
      </c>
      <c r="E113" s="197"/>
      <c r="F113" s="197"/>
      <c r="G113" s="197"/>
      <c r="H113" s="197"/>
      <c r="I113" s="197"/>
      <c r="J113" s="198">
        <f>J604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133</v>
      </c>
      <c r="E114" s="197"/>
      <c r="F114" s="197"/>
      <c r="G114" s="197"/>
      <c r="H114" s="197"/>
      <c r="I114" s="197"/>
      <c r="J114" s="198">
        <f>J629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34"/>
      <c r="D115" s="196" t="s">
        <v>1210</v>
      </c>
      <c r="E115" s="197"/>
      <c r="F115" s="197"/>
      <c r="G115" s="197"/>
      <c r="H115" s="197"/>
      <c r="I115" s="197"/>
      <c r="J115" s="198">
        <f>J652</f>
        <v>0</v>
      </c>
      <c r="K115" s="13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5"/>
      <c r="C116" s="134"/>
      <c r="D116" s="196" t="s">
        <v>139</v>
      </c>
      <c r="E116" s="197"/>
      <c r="F116" s="197"/>
      <c r="G116" s="197"/>
      <c r="H116" s="197"/>
      <c r="I116" s="197"/>
      <c r="J116" s="198">
        <f>J655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140</v>
      </c>
      <c r="E117" s="197"/>
      <c r="F117" s="197"/>
      <c r="G117" s="197"/>
      <c r="H117" s="197"/>
      <c r="I117" s="197"/>
      <c r="J117" s="198">
        <f>J676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34"/>
      <c r="D118" s="196" t="s">
        <v>1432</v>
      </c>
      <c r="E118" s="197"/>
      <c r="F118" s="197"/>
      <c r="G118" s="197"/>
      <c r="H118" s="197"/>
      <c r="I118" s="197"/>
      <c r="J118" s="198">
        <f>J691</f>
        <v>0</v>
      </c>
      <c r="K118" s="13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34"/>
      <c r="D119" s="196" t="s">
        <v>1433</v>
      </c>
      <c r="E119" s="197"/>
      <c r="F119" s="197"/>
      <c r="G119" s="197"/>
      <c r="H119" s="197"/>
      <c r="I119" s="197"/>
      <c r="J119" s="198">
        <f>J727</f>
        <v>0</v>
      </c>
      <c r="K119" s="13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5"/>
      <c r="C120" s="134"/>
      <c r="D120" s="196" t="s">
        <v>141</v>
      </c>
      <c r="E120" s="197"/>
      <c r="F120" s="197"/>
      <c r="G120" s="197"/>
      <c r="H120" s="197"/>
      <c r="I120" s="197"/>
      <c r="J120" s="198">
        <f>J734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142</v>
      </c>
      <c r="E121" s="197"/>
      <c r="F121" s="197"/>
      <c r="G121" s="197"/>
      <c r="H121" s="197"/>
      <c r="I121" s="197"/>
      <c r="J121" s="198">
        <f>J907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146</v>
      </c>
      <c r="E122" s="197"/>
      <c r="F122" s="197"/>
      <c r="G122" s="197"/>
      <c r="H122" s="197"/>
      <c r="I122" s="197"/>
      <c r="J122" s="198">
        <f>J913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148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84" t="str">
        <f>E7</f>
        <v>Objekt DDM, Teplická 344-38, Děčín IV – Podmokly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114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3 - Zateplení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Teplická 344/38</v>
      </c>
      <c r="G136" s="41"/>
      <c r="H136" s="41"/>
      <c r="I136" s="33" t="s">
        <v>22</v>
      </c>
      <c r="J136" s="80" t="str">
        <f>IF(J12="","",J12)</f>
        <v>24. 6. 2025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40.05" customHeight="1">
      <c r="A138" s="39"/>
      <c r="B138" s="40"/>
      <c r="C138" s="33" t="s">
        <v>24</v>
      </c>
      <c r="D138" s="41"/>
      <c r="E138" s="41"/>
      <c r="F138" s="28" t="str">
        <f>E15</f>
        <v>Statutární město Děčín</v>
      </c>
      <c r="G138" s="41"/>
      <c r="H138" s="41"/>
      <c r="I138" s="33" t="s">
        <v>31</v>
      </c>
      <c r="J138" s="37" t="str">
        <f>E21</f>
        <v>PROJEKT - projekty staveb, Ing. Marcela Bezděková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29</v>
      </c>
      <c r="D139" s="41"/>
      <c r="E139" s="41"/>
      <c r="F139" s="28" t="str">
        <f>IF(E18="","",E18)</f>
        <v>Vyplň údaj</v>
      </c>
      <c r="G139" s="41"/>
      <c r="H139" s="41"/>
      <c r="I139" s="33" t="s">
        <v>35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0"/>
      <c r="B141" s="201"/>
      <c r="C141" s="202" t="s">
        <v>149</v>
      </c>
      <c r="D141" s="203" t="s">
        <v>64</v>
      </c>
      <c r="E141" s="203" t="s">
        <v>60</v>
      </c>
      <c r="F141" s="203" t="s">
        <v>61</v>
      </c>
      <c r="G141" s="203" t="s">
        <v>150</v>
      </c>
      <c r="H141" s="203" t="s">
        <v>151</v>
      </c>
      <c r="I141" s="203" t="s">
        <v>152</v>
      </c>
      <c r="J141" s="204" t="s">
        <v>118</v>
      </c>
      <c r="K141" s="205" t="s">
        <v>153</v>
      </c>
      <c r="L141" s="206"/>
      <c r="M141" s="101" t="s">
        <v>1</v>
      </c>
      <c r="N141" s="102" t="s">
        <v>43</v>
      </c>
      <c r="O141" s="102" t="s">
        <v>154</v>
      </c>
      <c r="P141" s="102" t="s">
        <v>155</v>
      </c>
      <c r="Q141" s="102" t="s">
        <v>156</v>
      </c>
      <c r="R141" s="102" t="s">
        <v>157</v>
      </c>
      <c r="S141" s="102" t="s">
        <v>158</v>
      </c>
      <c r="T141" s="103" t="s">
        <v>159</v>
      </c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</row>
    <row r="142" s="2" customFormat="1" ht="22.8" customHeight="1">
      <c r="A142" s="39"/>
      <c r="B142" s="40"/>
      <c r="C142" s="108" t="s">
        <v>160</v>
      </c>
      <c r="D142" s="41"/>
      <c r="E142" s="41"/>
      <c r="F142" s="41"/>
      <c r="G142" s="41"/>
      <c r="H142" s="41"/>
      <c r="I142" s="41"/>
      <c r="J142" s="207">
        <f>BK142</f>
        <v>0</v>
      </c>
      <c r="K142" s="41"/>
      <c r="L142" s="45"/>
      <c r="M142" s="104"/>
      <c r="N142" s="208"/>
      <c r="O142" s="105"/>
      <c r="P142" s="209">
        <f>P143+P586</f>
        <v>0</v>
      </c>
      <c r="Q142" s="105"/>
      <c r="R142" s="209">
        <f>R143+R586</f>
        <v>0</v>
      </c>
      <c r="S142" s="105"/>
      <c r="T142" s="210">
        <f>T143+T586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78</v>
      </c>
      <c r="AU142" s="18" t="s">
        <v>120</v>
      </c>
      <c r="BK142" s="211">
        <f>BK143+BK586</f>
        <v>0</v>
      </c>
    </row>
    <row r="143" s="12" customFormat="1" ht="25.92" customHeight="1">
      <c r="A143" s="12"/>
      <c r="B143" s="212"/>
      <c r="C143" s="213"/>
      <c r="D143" s="214" t="s">
        <v>78</v>
      </c>
      <c r="E143" s="215" t="s">
        <v>161</v>
      </c>
      <c r="F143" s="215" t="s">
        <v>162</v>
      </c>
      <c r="G143" s="213"/>
      <c r="H143" s="213"/>
      <c r="I143" s="216"/>
      <c r="J143" s="217">
        <f>BK143</f>
        <v>0</v>
      </c>
      <c r="K143" s="213"/>
      <c r="L143" s="218"/>
      <c r="M143" s="219"/>
      <c r="N143" s="220"/>
      <c r="O143" s="220"/>
      <c r="P143" s="221">
        <f>P144+P179+P189+P191+P200+P248+P366+P372+P385+P391+P567+P574+P584</f>
        <v>0</v>
      </c>
      <c r="Q143" s="220"/>
      <c r="R143" s="221">
        <f>R144+R179+R189+R191+R200+R248+R366+R372+R385+R391+R567+R574+R584</f>
        <v>0</v>
      </c>
      <c r="S143" s="220"/>
      <c r="T143" s="222">
        <f>T144+T179+T189+T191+T200+T248+T366+T372+T385+T391+T567+T574+T584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78</v>
      </c>
      <c r="AU143" s="224" t="s">
        <v>79</v>
      </c>
      <c r="AY143" s="223" t="s">
        <v>163</v>
      </c>
      <c r="BK143" s="225">
        <f>BK144+BK179+BK189+BK191+BK200+BK248+BK366+BK372+BK385+BK391+BK567+BK574+BK584</f>
        <v>0</v>
      </c>
    </row>
    <row r="144" s="12" customFormat="1" ht="22.8" customHeight="1">
      <c r="A144" s="12"/>
      <c r="B144" s="212"/>
      <c r="C144" s="213"/>
      <c r="D144" s="214" t="s">
        <v>78</v>
      </c>
      <c r="E144" s="226" t="s">
        <v>84</v>
      </c>
      <c r="F144" s="226" t="s">
        <v>1434</v>
      </c>
      <c r="G144" s="213"/>
      <c r="H144" s="213"/>
      <c r="I144" s="216"/>
      <c r="J144" s="227">
        <f>BK144</f>
        <v>0</v>
      </c>
      <c r="K144" s="213"/>
      <c r="L144" s="218"/>
      <c r="M144" s="219"/>
      <c r="N144" s="220"/>
      <c r="O144" s="220"/>
      <c r="P144" s="221">
        <f>SUM(P145:P178)</f>
        <v>0</v>
      </c>
      <c r="Q144" s="220"/>
      <c r="R144" s="221">
        <f>SUM(R145:R178)</f>
        <v>0</v>
      </c>
      <c r="S144" s="220"/>
      <c r="T144" s="222">
        <f>SUM(T145:T178)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78</v>
      </c>
      <c r="AU144" s="224" t="s">
        <v>84</v>
      </c>
      <c r="AY144" s="223" t="s">
        <v>163</v>
      </c>
      <c r="BK144" s="225">
        <f>SUM(BK145:BK178)</f>
        <v>0</v>
      </c>
    </row>
    <row r="145" s="2" customFormat="1" ht="62.7" customHeight="1">
      <c r="A145" s="39"/>
      <c r="B145" s="40"/>
      <c r="C145" s="228" t="s">
        <v>84</v>
      </c>
      <c r="D145" s="228" t="s">
        <v>165</v>
      </c>
      <c r="E145" s="229" t="s">
        <v>1435</v>
      </c>
      <c r="F145" s="230" t="s">
        <v>1436</v>
      </c>
      <c r="G145" s="231" t="s">
        <v>175</v>
      </c>
      <c r="H145" s="232">
        <v>25.41</v>
      </c>
      <c r="I145" s="233"/>
      <c r="J145" s="234">
        <f>ROUND(I145*H145,2)</f>
        <v>0</v>
      </c>
      <c r="K145" s="235"/>
      <c r="L145" s="45"/>
      <c r="M145" s="236" t="s">
        <v>1</v>
      </c>
      <c r="N145" s="237" t="s">
        <v>44</v>
      </c>
      <c r="O145" s="92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0" t="s">
        <v>94</v>
      </c>
      <c r="AT145" s="240" t="s">
        <v>165</v>
      </c>
      <c r="AU145" s="240" t="s">
        <v>88</v>
      </c>
      <c r="AY145" s="18" t="s">
        <v>163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8" t="s">
        <v>84</v>
      </c>
      <c r="BK145" s="241">
        <f>ROUND(I145*H145,2)</f>
        <v>0</v>
      </c>
      <c r="BL145" s="18" t="s">
        <v>94</v>
      </c>
      <c r="BM145" s="240" t="s">
        <v>88</v>
      </c>
    </row>
    <row r="146" s="13" customFormat="1">
      <c r="A146" s="13"/>
      <c r="B146" s="242"/>
      <c r="C146" s="243"/>
      <c r="D146" s="244" t="s">
        <v>169</v>
      </c>
      <c r="E146" s="245" t="s">
        <v>1</v>
      </c>
      <c r="F146" s="246" t="s">
        <v>1437</v>
      </c>
      <c r="G146" s="243"/>
      <c r="H146" s="247">
        <v>14.560000000000001</v>
      </c>
      <c r="I146" s="248"/>
      <c r="J146" s="243"/>
      <c r="K146" s="243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169</v>
      </c>
      <c r="AU146" s="253" t="s">
        <v>88</v>
      </c>
      <c r="AV146" s="13" t="s">
        <v>88</v>
      </c>
      <c r="AW146" s="13" t="s">
        <v>34</v>
      </c>
      <c r="AX146" s="13" t="s">
        <v>79</v>
      </c>
      <c r="AY146" s="253" t="s">
        <v>163</v>
      </c>
    </row>
    <row r="147" s="13" customFormat="1">
      <c r="A147" s="13"/>
      <c r="B147" s="242"/>
      <c r="C147" s="243"/>
      <c r="D147" s="244" t="s">
        <v>169</v>
      </c>
      <c r="E147" s="245" t="s">
        <v>1</v>
      </c>
      <c r="F147" s="246" t="s">
        <v>1438</v>
      </c>
      <c r="G147" s="243"/>
      <c r="H147" s="247">
        <v>10.85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169</v>
      </c>
      <c r="AU147" s="253" t="s">
        <v>88</v>
      </c>
      <c r="AV147" s="13" t="s">
        <v>88</v>
      </c>
      <c r="AW147" s="13" t="s">
        <v>34</v>
      </c>
      <c r="AX147" s="13" t="s">
        <v>79</v>
      </c>
      <c r="AY147" s="253" t="s">
        <v>163</v>
      </c>
    </row>
    <row r="148" s="14" customFormat="1">
      <c r="A148" s="14"/>
      <c r="B148" s="254"/>
      <c r="C148" s="255"/>
      <c r="D148" s="244" t="s">
        <v>169</v>
      </c>
      <c r="E148" s="256" t="s">
        <v>1</v>
      </c>
      <c r="F148" s="257" t="s">
        <v>172</v>
      </c>
      <c r="G148" s="255"/>
      <c r="H148" s="258">
        <v>25.41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4" t="s">
        <v>169</v>
      </c>
      <c r="AU148" s="264" t="s">
        <v>88</v>
      </c>
      <c r="AV148" s="14" t="s">
        <v>94</v>
      </c>
      <c r="AW148" s="14" t="s">
        <v>34</v>
      </c>
      <c r="AX148" s="14" t="s">
        <v>84</v>
      </c>
      <c r="AY148" s="264" t="s">
        <v>163</v>
      </c>
    </row>
    <row r="149" s="2" customFormat="1" ht="49.05" customHeight="1">
      <c r="A149" s="39"/>
      <c r="B149" s="40"/>
      <c r="C149" s="228" t="s">
        <v>88</v>
      </c>
      <c r="D149" s="228" t="s">
        <v>165</v>
      </c>
      <c r="E149" s="229" t="s">
        <v>1439</v>
      </c>
      <c r="F149" s="230" t="s">
        <v>1440</v>
      </c>
      <c r="G149" s="231" t="s">
        <v>175</v>
      </c>
      <c r="H149" s="232">
        <v>32.295999999999999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94</v>
      </c>
      <c r="AT149" s="240" t="s">
        <v>165</v>
      </c>
      <c r="AU149" s="240" t="s">
        <v>88</v>
      </c>
      <c r="AY149" s="18" t="s">
        <v>163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84</v>
      </c>
      <c r="BK149" s="241">
        <f>ROUND(I149*H149,2)</f>
        <v>0</v>
      </c>
      <c r="BL149" s="18" t="s">
        <v>94</v>
      </c>
      <c r="BM149" s="240" t="s">
        <v>94</v>
      </c>
    </row>
    <row r="150" s="13" customFormat="1">
      <c r="A150" s="13"/>
      <c r="B150" s="242"/>
      <c r="C150" s="243"/>
      <c r="D150" s="244" t="s">
        <v>169</v>
      </c>
      <c r="E150" s="245" t="s">
        <v>1</v>
      </c>
      <c r="F150" s="246" t="s">
        <v>1441</v>
      </c>
      <c r="G150" s="243"/>
      <c r="H150" s="247">
        <v>21</v>
      </c>
      <c r="I150" s="248"/>
      <c r="J150" s="243"/>
      <c r="K150" s="243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169</v>
      </c>
      <c r="AU150" s="253" t="s">
        <v>88</v>
      </c>
      <c r="AV150" s="13" t="s">
        <v>88</v>
      </c>
      <c r="AW150" s="13" t="s">
        <v>34</v>
      </c>
      <c r="AX150" s="13" t="s">
        <v>79</v>
      </c>
      <c r="AY150" s="253" t="s">
        <v>163</v>
      </c>
    </row>
    <row r="151" s="13" customFormat="1">
      <c r="A151" s="13"/>
      <c r="B151" s="242"/>
      <c r="C151" s="243"/>
      <c r="D151" s="244" t="s">
        <v>169</v>
      </c>
      <c r="E151" s="245" t="s">
        <v>1</v>
      </c>
      <c r="F151" s="246" t="s">
        <v>1442</v>
      </c>
      <c r="G151" s="243"/>
      <c r="H151" s="247">
        <v>11.295999999999999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169</v>
      </c>
      <c r="AU151" s="253" t="s">
        <v>88</v>
      </c>
      <c r="AV151" s="13" t="s">
        <v>88</v>
      </c>
      <c r="AW151" s="13" t="s">
        <v>34</v>
      </c>
      <c r="AX151" s="13" t="s">
        <v>79</v>
      </c>
      <c r="AY151" s="253" t="s">
        <v>163</v>
      </c>
    </row>
    <row r="152" s="14" customFormat="1">
      <c r="A152" s="14"/>
      <c r="B152" s="254"/>
      <c r="C152" s="255"/>
      <c r="D152" s="244" t="s">
        <v>169</v>
      </c>
      <c r="E152" s="256" t="s">
        <v>1</v>
      </c>
      <c r="F152" s="257" t="s">
        <v>172</v>
      </c>
      <c r="G152" s="255"/>
      <c r="H152" s="258">
        <v>32.295999999999999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169</v>
      </c>
      <c r="AU152" s="264" t="s">
        <v>88</v>
      </c>
      <c r="AV152" s="14" t="s">
        <v>94</v>
      </c>
      <c r="AW152" s="14" t="s">
        <v>34</v>
      </c>
      <c r="AX152" s="14" t="s">
        <v>84</v>
      </c>
      <c r="AY152" s="264" t="s">
        <v>163</v>
      </c>
    </row>
    <row r="153" s="2" customFormat="1" ht="49.05" customHeight="1">
      <c r="A153" s="39"/>
      <c r="B153" s="40"/>
      <c r="C153" s="228" t="s">
        <v>91</v>
      </c>
      <c r="D153" s="228" t="s">
        <v>165</v>
      </c>
      <c r="E153" s="229" t="s">
        <v>1443</v>
      </c>
      <c r="F153" s="230" t="s">
        <v>1444</v>
      </c>
      <c r="G153" s="231" t="s">
        <v>175</v>
      </c>
      <c r="H153" s="232">
        <v>35.600000000000001</v>
      </c>
      <c r="I153" s="233"/>
      <c r="J153" s="234">
        <f>ROUND(I153*H153,2)</f>
        <v>0</v>
      </c>
      <c r="K153" s="235"/>
      <c r="L153" s="45"/>
      <c r="M153" s="236" t="s">
        <v>1</v>
      </c>
      <c r="N153" s="237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94</v>
      </c>
      <c r="AT153" s="240" t="s">
        <v>165</v>
      </c>
      <c r="AU153" s="240" t="s">
        <v>88</v>
      </c>
      <c r="AY153" s="18" t="s">
        <v>163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84</v>
      </c>
      <c r="BK153" s="241">
        <f>ROUND(I153*H153,2)</f>
        <v>0</v>
      </c>
      <c r="BL153" s="18" t="s">
        <v>94</v>
      </c>
      <c r="BM153" s="240" t="s">
        <v>100</v>
      </c>
    </row>
    <row r="154" s="13" customFormat="1">
      <c r="A154" s="13"/>
      <c r="B154" s="242"/>
      <c r="C154" s="243"/>
      <c r="D154" s="244" t="s">
        <v>169</v>
      </c>
      <c r="E154" s="245" t="s">
        <v>1</v>
      </c>
      <c r="F154" s="246" t="s">
        <v>1445</v>
      </c>
      <c r="G154" s="243"/>
      <c r="H154" s="247">
        <v>26.600000000000001</v>
      </c>
      <c r="I154" s="248"/>
      <c r="J154" s="243"/>
      <c r="K154" s="243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169</v>
      </c>
      <c r="AU154" s="253" t="s">
        <v>88</v>
      </c>
      <c r="AV154" s="13" t="s">
        <v>88</v>
      </c>
      <c r="AW154" s="13" t="s">
        <v>34</v>
      </c>
      <c r="AX154" s="13" t="s">
        <v>79</v>
      </c>
      <c r="AY154" s="253" t="s">
        <v>163</v>
      </c>
    </row>
    <row r="155" s="13" customFormat="1">
      <c r="A155" s="13"/>
      <c r="B155" s="242"/>
      <c r="C155" s="243"/>
      <c r="D155" s="244" t="s">
        <v>169</v>
      </c>
      <c r="E155" s="245" t="s">
        <v>1</v>
      </c>
      <c r="F155" s="246" t="s">
        <v>1446</v>
      </c>
      <c r="G155" s="243"/>
      <c r="H155" s="247">
        <v>9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169</v>
      </c>
      <c r="AU155" s="253" t="s">
        <v>88</v>
      </c>
      <c r="AV155" s="13" t="s">
        <v>88</v>
      </c>
      <c r="AW155" s="13" t="s">
        <v>34</v>
      </c>
      <c r="AX155" s="13" t="s">
        <v>79</v>
      </c>
      <c r="AY155" s="253" t="s">
        <v>163</v>
      </c>
    </row>
    <row r="156" s="14" customFormat="1">
      <c r="A156" s="14"/>
      <c r="B156" s="254"/>
      <c r="C156" s="255"/>
      <c r="D156" s="244" t="s">
        <v>169</v>
      </c>
      <c r="E156" s="256" t="s">
        <v>1</v>
      </c>
      <c r="F156" s="257" t="s">
        <v>172</v>
      </c>
      <c r="G156" s="255"/>
      <c r="H156" s="258">
        <v>35.600000000000001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169</v>
      </c>
      <c r="AU156" s="264" t="s">
        <v>88</v>
      </c>
      <c r="AV156" s="14" t="s">
        <v>94</v>
      </c>
      <c r="AW156" s="14" t="s">
        <v>34</v>
      </c>
      <c r="AX156" s="14" t="s">
        <v>84</v>
      </c>
      <c r="AY156" s="264" t="s">
        <v>163</v>
      </c>
    </row>
    <row r="157" s="2" customFormat="1" ht="44.25" customHeight="1">
      <c r="A157" s="39"/>
      <c r="B157" s="40"/>
      <c r="C157" s="228" t="s">
        <v>94</v>
      </c>
      <c r="D157" s="228" t="s">
        <v>165</v>
      </c>
      <c r="E157" s="229" t="s">
        <v>1447</v>
      </c>
      <c r="F157" s="230" t="s">
        <v>1448</v>
      </c>
      <c r="G157" s="231" t="s">
        <v>168</v>
      </c>
      <c r="H157" s="232">
        <v>148.114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94</v>
      </c>
      <c r="AT157" s="240" t="s">
        <v>165</v>
      </c>
      <c r="AU157" s="240" t="s">
        <v>88</v>
      </c>
      <c r="AY157" s="18" t="s">
        <v>163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94</v>
      </c>
      <c r="BM157" s="240" t="s">
        <v>185</v>
      </c>
    </row>
    <row r="158" s="13" customFormat="1">
      <c r="A158" s="13"/>
      <c r="B158" s="242"/>
      <c r="C158" s="243"/>
      <c r="D158" s="244" t="s">
        <v>169</v>
      </c>
      <c r="E158" s="245" t="s">
        <v>1</v>
      </c>
      <c r="F158" s="246" t="s">
        <v>1449</v>
      </c>
      <c r="G158" s="243"/>
      <c r="H158" s="247">
        <v>4.9199999999999999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169</v>
      </c>
      <c r="AU158" s="253" t="s">
        <v>88</v>
      </c>
      <c r="AV158" s="13" t="s">
        <v>88</v>
      </c>
      <c r="AW158" s="13" t="s">
        <v>34</v>
      </c>
      <c r="AX158" s="13" t="s">
        <v>79</v>
      </c>
      <c r="AY158" s="253" t="s">
        <v>163</v>
      </c>
    </row>
    <row r="159" s="13" customFormat="1">
      <c r="A159" s="13"/>
      <c r="B159" s="242"/>
      <c r="C159" s="243"/>
      <c r="D159" s="244" t="s">
        <v>169</v>
      </c>
      <c r="E159" s="245" t="s">
        <v>1</v>
      </c>
      <c r="F159" s="246" t="s">
        <v>1450</v>
      </c>
      <c r="G159" s="243"/>
      <c r="H159" s="247">
        <v>8.7360000000000007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169</v>
      </c>
      <c r="AU159" s="253" t="s">
        <v>88</v>
      </c>
      <c r="AV159" s="13" t="s">
        <v>88</v>
      </c>
      <c r="AW159" s="13" t="s">
        <v>34</v>
      </c>
      <c r="AX159" s="13" t="s">
        <v>79</v>
      </c>
      <c r="AY159" s="253" t="s">
        <v>163</v>
      </c>
    </row>
    <row r="160" s="13" customFormat="1">
      <c r="A160" s="13"/>
      <c r="B160" s="242"/>
      <c r="C160" s="243"/>
      <c r="D160" s="244" t="s">
        <v>169</v>
      </c>
      <c r="E160" s="245" t="s">
        <v>1</v>
      </c>
      <c r="F160" s="246" t="s">
        <v>1451</v>
      </c>
      <c r="G160" s="243"/>
      <c r="H160" s="247">
        <v>18.239999999999998</v>
      </c>
      <c r="I160" s="248"/>
      <c r="J160" s="243"/>
      <c r="K160" s="243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169</v>
      </c>
      <c r="AU160" s="253" t="s">
        <v>88</v>
      </c>
      <c r="AV160" s="13" t="s">
        <v>88</v>
      </c>
      <c r="AW160" s="13" t="s">
        <v>34</v>
      </c>
      <c r="AX160" s="13" t="s">
        <v>79</v>
      </c>
      <c r="AY160" s="253" t="s">
        <v>163</v>
      </c>
    </row>
    <row r="161" s="13" customFormat="1">
      <c r="A161" s="13"/>
      <c r="B161" s="242"/>
      <c r="C161" s="243"/>
      <c r="D161" s="244" t="s">
        <v>169</v>
      </c>
      <c r="E161" s="245" t="s">
        <v>1</v>
      </c>
      <c r="F161" s="246" t="s">
        <v>1452</v>
      </c>
      <c r="G161" s="243"/>
      <c r="H161" s="247">
        <v>3.6000000000000001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169</v>
      </c>
      <c r="AU161" s="253" t="s">
        <v>88</v>
      </c>
      <c r="AV161" s="13" t="s">
        <v>88</v>
      </c>
      <c r="AW161" s="13" t="s">
        <v>34</v>
      </c>
      <c r="AX161" s="13" t="s">
        <v>79</v>
      </c>
      <c r="AY161" s="253" t="s">
        <v>163</v>
      </c>
    </row>
    <row r="162" s="13" customFormat="1">
      <c r="A162" s="13"/>
      <c r="B162" s="242"/>
      <c r="C162" s="243"/>
      <c r="D162" s="244" t="s">
        <v>169</v>
      </c>
      <c r="E162" s="245" t="s">
        <v>1</v>
      </c>
      <c r="F162" s="246" t="s">
        <v>1453</v>
      </c>
      <c r="G162" s="243"/>
      <c r="H162" s="247">
        <v>6.7779999999999996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169</v>
      </c>
      <c r="AU162" s="253" t="s">
        <v>88</v>
      </c>
      <c r="AV162" s="13" t="s">
        <v>88</v>
      </c>
      <c r="AW162" s="13" t="s">
        <v>34</v>
      </c>
      <c r="AX162" s="13" t="s">
        <v>79</v>
      </c>
      <c r="AY162" s="253" t="s">
        <v>163</v>
      </c>
    </row>
    <row r="163" s="13" customFormat="1">
      <c r="A163" s="13"/>
      <c r="B163" s="242"/>
      <c r="C163" s="243"/>
      <c r="D163" s="244" t="s">
        <v>169</v>
      </c>
      <c r="E163" s="245" t="s">
        <v>1</v>
      </c>
      <c r="F163" s="246" t="s">
        <v>1454</v>
      </c>
      <c r="G163" s="243"/>
      <c r="H163" s="247">
        <v>105.84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169</v>
      </c>
      <c r="AU163" s="253" t="s">
        <v>88</v>
      </c>
      <c r="AV163" s="13" t="s">
        <v>88</v>
      </c>
      <c r="AW163" s="13" t="s">
        <v>34</v>
      </c>
      <c r="AX163" s="13" t="s">
        <v>79</v>
      </c>
      <c r="AY163" s="253" t="s">
        <v>163</v>
      </c>
    </row>
    <row r="164" s="14" customFormat="1">
      <c r="A164" s="14"/>
      <c r="B164" s="254"/>
      <c r="C164" s="255"/>
      <c r="D164" s="244" t="s">
        <v>169</v>
      </c>
      <c r="E164" s="256" t="s">
        <v>1</v>
      </c>
      <c r="F164" s="257" t="s">
        <v>172</v>
      </c>
      <c r="G164" s="255"/>
      <c r="H164" s="258">
        <v>148.114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169</v>
      </c>
      <c r="AU164" s="264" t="s">
        <v>88</v>
      </c>
      <c r="AV164" s="14" t="s">
        <v>94</v>
      </c>
      <c r="AW164" s="14" t="s">
        <v>34</v>
      </c>
      <c r="AX164" s="14" t="s">
        <v>84</v>
      </c>
      <c r="AY164" s="264" t="s">
        <v>163</v>
      </c>
    </row>
    <row r="165" s="2" customFormat="1" ht="55.5" customHeight="1">
      <c r="A165" s="39"/>
      <c r="B165" s="40"/>
      <c r="C165" s="228" t="s">
        <v>97</v>
      </c>
      <c r="D165" s="228" t="s">
        <v>165</v>
      </c>
      <c r="E165" s="229" t="s">
        <v>1455</v>
      </c>
      <c r="F165" s="230" t="s">
        <v>1456</v>
      </c>
      <c r="G165" s="231" t="s">
        <v>168</v>
      </c>
      <c r="H165" s="232">
        <v>5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94</v>
      </c>
      <c r="AT165" s="240" t="s">
        <v>165</v>
      </c>
      <c r="AU165" s="240" t="s">
        <v>88</v>
      </c>
      <c r="AY165" s="18" t="s">
        <v>163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94</v>
      </c>
      <c r="BM165" s="240" t="s">
        <v>188</v>
      </c>
    </row>
    <row r="166" s="2" customFormat="1" ht="62.7" customHeight="1">
      <c r="A166" s="39"/>
      <c r="B166" s="40"/>
      <c r="C166" s="228" t="s">
        <v>100</v>
      </c>
      <c r="D166" s="228" t="s">
        <v>165</v>
      </c>
      <c r="E166" s="229" t="s">
        <v>1457</v>
      </c>
      <c r="F166" s="230" t="s">
        <v>1458</v>
      </c>
      <c r="G166" s="231" t="s">
        <v>168</v>
      </c>
      <c r="H166" s="232">
        <v>10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94</v>
      </c>
      <c r="AT166" s="240" t="s">
        <v>165</v>
      </c>
      <c r="AU166" s="240" t="s">
        <v>88</v>
      </c>
      <c r="AY166" s="18" t="s">
        <v>163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84</v>
      </c>
      <c r="BK166" s="241">
        <f>ROUND(I166*H166,2)</f>
        <v>0</v>
      </c>
      <c r="BL166" s="18" t="s">
        <v>94</v>
      </c>
      <c r="BM166" s="240" t="s">
        <v>8</v>
      </c>
    </row>
    <row r="167" s="13" customFormat="1">
      <c r="A167" s="13"/>
      <c r="B167" s="242"/>
      <c r="C167" s="243"/>
      <c r="D167" s="244" t="s">
        <v>169</v>
      </c>
      <c r="E167" s="245" t="s">
        <v>1</v>
      </c>
      <c r="F167" s="246" t="s">
        <v>1459</v>
      </c>
      <c r="G167" s="243"/>
      <c r="H167" s="247">
        <v>10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169</v>
      </c>
      <c r="AU167" s="253" t="s">
        <v>88</v>
      </c>
      <c r="AV167" s="13" t="s">
        <v>88</v>
      </c>
      <c r="AW167" s="13" t="s">
        <v>34</v>
      </c>
      <c r="AX167" s="13" t="s">
        <v>79</v>
      </c>
      <c r="AY167" s="253" t="s">
        <v>163</v>
      </c>
    </row>
    <row r="168" s="14" customFormat="1">
      <c r="A168" s="14"/>
      <c r="B168" s="254"/>
      <c r="C168" s="255"/>
      <c r="D168" s="244" t="s">
        <v>169</v>
      </c>
      <c r="E168" s="256" t="s">
        <v>1</v>
      </c>
      <c r="F168" s="257" t="s">
        <v>172</v>
      </c>
      <c r="G168" s="255"/>
      <c r="H168" s="258">
        <v>10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169</v>
      </c>
      <c r="AU168" s="264" t="s">
        <v>88</v>
      </c>
      <c r="AV168" s="14" t="s">
        <v>94</v>
      </c>
      <c r="AW168" s="14" t="s">
        <v>34</v>
      </c>
      <c r="AX168" s="14" t="s">
        <v>84</v>
      </c>
      <c r="AY168" s="264" t="s">
        <v>163</v>
      </c>
    </row>
    <row r="169" s="2" customFormat="1" ht="62.7" customHeight="1">
      <c r="A169" s="39"/>
      <c r="B169" s="40"/>
      <c r="C169" s="228" t="s">
        <v>194</v>
      </c>
      <c r="D169" s="228" t="s">
        <v>165</v>
      </c>
      <c r="E169" s="229" t="s">
        <v>1460</v>
      </c>
      <c r="F169" s="230" t="s">
        <v>1461</v>
      </c>
      <c r="G169" s="231" t="s">
        <v>168</v>
      </c>
      <c r="H169" s="232">
        <v>25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94</v>
      </c>
      <c r="AT169" s="240" t="s">
        <v>165</v>
      </c>
      <c r="AU169" s="240" t="s">
        <v>88</v>
      </c>
      <c r="AY169" s="18" t="s">
        <v>163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84</v>
      </c>
      <c r="BK169" s="241">
        <f>ROUND(I169*H169,2)</f>
        <v>0</v>
      </c>
      <c r="BL169" s="18" t="s">
        <v>94</v>
      </c>
      <c r="BM169" s="240" t="s">
        <v>197</v>
      </c>
    </row>
    <row r="170" s="2" customFormat="1" ht="66.75" customHeight="1">
      <c r="A170" s="39"/>
      <c r="B170" s="40"/>
      <c r="C170" s="228" t="s">
        <v>185</v>
      </c>
      <c r="D170" s="228" t="s">
        <v>165</v>
      </c>
      <c r="E170" s="229" t="s">
        <v>1462</v>
      </c>
      <c r="F170" s="230" t="s">
        <v>1463</v>
      </c>
      <c r="G170" s="231" t="s">
        <v>168</v>
      </c>
      <c r="H170" s="232">
        <v>125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94</v>
      </c>
      <c r="AT170" s="240" t="s">
        <v>165</v>
      </c>
      <c r="AU170" s="240" t="s">
        <v>88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94</v>
      </c>
      <c r="BM170" s="240" t="s">
        <v>202</v>
      </c>
    </row>
    <row r="171" s="13" customFormat="1">
      <c r="A171" s="13"/>
      <c r="B171" s="242"/>
      <c r="C171" s="243"/>
      <c r="D171" s="244" t="s">
        <v>169</v>
      </c>
      <c r="E171" s="245" t="s">
        <v>1</v>
      </c>
      <c r="F171" s="246" t="s">
        <v>1464</v>
      </c>
      <c r="G171" s="243"/>
      <c r="H171" s="247">
        <v>125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169</v>
      </c>
      <c r="AU171" s="253" t="s">
        <v>88</v>
      </c>
      <c r="AV171" s="13" t="s">
        <v>88</v>
      </c>
      <c r="AW171" s="13" t="s">
        <v>34</v>
      </c>
      <c r="AX171" s="13" t="s">
        <v>79</v>
      </c>
      <c r="AY171" s="253" t="s">
        <v>163</v>
      </c>
    </row>
    <row r="172" s="14" customFormat="1">
      <c r="A172" s="14"/>
      <c r="B172" s="254"/>
      <c r="C172" s="255"/>
      <c r="D172" s="244" t="s">
        <v>169</v>
      </c>
      <c r="E172" s="256" t="s">
        <v>1</v>
      </c>
      <c r="F172" s="257" t="s">
        <v>172</v>
      </c>
      <c r="G172" s="255"/>
      <c r="H172" s="258">
        <v>125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169</v>
      </c>
      <c r="AU172" s="264" t="s">
        <v>88</v>
      </c>
      <c r="AV172" s="14" t="s">
        <v>94</v>
      </c>
      <c r="AW172" s="14" t="s">
        <v>34</v>
      </c>
      <c r="AX172" s="14" t="s">
        <v>84</v>
      </c>
      <c r="AY172" s="264" t="s">
        <v>163</v>
      </c>
    </row>
    <row r="173" s="2" customFormat="1" ht="37.8" customHeight="1">
      <c r="A173" s="39"/>
      <c r="B173" s="40"/>
      <c r="C173" s="265" t="s">
        <v>205</v>
      </c>
      <c r="D173" s="265" t="s">
        <v>296</v>
      </c>
      <c r="E173" s="266" t="s">
        <v>1465</v>
      </c>
      <c r="F173" s="267" t="s">
        <v>1466</v>
      </c>
      <c r="G173" s="268" t="s">
        <v>286</v>
      </c>
      <c r="H173" s="269">
        <v>8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185</v>
      </c>
      <c r="AT173" s="240" t="s">
        <v>296</v>
      </c>
      <c r="AU173" s="240" t="s">
        <v>88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94</v>
      </c>
      <c r="BM173" s="240" t="s">
        <v>208</v>
      </c>
    </row>
    <row r="174" s="13" customFormat="1">
      <c r="A174" s="13"/>
      <c r="B174" s="242"/>
      <c r="C174" s="243"/>
      <c r="D174" s="244" t="s">
        <v>169</v>
      </c>
      <c r="E174" s="245" t="s">
        <v>1</v>
      </c>
      <c r="F174" s="246" t="s">
        <v>1467</v>
      </c>
      <c r="G174" s="243"/>
      <c r="H174" s="247">
        <v>8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169</v>
      </c>
      <c r="AU174" s="253" t="s">
        <v>88</v>
      </c>
      <c r="AV174" s="13" t="s">
        <v>88</v>
      </c>
      <c r="AW174" s="13" t="s">
        <v>34</v>
      </c>
      <c r="AX174" s="13" t="s">
        <v>79</v>
      </c>
      <c r="AY174" s="253" t="s">
        <v>163</v>
      </c>
    </row>
    <row r="175" s="14" customFormat="1">
      <c r="A175" s="14"/>
      <c r="B175" s="254"/>
      <c r="C175" s="255"/>
      <c r="D175" s="244" t="s">
        <v>169</v>
      </c>
      <c r="E175" s="256" t="s">
        <v>1</v>
      </c>
      <c r="F175" s="257" t="s">
        <v>172</v>
      </c>
      <c r="G175" s="255"/>
      <c r="H175" s="258">
        <v>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169</v>
      </c>
      <c r="AU175" s="264" t="s">
        <v>88</v>
      </c>
      <c r="AV175" s="14" t="s">
        <v>94</v>
      </c>
      <c r="AW175" s="14" t="s">
        <v>34</v>
      </c>
      <c r="AX175" s="14" t="s">
        <v>84</v>
      </c>
      <c r="AY175" s="264" t="s">
        <v>163</v>
      </c>
    </row>
    <row r="176" s="2" customFormat="1" ht="44.25" customHeight="1">
      <c r="A176" s="39"/>
      <c r="B176" s="40"/>
      <c r="C176" s="228" t="s">
        <v>188</v>
      </c>
      <c r="D176" s="228" t="s">
        <v>165</v>
      </c>
      <c r="E176" s="229" t="s">
        <v>1468</v>
      </c>
      <c r="F176" s="230" t="s">
        <v>1469</v>
      </c>
      <c r="G176" s="231" t="s">
        <v>168</v>
      </c>
      <c r="H176" s="232">
        <v>140.994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94</v>
      </c>
      <c r="AT176" s="240" t="s">
        <v>165</v>
      </c>
      <c r="AU176" s="240" t="s">
        <v>88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94</v>
      </c>
      <c r="BM176" s="240" t="s">
        <v>213</v>
      </c>
    </row>
    <row r="177" s="13" customFormat="1">
      <c r="A177" s="13"/>
      <c r="B177" s="242"/>
      <c r="C177" s="243"/>
      <c r="D177" s="244" t="s">
        <v>169</v>
      </c>
      <c r="E177" s="245" t="s">
        <v>1</v>
      </c>
      <c r="F177" s="246" t="s">
        <v>1470</v>
      </c>
      <c r="G177" s="243"/>
      <c r="H177" s="247">
        <v>140.994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169</v>
      </c>
      <c r="AU177" s="253" t="s">
        <v>88</v>
      </c>
      <c r="AV177" s="13" t="s">
        <v>88</v>
      </c>
      <c r="AW177" s="13" t="s">
        <v>34</v>
      </c>
      <c r="AX177" s="13" t="s">
        <v>79</v>
      </c>
      <c r="AY177" s="253" t="s">
        <v>163</v>
      </c>
    </row>
    <row r="178" s="14" customFormat="1">
      <c r="A178" s="14"/>
      <c r="B178" s="254"/>
      <c r="C178" s="255"/>
      <c r="D178" s="244" t="s">
        <v>169</v>
      </c>
      <c r="E178" s="256" t="s">
        <v>1</v>
      </c>
      <c r="F178" s="257" t="s">
        <v>172</v>
      </c>
      <c r="G178" s="255"/>
      <c r="H178" s="258">
        <v>140.994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169</v>
      </c>
      <c r="AU178" s="264" t="s">
        <v>88</v>
      </c>
      <c r="AV178" s="14" t="s">
        <v>94</v>
      </c>
      <c r="AW178" s="14" t="s">
        <v>34</v>
      </c>
      <c r="AX178" s="14" t="s">
        <v>84</v>
      </c>
      <c r="AY178" s="264" t="s">
        <v>163</v>
      </c>
    </row>
    <row r="179" s="12" customFormat="1" ht="22.8" customHeight="1">
      <c r="A179" s="12"/>
      <c r="B179" s="212"/>
      <c r="C179" s="213"/>
      <c r="D179" s="214" t="s">
        <v>78</v>
      </c>
      <c r="E179" s="226" t="s">
        <v>91</v>
      </c>
      <c r="F179" s="226" t="s">
        <v>164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SUM(P180:P188)</f>
        <v>0</v>
      </c>
      <c r="Q179" s="220"/>
      <c r="R179" s="221">
        <f>SUM(R180:R188)</f>
        <v>0</v>
      </c>
      <c r="S179" s="220"/>
      <c r="T179" s="222">
        <f>SUM(T180:T188)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84</v>
      </c>
      <c r="AT179" s="224" t="s">
        <v>78</v>
      </c>
      <c r="AU179" s="224" t="s">
        <v>84</v>
      </c>
      <c r="AY179" s="223" t="s">
        <v>163</v>
      </c>
      <c r="BK179" s="225">
        <f>SUM(BK180:BK188)</f>
        <v>0</v>
      </c>
    </row>
    <row r="180" s="2" customFormat="1" ht="21.75" customHeight="1">
      <c r="A180" s="39"/>
      <c r="B180" s="40"/>
      <c r="C180" s="228" t="s">
        <v>214</v>
      </c>
      <c r="D180" s="228" t="s">
        <v>165</v>
      </c>
      <c r="E180" s="229" t="s">
        <v>1471</v>
      </c>
      <c r="F180" s="230" t="s">
        <v>1472</v>
      </c>
      <c r="G180" s="231" t="s">
        <v>325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94</v>
      </c>
      <c r="AT180" s="240" t="s">
        <v>165</v>
      </c>
      <c r="AU180" s="240" t="s">
        <v>88</v>
      </c>
      <c r="AY180" s="18" t="s">
        <v>163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94</v>
      </c>
      <c r="BM180" s="240" t="s">
        <v>217</v>
      </c>
    </row>
    <row r="181" s="2" customFormat="1" ht="37.8" customHeight="1">
      <c r="A181" s="39"/>
      <c r="B181" s="40"/>
      <c r="C181" s="228" t="s">
        <v>8</v>
      </c>
      <c r="D181" s="228" t="s">
        <v>165</v>
      </c>
      <c r="E181" s="229" t="s">
        <v>1473</v>
      </c>
      <c r="F181" s="230" t="s">
        <v>1474</v>
      </c>
      <c r="G181" s="231" t="s">
        <v>184</v>
      </c>
      <c r="H181" s="232">
        <v>42.149999999999999</v>
      </c>
      <c r="I181" s="233"/>
      <c r="J181" s="234">
        <f>ROUND(I181*H181,2)</f>
        <v>0</v>
      </c>
      <c r="K181" s="235"/>
      <c r="L181" s="45"/>
      <c r="M181" s="236" t="s">
        <v>1</v>
      </c>
      <c r="N181" s="237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94</v>
      </c>
      <c r="AT181" s="240" t="s">
        <v>165</v>
      </c>
      <c r="AU181" s="240" t="s">
        <v>88</v>
      </c>
      <c r="AY181" s="18" t="s">
        <v>163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94</v>
      </c>
      <c r="BM181" s="240" t="s">
        <v>224</v>
      </c>
    </row>
    <row r="182" s="13" customFormat="1">
      <c r="A182" s="13"/>
      <c r="B182" s="242"/>
      <c r="C182" s="243"/>
      <c r="D182" s="244" t="s">
        <v>169</v>
      </c>
      <c r="E182" s="245" t="s">
        <v>1</v>
      </c>
      <c r="F182" s="246" t="s">
        <v>1475</v>
      </c>
      <c r="G182" s="243"/>
      <c r="H182" s="247">
        <v>28.77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169</v>
      </c>
      <c r="AU182" s="253" t="s">
        <v>88</v>
      </c>
      <c r="AV182" s="13" t="s">
        <v>88</v>
      </c>
      <c r="AW182" s="13" t="s">
        <v>34</v>
      </c>
      <c r="AX182" s="13" t="s">
        <v>79</v>
      </c>
      <c r="AY182" s="253" t="s">
        <v>163</v>
      </c>
    </row>
    <row r="183" s="13" customFormat="1">
      <c r="A183" s="13"/>
      <c r="B183" s="242"/>
      <c r="C183" s="243"/>
      <c r="D183" s="244" t="s">
        <v>169</v>
      </c>
      <c r="E183" s="245" t="s">
        <v>1</v>
      </c>
      <c r="F183" s="246" t="s">
        <v>1476</v>
      </c>
      <c r="G183" s="243"/>
      <c r="H183" s="247">
        <v>13.380000000000001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169</v>
      </c>
      <c r="AU183" s="253" t="s">
        <v>88</v>
      </c>
      <c r="AV183" s="13" t="s">
        <v>88</v>
      </c>
      <c r="AW183" s="13" t="s">
        <v>34</v>
      </c>
      <c r="AX183" s="13" t="s">
        <v>79</v>
      </c>
      <c r="AY183" s="253" t="s">
        <v>163</v>
      </c>
    </row>
    <row r="184" s="14" customFormat="1">
      <c r="A184" s="14"/>
      <c r="B184" s="254"/>
      <c r="C184" s="255"/>
      <c r="D184" s="244" t="s">
        <v>169</v>
      </c>
      <c r="E184" s="256" t="s">
        <v>1</v>
      </c>
      <c r="F184" s="257" t="s">
        <v>172</v>
      </c>
      <c r="G184" s="255"/>
      <c r="H184" s="258">
        <v>42.149999999999999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169</v>
      </c>
      <c r="AU184" s="264" t="s">
        <v>88</v>
      </c>
      <c r="AV184" s="14" t="s">
        <v>94</v>
      </c>
      <c r="AW184" s="14" t="s">
        <v>34</v>
      </c>
      <c r="AX184" s="14" t="s">
        <v>84</v>
      </c>
      <c r="AY184" s="264" t="s">
        <v>163</v>
      </c>
    </row>
    <row r="185" s="2" customFormat="1" ht="37.8" customHeight="1">
      <c r="A185" s="39"/>
      <c r="B185" s="40"/>
      <c r="C185" s="228" t="s">
        <v>229</v>
      </c>
      <c r="D185" s="228" t="s">
        <v>165</v>
      </c>
      <c r="E185" s="229" t="s">
        <v>1477</v>
      </c>
      <c r="F185" s="230" t="s">
        <v>1478</v>
      </c>
      <c r="G185" s="231" t="s">
        <v>184</v>
      </c>
      <c r="H185" s="232">
        <v>31.859999999999999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94</v>
      </c>
      <c r="AT185" s="240" t="s">
        <v>165</v>
      </c>
      <c r="AU185" s="240" t="s">
        <v>88</v>
      </c>
      <c r="AY185" s="18" t="s">
        <v>163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84</v>
      </c>
      <c r="BK185" s="241">
        <f>ROUND(I185*H185,2)</f>
        <v>0</v>
      </c>
      <c r="BL185" s="18" t="s">
        <v>94</v>
      </c>
      <c r="BM185" s="240" t="s">
        <v>232</v>
      </c>
    </row>
    <row r="186" s="13" customFormat="1">
      <c r="A186" s="13"/>
      <c r="B186" s="242"/>
      <c r="C186" s="243"/>
      <c r="D186" s="244" t="s">
        <v>169</v>
      </c>
      <c r="E186" s="245" t="s">
        <v>1</v>
      </c>
      <c r="F186" s="246" t="s">
        <v>1479</v>
      </c>
      <c r="G186" s="243"/>
      <c r="H186" s="247">
        <v>9.6600000000000001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169</v>
      </c>
      <c r="AU186" s="253" t="s">
        <v>88</v>
      </c>
      <c r="AV186" s="13" t="s">
        <v>88</v>
      </c>
      <c r="AW186" s="13" t="s">
        <v>34</v>
      </c>
      <c r="AX186" s="13" t="s">
        <v>79</v>
      </c>
      <c r="AY186" s="253" t="s">
        <v>163</v>
      </c>
    </row>
    <row r="187" s="13" customFormat="1">
      <c r="A187" s="13"/>
      <c r="B187" s="242"/>
      <c r="C187" s="243"/>
      <c r="D187" s="244" t="s">
        <v>169</v>
      </c>
      <c r="E187" s="245" t="s">
        <v>1</v>
      </c>
      <c r="F187" s="246" t="s">
        <v>1480</v>
      </c>
      <c r="G187" s="243"/>
      <c r="H187" s="247">
        <v>22.199999999999999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169</v>
      </c>
      <c r="AU187" s="253" t="s">
        <v>88</v>
      </c>
      <c r="AV187" s="13" t="s">
        <v>88</v>
      </c>
      <c r="AW187" s="13" t="s">
        <v>34</v>
      </c>
      <c r="AX187" s="13" t="s">
        <v>79</v>
      </c>
      <c r="AY187" s="253" t="s">
        <v>163</v>
      </c>
    </row>
    <row r="188" s="14" customFormat="1">
      <c r="A188" s="14"/>
      <c r="B188" s="254"/>
      <c r="C188" s="255"/>
      <c r="D188" s="244" t="s">
        <v>169</v>
      </c>
      <c r="E188" s="256" t="s">
        <v>1</v>
      </c>
      <c r="F188" s="257" t="s">
        <v>172</v>
      </c>
      <c r="G188" s="255"/>
      <c r="H188" s="258">
        <v>31.859999999999999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169</v>
      </c>
      <c r="AU188" s="264" t="s">
        <v>88</v>
      </c>
      <c r="AV188" s="14" t="s">
        <v>94</v>
      </c>
      <c r="AW188" s="14" t="s">
        <v>34</v>
      </c>
      <c r="AX188" s="14" t="s">
        <v>84</v>
      </c>
      <c r="AY188" s="264" t="s">
        <v>163</v>
      </c>
    </row>
    <row r="189" s="12" customFormat="1" ht="22.8" customHeight="1">
      <c r="A189" s="12"/>
      <c r="B189" s="212"/>
      <c r="C189" s="213"/>
      <c r="D189" s="214" t="s">
        <v>78</v>
      </c>
      <c r="E189" s="226" t="s">
        <v>94</v>
      </c>
      <c r="F189" s="226" t="s">
        <v>181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P190</f>
        <v>0</v>
      </c>
      <c r="Q189" s="220"/>
      <c r="R189" s="221">
        <f>R190</f>
        <v>0</v>
      </c>
      <c r="S189" s="220"/>
      <c r="T189" s="222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78</v>
      </c>
      <c r="AU189" s="224" t="s">
        <v>84</v>
      </c>
      <c r="AY189" s="223" t="s">
        <v>163</v>
      </c>
      <c r="BK189" s="225">
        <f>BK190</f>
        <v>0</v>
      </c>
    </row>
    <row r="190" s="2" customFormat="1" ht="44.25" customHeight="1">
      <c r="A190" s="39"/>
      <c r="B190" s="40"/>
      <c r="C190" s="228" t="s">
        <v>197</v>
      </c>
      <c r="D190" s="228" t="s">
        <v>165</v>
      </c>
      <c r="E190" s="229" t="s">
        <v>1481</v>
      </c>
      <c r="F190" s="230" t="s">
        <v>1482</v>
      </c>
      <c r="G190" s="231" t="s">
        <v>325</v>
      </c>
      <c r="H190" s="232">
        <v>1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94</v>
      </c>
      <c r="AT190" s="240" t="s">
        <v>165</v>
      </c>
      <c r="AU190" s="240" t="s">
        <v>88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94</v>
      </c>
      <c r="BM190" s="240" t="s">
        <v>235</v>
      </c>
    </row>
    <row r="191" s="12" customFormat="1" ht="22.8" customHeight="1">
      <c r="A191" s="12"/>
      <c r="B191" s="212"/>
      <c r="C191" s="213"/>
      <c r="D191" s="214" t="s">
        <v>78</v>
      </c>
      <c r="E191" s="226" t="s">
        <v>97</v>
      </c>
      <c r="F191" s="226" t="s">
        <v>1483</v>
      </c>
      <c r="G191" s="213"/>
      <c r="H191" s="213"/>
      <c r="I191" s="216"/>
      <c r="J191" s="227">
        <f>BK191</f>
        <v>0</v>
      </c>
      <c r="K191" s="213"/>
      <c r="L191" s="218"/>
      <c r="M191" s="219"/>
      <c r="N191" s="220"/>
      <c r="O191" s="220"/>
      <c r="P191" s="221">
        <f>SUM(P192:P199)</f>
        <v>0</v>
      </c>
      <c r="Q191" s="220"/>
      <c r="R191" s="221">
        <f>SUM(R192:R199)</f>
        <v>0</v>
      </c>
      <c r="S191" s="220"/>
      <c r="T191" s="22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3" t="s">
        <v>84</v>
      </c>
      <c r="AT191" s="224" t="s">
        <v>78</v>
      </c>
      <c r="AU191" s="224" t="s">
        <v>84</v>
      </c>
      <c r="AY191" s="223" t="s">
        <v>163</v>
      </c>
      <c r="BK191" s="225">
        <f>SUM(BK192:BK199)</f>
        <v>0</v>
      </c>
    </row>
    <row r="192" s="2" customFormat="1" ht="37.8" customHeight="1">
      <c r="A192" s="39"/>
      <c r="B192" s="40"/>
      <c r="C192" s="228" t="s">
        <v>236</v>
      </c>
      <c r="D192" s="228" t="s">
        <v>165</v>
      </c>
      <c r="E192" s="229" t="s">
        <v>1484</v>
      </c>
      <c r="F192" s="230" t="s">
        <v>1485</v>
      </c>
      <c r="G192" s="231" t="s">
        <v>175</v>
      </c>
      <c r="H192" s="232">
        <v>31.960000000000001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94</v>
      </c>
      <c r="AT192" s="240" t="s">
        <v>165</v>
      </c>
      <c r="AU192" s="240" t="s">
        <v>88</v>
      </c>
      <c r="AY192" s="18" t="s">
        <v>163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94</v>
      </c>
      <c r="BM192" s="240" t="s">
        <v>239</v>
      </c>
    </row>
    <row r="193" s="2" customFormat="1" ht="44.25" customHeight="1">
      <c r="A193" s="39"/>
      <c r="B193" s="40"/>
      <c r="C193" s="228" t="s">
        <v>202</v>
      </c>
      <c r="D193" s="228" t="s">
        <v>165</v>
      </c>
      <c r="E193" s="229" t="s">
        <v>1486</v>
      </c>
      <c r="F193" s="230" t="s">
        <v>1487</v>
      </c>
      <c r="G193" s="231" t="s">
        <v>175</v>
      </c>
      <c r="H193" s="232">
        <v>17.295999999999999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94</v>
      </c>
      <c r="AT193" s="240" t="s">
        <v>165</v>
      </c>
      <c r="AU193" s="240" t="s">
        <v>88</v>
      </c>
      <c r="AY193" s="18" t="s">
        <v>163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94</v>
      </c>
      <c r="BM193" s="240" t="s">
        <v>242</v>
      </c>
    </row>
    <row r="194" s="2" customFormat="1" ht="44.25" customHeight="1">
      <c r="A194" s="39"/>
      <c r="B194" s="40"/>
      <c r="C194" s="228" t="s">
        <v>244</v>
      </c>
      <c r="D194" s="228" t="s">
        <v>165</v>
      </c>
      <c r="E194" s="229" t="s">
        <v>1488</v>
      </c>
      <c r="F194" s="230" t="s">
        <v>1489</v>
      </c>
      <c r="G194" s="231" t="s">
        <v>175</v>
      </c>
      <c r="H194" s="232">
        <v>17.295999999999999</v>
      </c>
      <c r="I194" s="233"/>
      <c r="J194" s="234">
        <f>ROUND(I194*H194,2)</f>
        <v>0</v>
      </c>
      <c r="K194" s="235"/>
      <c r="L194" s="45"/>
      <c r="M194" s="236" t="s">
        <v>1</v>
      </c>
      <c r="N194" s="237" t="s">
        <v>44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94</v>
      </c>
      <c r="AT194" s="240" t="s">
        <v>165</v>
      </c>
      <c r="AU194" s="240" t="s">
        <v>88</v>
      </c>
      <c r="AY194" s="18" t="s">
        <v>163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84</v>
      </c>
      <c r="BK194" s="241">
        <f>ROUND(I194*H194,2)</f>
        <v>0</v>
      </c>
      <c r="BL194" s="18" t="s">
        <v>94</v>
      </c>
      <c r="BM194" s="240" t="s">
        <v>247</v>
      </c>
    </row>
    <row r="195" s="2" customFormat="1" ht="76.35" customHeight="1">
      <c r="A195" s="39"/>
      <c r="B195" s="40"/>
      <c r="C195" s="228" t="s">
        <v>208</v>
      </c>
      <c r="D195" s="228" t="s">
        <v>165</v>
      </c>
      <c r="E195" s="229" t="s">
        <v>1490</v>
      </c>
      <c r="F195" s="230" t="s">
        <v>1491</v>
      </c>
      <c r="G195" s="231" t="s">
        <v>175</v>
      </c>
      <c r="H195" s="232">
        <v>14.560000000000001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94</v>
      </c>
      <c r="AT195" s="240" t="s">
        <v>165</v>
      </c>
      <c r="AU195" s="240" t="s">
        <v>88</v>
      </c>
      <c r="AY195" s="18" t="s">
        <v>163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94</v>
      </c>
      <c r="BM195" s="240" t="s">
        <v>250</v>
      </c>
    </row>
    <row r="196" s="2" customFormat="1" ht="24.15" customHeight="1">
      <c r="A196" s="39"/>
      <c r="B196" s="40"/>
      <c r="C196" s="265" t="s">
        <v>255</v>
      </c>
      <c r="D196" s="265" t="s">
        <v>296</v>
      </c>
      <c r="E196" s="266" t="s">
        <v>1492</v>
      </c>
      <c r="F196" s="267" t="s">
        <v>1493</v>
      </c>
      <c r="G196" s="268" t="s">
        <v>175</v>
      </c>
      <c r="H196" s="269">
        <v>14.851000000000001</v>
      </c>
      <c r="I196" s="270"/>
      <c r="J196" s="271">
        <f>ROUND(I196*H196,2)</f>
        <v>0</v>
      </c>
      <c r="K196" s="272"/>
      <c r="L196" s="273"/>
      <c r="M196" s="274" t="s">
        <v>1</v>
      </c>
      <c r="N196" s="275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185</v>
      </c>
      <c r="AT196" s="240" t="s">
        <v>296</v>
      </c>
      <c r="AU196" s="240" t="s">
        <v>88</v>
      </c>
      <c r="AY196" s="18" t="s">
        <v>163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94</v>
      </c>
      <c r="BM196" s="240" t="s">
        <v>258</v>
      </c>
    </row>
    <row r="197" s="13" customFormat="1">
      <c r="A197" s="13"/>
      <c r="B197" s="242"/>
      <c r="C197" s="243"/>
      <c r="D197" s="244" t="s">
        <v>169</v>
      </c>
      <c r="E197" s="245" t="s">
        <v>1</v>
      </c>
      <c r="F197" s="246" t="s">
        <v>1494</v>
      </c>
      <c r="G197" s="243"/>
      <c r="H197" s="247">
        <v>14.851000000000001</v>
      </c>
      <c r="I197" s="248"/>
      <c r="J197" s="243"/>
      <c r="K197" s="243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169</v>
      </c>
      <c r="AU197" s="253" t="s">
        <v>88</v>
      </c>
      <c r="AV197" s="13" t="s">
        <v>88</v>
      </c>
      <c r="AW197" s="13" t="s">
        <v>34</v>
      </c>
      <c r="AX197" s="13" t="s">
        <v>79</v>
      </c>
      <c r="AY197" s="253" t="s">
        <v>163</v>
      </c>
    </row>
    <row r="198" s="14" customFormat="1">
      <c r="A198" s="14"/>
      <c r="B198" s="254"/>
      <c r="C198" s="255"/>
      <c r="D198" s="244" t="s">
        <v>169</v>
      </c>
      <c r="E198" s="256" t="s">
        <v>1</v>
      </c>
      <c r="F198" s="257" t="s">
        <v>172</v>
      </c>
      <c r="G198" s="255"/>
      <c r="H198" s="258">
        <v>14.851000000000001</v>
      </c>
      <c r="I198" s="259"/>
      <c r="J198" s="255"/>
      <c r="K198" s="255"/>
      <c r="L198" s="260"/>
      <c r="M198" s="261"/>
      <c r="N198" s="262"/>
      <c r="O198" s="262"/>
      <c r="P198" s="262"/>
      <c r="Q198" s="262"/>
      <c r="R198" s="262"/>
      <c r="S198" s="262"/>
      <c r="T198" s="26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4" t="s">
        <v>169</v>
      </c>
      <c r="AU198" s="264" t="s">
        <v>88</v>
      </c>
      <c r="AV198" s="14" t="s">
        <v>94</v>
      </c>
      <c r="AW198" s="14" t="s">
        <v>34</v>
      </c>
      <c r="AX198" s="14" t="s">
        <v>84</v>
      </c>
      <c r="AY198" s="264" t="s">
        <v>163</v>
      </c>
    </row>
    <row r="199" s="2" customFormat="1" ht="37.8" customHeight="1">
      <c r="A199" s="39"/>
      <c r="B199" s="40"/>
      <c r="C199" s="228" t="s">
        <v>213</v>
      </c>
      <c r="D199" s="228" t="s">
        <v>165</v>
      </c>
      <c r="E199" s="229" t="s">
        <v>1495</v>
      </c>
      <c r="F199" s="230" t="s">
        <v>1496</v>
      </c>
      <c r="G199" s="231" t="s">
        <v>184</v>
      </c>
      <c r="H199" s="232">
        <v>19</v>
      </c>
      <c r="I199" s="233"/>
      <c r="J199" s="234">
        <f>ROUND(I199*H199,2)</f>
        <v>0</v>
      </c>
      <c r="K199" s="235"/>
      <c r="L199" s="45"/>
      <c r="M199" s="236" t="s">
        <v>1</v>
      </c>
      <c r="N199" s="237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94</v>
      </c>
      <c r="AT199" s="240" t="s">
        <v>165</v>
      </c>
      <c r="AU199" s="240" t="s">
        <v>88</v>
      </c>
      <c r="AY199" s="18" t="s">
        <v>163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84</v>
      </c>
      <c r="BK199" s="241">
        <f>ROUND(I199*H199,2)</f>
        <v>0</v>
      </c>
      <c r="BL199" s="18" t="s">
        <v>94</v>
      </c>
      <c r="BM199" s="240" t="s">
        <v>261</v>
      </c>
    </row>
    <row r="200" s="12" customFormat="1" ht="22.8" customHeight="1">
      <c r="A200" s="12"/>
      <c r="B200" s="212"/>
      <c r="C200" s="213"/>
      <c r="D200" s="214" t="s">
        <v>78</v>
      </c>
      <c r="E200" s="226" t="s">
        <v>192</v>
      </c>
      <c r="F200" s="226" t="s">
        <v>193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SUM(P201:P247)</f>
        <v>0</v>
      </c>
      <c r="Q200" s="220"/>
      <c r="R200" s="221">
        <f>SUM(R201:R247)</f>
        <v>0</v>
      </c>
      <c r="S200" s="220"/>
      <c r="T200" s="222">
        <f>SUM(T201:T247)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78</v>
      </c>
      <c r="AU200" s="224" t="s">
        <v>84</v>
      </c>
      <c r="AY200" s="223" t="s">
        <v>163</v>
      </c>
      <c r="BK200" s="225">
        <f>SUM(BK201:BK247)</f>
        <v>0</v>
      </c>
    </row>
    <row r="201" s="2" customFormat="1" ht="24.15" customHeight="1">
      <c r="A201" s="39"/>
      <c r="B201" s="40"/>
      <c r="C201" s="228" t="s">
        <v>7</v>
      </c>
      <c r="D201" s="228" t="s">
        <v>165</v>
      </c>
      <c r="E201" s="229" t="s">
        <v>262</v>
      </c>
      <c r="F201" s="230" t="s">
        <v>263</v>
      </c>
      <c r="G201" s="231" t="s">
        <v>184</v>
      </c>
      <c r="H201" s="232">
        <v>526.75999999999999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94</v>
      </c>
      <c r="AT201" s="240" t="s">
        <v>165</v>
      </c>
      <c r="AU201" s="240" t="s">
        <v>88</v>
      </c>
      <c r="AY201" s="18" t="s">
        <v>163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84</v>
      </c>
      <c r="BK201" s="241">
        <f>ROUND(I201*H201,2)</f>
        <v>0</v>
      </c>
      <c r="BL201" s="18" t="s">
        <v>94</v>
      </c>
      <c r="BM201" s="240" t="s">
        <v>264</v>
      </c>
    </row>
    <row r="202" s="13" customFormat="1">
      <c r="A202" s="13"/>
      <c r="B202" s="242"/>
      <c r="C202" s="243"/>
      <c r="D202" s="244" t="s">
        <v>169</v>
      </c>
      <c r="E202" s="245" t="s">
        <v>1</v>
      </c>
      <c r="F202" s="246" t="s">
        <v>1497</v>
      </c>
      <c r="G202" s="243"/>
      <c r="H202" s="247">
        <v>8.4000000000000004</v>
      </c>
      <c r="I202" s="248"/>
      <c r="J202" s="243"/>
      <c r="K202" s="243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169</v>
      </c>
      <c r="AU202" s="253" t="s">
        <v>88</v>
      </c>
      <c r="AV202" s="13" t="s">
        <v>88</v>
      </c>
      <c r="AW202" s="13" t="s">
        <v>34</v>
      </c>
      <c r="AX202" s="13" t="s">
        <v>79</v>
      </c>
      <c r="AY202" s="253" t="s">
        <v>163</v>
      </c>
    </row>
    <row r="203" s="13" customFormat="1">
      <c r="A203" s="13"/>
      <c r="B203" s="242"/>
      <c r="C203" s="243"/>
      <c r="D203" s="244" t="s">
        <v>169</v>
      </c>
      <c r="E203" s="245" t="s">
        <v>1</v>
      </c>
      <c r="F203" s="246" t="s">
        <v>1498</v>
      </c>
      <c r="G203" s="243"/>
      <c r="H203" s="247">
        <v>8.8000000000000007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169</v>
      </c>
      <c r="AU203" s="253" t="s">
        <v>88</v>
      </c>
      <c r="AV203" s="13" t="s">
        <v>88</v>
      </c>
      <c r="AW203" s="13" t="s">
        <v>34</v>
      </c>
      <c r="AX203" s="13" t="s">
        <v>79</v>
      </c>
      <c r="AY203" s="253" t="s">
        <v>163</v>
      </c>
    </row>
    <row r="204" s="13" customFormat="1">
      <c r="A204" s="13"/>
      <c r="B204" s="242"/>
      <c r="C204" s="243"/>
      <c r="D204" s="244" t="s">
        <v>169</v>
      </c>
      <c r="E204" s="245" t="s">
        <v>1</v>
      </c>
      <c r="F204" s="246" t="s">
        <v>1499</v>
      </c>
      <c r="G204" s="243"/>
      <c r="H204" s="247">
        <v>4.5999999999999996</v>
      </c>
      <c r="I204" s="248"/>
      <c r="J204" s="243"/>
      <c r="K204" s="243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169</v>
      </c>
      <c r="AU204" s="253" t="s">
        <v>88</v>
      </c>
      <c r="AV204" s="13" t="s">
        <v>88</v>
      </c>
      <c r="AW204" s="13" t="s">
        <v>34</v>
      </c>
      <c r="AX204" s="13" t="s">
        <v>79</v>
      </c>
      <c r="AY204" s="253" t="s">
        <v>163</v>
      </c>
    </row>
    <row r="205" s="13" customFormat="1">
      <c r="A205" s="13"/>
      <c r="B205" s="242"/>
      <c r="C205" s="243"/>
      <c r="D205" s="244" t="s">
        <v>169</v>
      </c>
      <c r="E205" s="245" t="s">
        <v>1</v>
      </c>
      <c r="F205" s="246" t="s">
        <v>1500</v>
      </c>
      <c r="G205" s="243"/>
      <c r="H205" s="247">
        <v>5.2800000000000002</v>
      </c>
      <c r="I205" s="248"/>
      <c r="J205" s="243"/>
      <c r="K205" s="243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169</v>
      </c>
      <c r="AU205" s="253" t="s">
        <v>88</v>
      </c>
      <c r="AV205" s="13" t="s">
        <v>88</v>
      </c>
      <c r="AW205" s="13" t="s">
        <v>34</v>
      </c>
      <c r="AX205" s="13" t="s">
        <v>79</v>
      </c>
      <c r="AY205" s="253" t="s">
        <v>163</v>
      </c>
    </row>
    <row r="206" s="13" customFormat="1">
      <c r="A206" s="13"/>
      <c r="B206" s="242"/>
      <c r="C206" s="243"/>
      <c r="D206" s="244" t="s">
        <v>169</v>
      </c>
      <c r="E206" s="245" t="s">
        <v>1</v>
      </c>
      <c r="F206" s="246" t="s">
        <v>1501</v>
      </c>
      <c r="G206" s="243"/>
      <c r="H206" s="247">
        <v>8.5199999999999996</v>
      </c>
      <c r="I206" s="248"/>
      <c r="J206" s="243"/>
      <c r="K206" s="243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169</v>
      </c>
      <c r="AU206" s="253" t="s">
        <v>88</v>
      </c>
      <c r="AV206" s="13" t="s">
        <v>88</v>
      </c>
      <c r="AW206" s="13" t="s">
        <v>34</v>
      </c>
      <c r="AX206" s="13" t="s">
        <v>79</v>
      </c>
      <c r="AY206" s="253" t="s">
        <v>163</v>
      </c>
    </row>
    <row r="207" s="13" customFormat="1">
      <c r="A207" s="13"/>
      <c r="B207" s="242"/>
      <c r="C207" s="243"/>
      <c r="D207" s="244" t="s">
        <v>169</v>
      </c>
      <c r="E207" s="245" t="s">
        <v>1</v>
      </c>
      <c r="F207" s="246" t="s">
        <v>1502</v>
      </c>
      <c r="G207" s="243"/>
      <c r="H207" s="247">
        <v>5.2800000000000002</v>
      </c>
      <c r="I207" s="248"/>
      <c r="J207" s="243"/>
      <c r="K207" s="243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169</v>
      </c>
      <c r="AU207" s="253" t="s">
        <v>88</v>
      </c>
      <c r="AV207" s="13" t="s">
        <v>88</v>
      </c>
      <c r="AW207" s="13" t="s">
        <v>34</v>
      </c>
      <c r="AX207" s="13" t="s">
        <v>79</v>
      </c>
      <c r="AY207" s="253" t="s">
        <v>163</v>
      </c>
    </row>
    <row r="208" s="13" customFormat="1">
      <c r="A208" s="13"/>
      <c r="B208" s="242"/>
      <c r="C208" s="243"/>
      <c r="D208" s="244" t="s">
        <v>169</v>
      </c>
      <c r="E208" s="245" t="s">
        <v>1</v>
      </c>
      <c r="F208" s="246" t="s">
        <v>1503</v>
      </c>
      <c r="G208" s="243"/>
      <c r="H208" s="247">
        <v>4.7999999999999998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169</v>
      </c>
      <c r="AU208" s="253" t="s">
        <v>88</v>
      </c>
      <c r="AV208" s="13" t="s">
        <v>88</v>
      </c>
      <c r="AW208" s="13" t="s">
        <v>34</v>
      </c>
      <c r="AX208" s="13" t="s">
        <v>79</v>
      </c>
      <c r="AY208" s="253" t="s">
        <v>163</v>
      </c>
    </row>
    <row r="209" s="15" customFormat="1">
      <c r="A209" s="15"/>
      <c r="B209" s="284"/>
      <c r="C209" s="285"/>
      <c r="D209" s="244" t="s">
        <v>169</v>
      </c>
      <c r="E209" s="286" t="s">
        <v>1</v>
      </c>
      <c r="F209" s="287" t="s">
        <v>1504</v>
      </c>
      <c r="G209" s="285"/>
      <c r="H209" s="288">
        <v>45.680000000000007</v>
      </c>
      <c r="I209" s="289"/>
      <c r="J209" s="285"/>
      <c r="K209" s="285"/>
      <c r="L209" s="290"/>
      <c r="M209" s="291"/>
      <c r="N209" s="292"/>
      <c r="O209" s="292"/>
      <c r="P209" s="292"/>
      <c r="Q209" s="292"/>
      <c r="R209" s="292"/>
      <c r="S209" s="292"/>
      <c r="T209" s="29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4" t="s">
        <v>169</v>
      </c>
      <c r="AU209" s="294" t="s">
        <v>88</v>
      </c>
      <c r="AV209" s="15" t="s">
        <v>91</v>
      </c>
      <c r="AW209" s="15" t="s">
        <v>34</v>
      </c>
      <c r="AX209" s="15" t="s">
        <v>79</v>
      </c>
      <c r="AY209" s="294" t="s">
        <v>163</v>
      </c>
    </row>
    <row r="210" s="13" customFormat="1">
      <c r="A210" s="13"/>
      <c r="B210" s="242"/>
      <c r="C210" s="243"/>
      <c r="D210" s="244" t="s">
        <v>169</v>
      </c>
      <c r="E210" s="245" t="s">
        <v>1</v>
      </c>
      <c r="F210" s="246" t="s">
        <v>1505</v>
      </c>
      <c r="G210" s="243"/>
      <c r="H210" s="247">
        <v>62</v>
      </c>
      <c r="I210" s="248"/>
      <c r="J210" s="243"/>
      <c r="K210" s="243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169</v>
      </c>
      <c r="AU210" s="253" t="s">
        <v>88</v>
      </c>
      <c r="AV210" s="13" t="s">
        <v>88</v>
      </c>
      <c r="AW210" s="13" t="s">
        <v>34</v>
      </c>
      <c r="AX210" s="13" t="s">
        <v>79</v>
      </c>
      <c r="AY210" s="253" t="s">
        <v>163</v>
      </c>
    </row>
    <row r="211" s="13" customFormat="1">
      <c r="A211" s="13"/>
      <c r="B211" s="242"/>
      <c r="C211" s="243"/>
      <c r="D211" s="244" t="s">
        <v>169</v>
      </c>
      <c r="E211" s="245" t="s">
        <v>1</v>
      </c>
      <c r="F211" s="246" t="s">
        <v>1506</v>
      </c>
      <c r="G211" s="243"/>
      <c r="H211" s="247">
        <v>29</v>
      </c>
      <c r="I211" s="248"/>
      <c r="J211" s="243"/>
      <c r="K211" s="243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169</v>
      </c>
      <c r="AU211" s="253" t="s">
        <v>88</v>
      </c>
      <c r="AV211" s="13" t="s">
        <v>88</v>
      </c>
      <c r="AW211" s="13" t="s">
        <v>34</v>
      </c>
      <c r="AX211" s="13" t="s">
        <v>79</v>
      </c>
      <c r="AY211" s="253" t="s">
        <v>163</v>
      </c>
    </row>
    <row r="212" s="13" customFormat="1">
      <c r="A212" s="13"/>
      <c r="B212" s="242"/>
      <c r="C212" s="243"/>
      <c r="D212" s="244" t="s">
        <v>169</v>
      </c>
      <c r="E212" s="245" t="s">
        <v>1</v>
      </c>
      <c r="F212" s="246" t="s">
        <v>1507</v>
      </c>
      <c r="G212" s="243"/>
      <c r="H212" s="247">
        <v>35.399999999999999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169</v>
      </c>
      <c r="AU212" s="253" t="s">
        <v>88</v>
      </c>
      <c r="AV212" s="13" t="s">
        <v>88</v>
      </c>
      <c r="AW212" s="13" t="s">
        <v>34</v>
      </c>
      <c r="AX212" s="13" t="s">
        <v>79</v>
      </c>
      <c r="AY212" s="253" t="s">
        <v>163</v>
      </c>
    </row>
    <row r="213" s="13" customFormat="1">
      <c r="A213" s="13"/>
      <c r="B213" s="242"/>
      <c r="C213" s="243"/>
      <c r="D213" s="244" t="s">
        <v>169</v>
      </c>
      <c r="E213" s="245" t="s">
        <v>1</v>
      </c>
      <c r="F213" s="246" t="s">
        <v>1508</v>
      </c>
      <c r="G213" s="243"/>
      <c r="H213" s="247">
        <v>28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169</v>
      </c>
      <c r="AU213" s="253" t="s">
        <v>88</v>
      </c>
      <c r="AV213" s="13" t="s">
        <v>88</v>
      </c>
      <c r="AW213" s="13" t="s">
        <v>34</v>
      </c>
      <c r="AX213" s="13" t="s">
        <v>79</v>
      </c>
      <c r="AY213" s="253" t="s">
        <v>163</v>
      </c>
    </row>
    <row r="214" s="13" customFormat="1">
      <c r="A214" s="13"/>
      <c r="B214" s="242"/>
      <c r="C214" s="243"/>
      <c r="D214" s="244" t="s">
        <v>169</v>
      </c>
      <c r="E214" s="245" t="s">
        <v>1</v>
      </c>
      <c r="F214" s="246" t="s">
        <v>1509</v>
      </c>
      <c r="G214" s="243"/>
      <c r="H214" s="247">
        <v>17.399999999999999</v>
      </c>
      <c r="I214" s="248"/>
      <c r="J214" s="243"/>
      <c r="K214" s="243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169</v>
      </c>
      <c r="AU214" s="253" t="s">
        <v>88</v>
      </c>
      <c r="AV214" s="13" t="s">
        <v>88</v>
      </c>
      <c r="AW214" s="13" t="s">
        <v>34</v>
      </c>
      <c r="AX214" s="13" t="s">
        <v>79</v>
      </c>
      <c r="AY214" s="253" t="s">
        <v>163</v>
      </c>
    </row>
    <row r="215" s="13" customFormat="1">
      <c r="A215" s="13"/>
      <c r="B215" s="242"/>
      <c r="C215" s="243"/>
      <c r="D215" s="244" t="s">
        <v>169</v>
      </c>
      <c r="E215" s="245" t="s">
        <v>1</v>
      </c>
      <c r="F215" s="246" t="s">
        <v>1510</v>
      </c>
      <c r="G215" s="243"/>
      <c r="H215" s="247">
        <v>6.1399999999999997</v>
      </c>
      <c r="I215" s="248"/>
      <c r="J215" s="243"/>
      <c r="K215" s="243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169</v>
      </c>
      <c r="AU215" s="253" t="s">
        <v>88</v>
      </c>
      <c r="AV215" s="13" t="s">
        <v>88</v>
      </c>
      <c r="AW215" s="13" t="s">
        <v>34</v>
      </c>
      <c r="AX215" s="13" t="s">
        <v>79</v>
      </c>
      <c r="AY215" s="253" t="s">
        <v>163</v>
      </c>
    </row>
    <row r="216" s="13" customFormat="1">
      <c r="A216" s="13"/>
      <c r="B216" s="242"/>
      <c r="C216" s="243"/>
      <c r="D216" s="244" t="s">
        <v>169</v>
      </c>
      <c r="E216" s="245" t="s">
        <v>1</v>
      </c>
      <c r="F216" s="246" t="s">
        <v>1511</v>
      </c>
      <c r="G216" s="243"/>
      <c r="H216" s="247">
        <v>10.800000000000001</v>
      </c>
      <c r="I216" s="248"/>
      <c r="J216" s="243"/>
      <c r="K216" s="243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169</v>
      </c>
      <c r="AU216" s="253" t="s">
        <v>88</v>
      </c>
      <c r="AV216" s="13" t="s">
        <v>88</v>
      </c>
      <c r="AW216" s="13" t="s">
        <v>34</v>
      </c>
      <c r="AX216" s="13" t="s">
        <v>79</v>
      </c>
      <c r="AY216" s="253" t="s">
        <v>163</v>
      </c>
    </row>
    <row r="217" s="13" customFormat="1">
      <c r="A217" s="13"/>
      <c r="B217" s="242"/>
      <c r="C217" s="243"/>
      <c r="D217" s="244" t="s">
        <v>169</v>
      </c>
      <c r="E217" s="245" t="s">
        <v>1</v>
      </c>
      <c r="F217" s="246" t="s">
        <v>1512</v>
      </c>
      <c r="G217" s="243"/>
      <c r="H217" s="247">
        <v>88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169</v>
      </c>
      <c r="AU217" s="253" t="s">
        <v>88</v>
      </c>
      <c r="AV217" s="13" t="s">
        <v>88</v>
      </c>
      <c r="AW217" s="13" t="s">
        <v>34</v>
      </c>
      <c r="AX217" s="13" t="s">
        <v>79</v>
      </c>
      <c r="AY217" s="253" t="s">
        <v>163</v>
      </c>
    </row>
    <row r="218" s="13" customFormat="1">
      <c r="A218" s="13"/>
      <c r="B218" s="242"/>
      <c r="C218" s="243"/>
      <c r="D218" s="244" t="s">
        <v>169</v>
      </c>
      <c r="E218" s="245" t="s">
        <v>1</v>
      </c>
      <c r="F218" s="246" t="s">
        <v>1513</v>
      </c>
      <c r="G218" s="243"/>
      <c r="H218" s="247">
        <v>7.7999999999999998</v>
      </c>
      <c r="I218" s="248"/>
      <c r="J218" s="243"/>
      <c r="K218" s="243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169</v>
      </c>
      <c r="AU218" s="253" t="s">
        <v>88</v>
      </c>
      <c r="AV218" s="13" t="s">
        <v>88</v>
      </c>
      <c r="AW218" s="13" t="s">
        <v>34</v>
      </c>
      <c r="AX218" s="13" t="s">
        <v>79</v>
      </c>
      <c r="AY218" s="253" t="s">
        <v>163</v>
      </c>
    </row>
    <row r="219" s="13" customFormat="1">
      <c r="A219" s="13"/>
      <c r="B219" s="242"/>
      <c r="C219" s="243"/>
      <c r="D219" s="244" t="s">
        <v>169</v>
      </c>
      <c r="E219" s="245" t="s">
        <v>1</v>
      </c>
      <c r="F219" s="246" t="s">
        <v>1514</v>
      </c>
      <c r="G219" s="243"/>
      <c r="H219" s="247">
        <v>30</v>
      </c>
      <c r="I219" s="248"/>
      <c r="J219" s="243"/>
      <c r="K219" s="243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169</v>
      </c>
      <c r="AU219" s="253" t="s">
        <v>88</v>
      </c>
      <c r="AV219" s="13" t="s">
        <v>88</v>
      </c>
      <c r="AW219" s="13" t="s">
        <v>34</v>
      </c>
      <c r="AX219" s="13" t="s">
        <v>79</v>
      </c>
      <c r="AY219" s="253" t="s">
        <v>163</v>
      </c>
    </row>
    <row r="220" s="13" customFormat="1">
      <c r="A220" s="13"/>
      <c r="B220" s="242"/>
      <c r="C220" s="243"/>
      <c r="D220" s="244" t="s">
        <v>169</v>
      </c>
      <c r="E220" s="245" t="s">
        <v>1</v>
      </c>
      <c r="F220" s="246" t="s">
        <v>1515</v>
      </c>
      <c r="G220" s="243"/>
      <c r="H220" s="247">
        <v>7.5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169</v>
      </c>
      <c r="AU220" s="253" t="s">
        <v>88</v>
      </c>
      <c r="AV220" s="13" t="s">
        <v>88</v>
      </c>
      <c r="AW220" s="13" t="s">
        <v>34</v>
      </c>
      <c r="AX220" s="13" t="s">
        <v>79</v>
      </c>
      <c r="AY220" s="253" t="s">
        <v>163</v>
      </c>
    </row>
    <row r="221" s="15" customFormat="1">
      <c r="A221" s="15"/>
      <c r="B221" s="284"/>
      <c r="C221" s="285"/>
      <c r="D221" s="244" t="s">
        <v>169</v>
      </c>
      <c r="E221" s="286" t="s">
        <v>1</v>
      </c>
      <c r="F221" s="287" t="s">
        <v>1516</v>
      </c>
      <c r="G221" s="285"/>
      <c r="H221" s="288">
        <v>322.04000000000002</v>
      </c>
      <c r="I221" s="289"/>
      <c r="J221" s="285"/>
      <c r="K221" s="285"/>
      <c r="L221" s="290"/>
      <c r="M221" s="291"/>
      <c r="N221" s="292"/>
      <c r="O221" s="292"/>
      <c r="P221" s="292"/>
      <c r="Q221" s="292"/>
      <c r="R221" s="292"/>
      <c r="S221" s="292"/>
      <c r="T221" s="29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94" t="s">
        <v>169</v>
      </c>
      <c r="AU221" s="294" t="s">
        <v>88</v>
      </c>
      <c r="AV221" s="15" t="s">
        <v>91</v>
      </c>
      <c r="AW221" s="15" t="s">
        <v>34</v>
      </c>
      <c r="AX221" s="15" t="s">
        <v>79</v>
      </c>
      <c r="AY221" s="294" t="s">
        <v>163</v>
      </c>
    </row>
    <row r="222" s="13" customFormat="1">
      <c r="A222" s="13"/>
      <c r="B222" s="242"/>
      <c r="C222" s="243"/>
      <c r="D222" s="244" t="s">
        <v>169</v>
      </c>
      <c r="E222" s="245" t="s">
        <v>1</v>
      </c>
      <c r="F222" s="246" t="s">
        <v>1517</v>
      </c>
      <c r="G222" s="243"/>
      <c r="H222" s="247">
        <v>37.079999999999998</v>
      </c>
      <c r="I222" s="248"/>
      <c r="J222" s="243"/>
      <c r="K222" s="243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169</v>
      </c>
      <c r="AU222" s="253" t="s">
        <v>88</v>
      </c>
      <c r="AV222" s="13" t="s">
        <v>88</v>
      </c>
      <c r="AW222" s="13" t="s">
        <v>34</v>
      </c>
      <c r="AX222" s="13" t="s">
        <v>79</v>
      </c>
      <c r="AY222" s="253" t="s">
        <v>163</v>
      </c>
    </row>
    <row r="223" s="13" customFormat="1">
      <c r="A223" s="13"/>
      <c r="B223" s="242"/>
      <c r="C223" s="243"/>
      <c r="D223" s="244" t="s">
        <v>169</v>
      </c>
      <c r="E223" s="245" t="s">
        <v>1</v>
      </c>
      <c r="F223" s="246" t="s">
        <v>1518</v>
      </c>
      <c r="G223" s="243"/>
      <c r="H223" s="247">
        <v>9</v>
      </c>
      <c r="I223" s="248"/>
      <c r="J223" s="243"/>
      <c r="K223" s="243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169</v>
      </c>
      <c r="AU223" s="253" t="s">
        <v>88</v>
      </c>
      <c r="AV223" s="13" t="s">
        <v>88</v>
      </c>
      <c r="AW223" s="13" t="s">
        <v>34</v>
      </c>
      <c r="AX223" s="13" t="s">
        <v>79</v>
      </c>
      <c r="AY223" s="253" t="s">
        <v>163</v>
      </c>
    </row>
    <row r="224" s="15" customFormat="1">
      <c r="A224" s="15"/>
      <c r="B224" s="284"/>
      <c r="C224" s="285"/>
      <c r="D224" s="244" t="s">
        <v>169</v>
      </c>
      <c r="E224" s="286" t="s">
        <v>1</v>
      </c>
      <c r="F224" s="287" t="s">
        <v>1519</v>
      </c>
      <c r="G224" s="285"/>
      <c r="H224" s="288">
        <v>46.079999999999998</v>
      </c>
      <c r="I224" s="289"/>
      <c r="J224" s="285"/>
      <c r="K224" s="285"/>
      <c r="L224" s="290"/>
      <c r="M224" s="291"/>
      <c r="N224" s="292"/>
      <c r="O224" s="292"/>
      <c r="P224" s="292"/>
      <c r="Q224" s="292"/>
      <c r="R224" s="292"/>
      <c r="S224" s="292"/>
      <c r="T224" s="29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4" t="s">
        <v>169</v>
      </c>
      <c r="AU224" s="294" t="s">
        <v>88</v>
      </c>
      <c r="AV224" s="15" t="s">
        <v>91</v>
      </c>
      <c r="AW224" s="15" t="s">
        <v>34</v>
      </c>
      <c r="AX224" s="15" t="s">
        <v>79</v>
      </c>
      <c r="AY224" s="294" t="s">
        <v>163</v>
      </c>
    </row>
    <row r="225" s="13" customFormat="1">
      <c r="A225" s="13"/>
      <c r="B225" s="242"/>
      <c r="C225" s="243"/>
      <c r="D225" s="244" t="s">
        <v>169</v>
      </c>
      <c r="E225" s="245" t="s">
        <v>1</v>
      </c>
      <c r="F225" s="246" t="s">
        <v>1520</v>
      </c>
      <c r="G225" s="243"/>
      <c r="H225" s="247">
        <v>2.8399999999999999</v>
      </c>
      <c r="I225" s="248"/>
      <c r="J225" s="243"/>
      <c r="K225" s="243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169</v>
      </c>
      <c r="AU225" s="253" t="s">
        <v>88</v>
      </c>
      <c r="AV225" s="13" t="s">
        <v>88</v>
      </c>
      <c r="AW225" s="13" t="s">
        <v>34</v>
      </c>
      <c r="AX225" s="13" t="s">
        <v>79</v>
      </c>
      <c r="AY225" s="253" t="s">
        <v>163</v>
      </c>
    </row>
    <row r="226" s="13" customFormat="1">
      <c r="A226" s="13"/>
      <c r="B226" s="242"/>
      <c r="C226" s="243"/>
      <c r="D226" s="244" t="s">
        <v>169</v>
      </c>
      <c r="E226" s="245" t="s">
        <v>1</v>
      </c>
      <c r="F226" s="246" t="s">
        <v>1521</v>
      </c>
      <c r="G226" s="243"/>
      <c r="H226" s="247">
        <v>2.3999999999999999</v>
      </c>
      <c r="I226" s="248"/>
      <c r="J226" s="243"/>
      <c r="K226" s="243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169</v>
      </c>
      <c r="AU226" s="253" t="s">
        <v>88</v>
      </c>
      <c r="AV226" s="13" t="s">
        <v>88</v>
      </c>
      <c r="AW226" s="13" t="s">
        <v>34</v>
      </c>
      <c r="AX226" s="13" t="s">
        <v>79</v>
      </c>
      <c r="AY226" s="253" t="s">
        <v>163</v>
      </c>
    </row>
    <row r="227" s="13" customFormat="1">
      <c r="A227" s="13"/>
      <c r="B227" s="242"/>
      <c r="C227" s="243"/>
      <c r="D227" s="244" t="s">
        <v>169</v>
      </c>
      <c r="E227" s="245" t="s">
        <v>1</v>
      </c>
      <c r="F227" s="246" t="s">
        <v>1522</v>
      </c>
      <c r="G227" s="243"/>
      <c r="H227" s="247">
        <v>3.5</v>
      </c>
      <c r="I227" s="248"/>
      <c r="J227" s="243"/>
      <c r="K227" s="243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169</v>
      </c>
      <c r="AU227" s="253" t="s">
        <v>88</v>
      </c>
      <c r="AV227" s="13" t="s">
        <v>88</v>
      </c>
      <c r="AW227" s="13" t="s">
        <v>34</v>
      </c>
      <c r="AX227" s="13" t="s">
        <v>79</v>
      </c>
      <c r="AY227" s="253" t="s">
        <v>163</v>
      </c>
    </row>
    <row r="228" s="13" customFormat="1">
      <c r="A228" s="13"/>
      <c r="B228" s="242"/>
      <c r="C228" s="243"/>
      <c r="D228" s="244" t="s">
        <v>169</v>
      </c>
      <c r="E228" s="245" t="s">
        <v>1</v>
      </c>
      <c r="F228" s="246" t="s">
        <v>1523</v>
      </c>
      <c r="G228" s="243"/>
      <c r="H228" s="247">
        <v>14.4</v>
      </c>
      <c r="I228" s="248"/>
      <c r="J228" s="243"/>
      <c r="K228" s="243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169</v>
      </c>
      <c r="AU228" s="253" t="s">
        <v>88</v>
      </c>
      <c r="AV228" s="13" t="s">
        <v>88</v>
      </c>
      <c r="AW228" s="13" t="s">
        <v>34</v>
      </c>
      <c r="AX228" s="13" t="s">
        <v>79</v>
      </c>
      <c r="AY228" s="253" t="s">
        <v>163</v>
      </c>
    </row>
    <row r="229" s="13" customFormat="1">
      <c r="A229" s="13"/>
      <c r="B229" s="242"/>
      <c r="C229" s="243"/>
      <c r="D229" s="244" t="s">
        <v>169</v>
      </c>
      <c r="E229" s="245" t="s">
        <v>1</v>
      </c>
      <c r="F229" s="246" t="s">
        <v>1524</v>
      </c>
      <c r="G229" s="243"/>
      <c r="H229" s="247">
        <v>3.02</v>
      </c>
      <c r="I229" s="248"/>
      <c r="J229" s="243"/>
      <c r="K229" s="243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169</v>
      </c>
      <c r="AU229" s="253" t="s">
        <v>88</v>
      </c>
      <c r="AV229" s="13" t="s">
        <v>88</v>
      </c>
      <c r="AW229" s="13" t="s">
        <v>34</v>
      </c>
      <c r="AX229" s="13" t="s">
        <v>79</v>
      </c>
      <c r="AY229" s="253" t="s">
        <v>163</v>
      </c>
    </row>
    <row r="230" s="13" customFormat="1">
      <c r="A230" s="13"/>
      <c r="B230" s="242"/>
      <c r="C230" s="243"/>
      <c r="D230" s="244" t="s">
        <v>169</v>
      </c>
      <c r="E230" s="245" t="s">
        <v>1</v>
      </c>
      <c r="F230" s="246" t="s">
        <v>1525</v>
      </c>
      <c r="G230" s="243"/>
      <c r="H230" s="247">
        <v>2.96</v>
      </c>
      <c r="I230" s="248"/>
      <c r="J230" s="243"/>
      <c r="K230" s="243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169</v>
      </c>
      <c r="AU230" s="253" t="s">
        <v>88</v>
      </c>
      <c r="AV230" s="13" t="s">
        <v>88</v>
      </c>
      <c r="AW230" s="13" t="s">
        <v>34</v>
      </c>
      <c r="AX230" s="13" t="s">
        <v>79</v>
      </c>
      <c r="AY230" s="253" t="s">
        <v>163</v>
      </c>
    </row>
    <row r="231" s="13" customFormat="1">
      <c r="A231" s="13"/>
      <c r="B231" s="242"/>
      <c r="C231" s="243"/>
      <c r="D231" s="244" t="s">
        <v>169</v>
      </c>
      <c r="E231" s="245" t="s">
        <v>1</v>
      </c>
      <c r="F231" s="246" t="s">
        <v>1526</v>
      </c>
      <c r="G231" s="243"/>
      <c r="H231" s="247">
        <v>5.5999999999999996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169</v>
      </c>
      <c r="AU231" s="253" t="s">
        <v>88</v>
      </c>
      <c r="AV231" s="13" t="s">
        <v>88</v>
      </c>
      <c r="AW231" s="13" t="s">
        <v>34</v>
      </c>
      <c r="AX231" s="13" t="s">
        <v>79</v>
      </c>
      <c r="AY231" s="253" t="s">
        <v>163</v>
      </c>
    </row>
    <row r="232" s="13" customFormat="1">
      <c r="A232" s="13"/>
      <c r="B232" s="242"/>
      <c r="C232" s="243"/>
      <c r="D232" s="244" t="s">
        <v>169</v>
      </c>
      <c r="E232" s="245" t="s">
        <v>1</v>
      </c>
      <c r="F232" s="246" t="s">
        <v>1527</v>
      </c>
      <c r="G232" s="243"/>
      <c r="H232" s="247">
        <v>6</v>
      </c>
      <c r="I232" s="248"/>
      <c r="J232" s="243"/>
      <c r="K232" s="243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169</v>
      </c>
      <c r="AU232" s="253" t="s">
        <v>88</v>
      </c>
      <c r="AV232" s="13" t="s">
        <v>88</v>
      </c>
      <c r="AW232" s="13" t="s">
        <v>34</v>
      </c>
      <c r="AX232" s="13" t="s">
        <v>79</v>
      </c>
      <c r="AY232" s="253" t="s">
        <v>163</v>
      </c>
    </row>
    <row r="233" s="13" customFormat="1">
      <c r="A233" s="13"/>
      <c r="B233" s="242"/>
      <c r="C233" s="243"/>
      <c r="D233" s="244" t="s">
        <v>169</v>
      </c>
      <c r="E233" s="245" t="s">
        <v>1</v>
      </c>
      <c r="F233" s="246" t="s">
        <v>1528</v>
      </c>
      <c r="G233" s="243"/>
      <c r="H233" s="247">
        <v>2.96</v>
      </c>
      <c r="I233" s="248"/>
      <c r="J233" s="243"/>
      <c r="K233" s="243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169</v>
      </c>
      <c r="AU233" s="253" t="s">
        <v>88</v>
      </c>
      <c r="AV233" s="13" t="s">
        <v>88</v>
      </c>
      <c r="AW233" s="13" t="s">
        <v>34</v>
      </c>
      <c r="AX233" s="13" t="s">
        <v>79</v>
      </c>
      <c r="AY233" s="253" t="s">
        <v>163</v>
      </c>
    </row>
    <row r="234" s="13" customFormat="1">
      <c r="A234" s="13"/>
      <c r="B234" s="242"/>
      <c r="C234" s="243"/>
      <c r="D234" s="244" t="s">
        <v>169</v>
      </c>
      <c r="E234" s="245" t="s">
        <v>1</v>
      </c>
      <c r="F234" s="246" t="s">
        <v>1529</v>
      </c>
      <c r="G234" s="243"/>
      <c r="H234" s="247">
        <v>3.2999999999999998</v>
      </c>
      <c r="I234" s="248"/>
      <c r="J234" s="243"/>
      <c r="K234" s="243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169</v>
      </c>
      <c r="AU234" s="253" t="s">
        <v>88</v>
      </c>
      <c r="AV234" s="13" t="s">
        <v>88</v>
      </c>
      <c r="AW234" s="13" t="s">
        <v>34</v>
      </c>
      <c r="AX234" s="13" t="s">
        <v>79</v>
      </c>
      <c r="AY234" s="253" t="s">
        <v>163</v>
      </c>
    </row>
    <row r="235" s="15" customFormat="1">
      <c r="A235" s="15"/>
      <c r="B235" s="284"/>
      <c r="C235" s="285"/>
      <c r="D235" s="244" t="s">
        <v>169</v>
      </c>
      <c r="E235" s="286" t="s">
        <v>1</v>
      </c>
      <c r="F235" s="287" t="s">
        <v>1530</v>
      </c>
      <c r="G235" s="285"/>
      <c r="H235" s="288">
        <v>46.979999999999997</v>
      </c>
      <c r="I235" s="289"/>
      <c r="J235" s="285"/>
      <c r="K235" s="285"/>
      <c r="L235" s="290"/>
      <c r="M235" s="291"/>
      <c r="N235" s="292"/>
      <c r="O235" s="292"/>
      <c r="P235" s="292"/>
      <c r="Q235" s="292"/>
      <c r="R235" s="292"/>
      <c r="S235" s="292"/>
      <c r="T235" s="29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4" t="s">
        <v>169</v>
      </c>
      <c r="AU235" s="294" t="s">
        <v>88</v>
      </c>
      <c r="AV235" s="15" t="s">
        <v>91</v>
      </c>
      <c r="AW235" s="15" t="s">
        <v>34</v>
      </c>
      <c r="AX235" s="15" t="s">
        <v>79</v>
      </c>
      <c r="AY235" s="294" t="s">
        <v>163</v>
      </c>
    </row>
    <row r="236" s="13" customFormat="1">
      <c r="A236" s="13"/>
      <c r="B236" s="242"/>
      <c r="C236" s="243"/>
      <c r="D236" s="244" t="s">
        <v>169</v>
      </c>
      <c r="E236" s="245" t="s">
        <v>1</v>
      </c>
      <c r="F236" s="246" t="s">
        <v>1531</v>
      </c>
      <c r="G236" s="243"/>
      <c r="H236" s="247">
        <v>9.8000000000000007</v>
      </c>
      <c r="I236" s="248"/>
      <c r="J236" s="243"/>
      <c r="K236" s="243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169</v>
      </c>
      <c r="AU236" s="253" t="s">
        <v>88</v>
      </c>
      <c r="AV236" s="13" t="s">
        <v>88</v>
      </c>
      <c r="AW236" s="13" t="s">
        <v>34</v>
      </c>
      <c r="AX236" s="13" t="s">
        <v>79</v>
      </c>
      <c r="AY236" s="253" t="s">
        <v>163</v>
      </c>
    </row>
    <row r="237" s="13" customFormat="1">
      <c r="A237" s="13"/>
      <c r="B237" s="242"/>
      <c r="C237" s="243"/>
      <c r="D237" s="244" t="s">
        <v>169</v>
      </c>
      <c r="E237" s="245" t="s">
        <v>1</v>
      </c>
      <c r="F237" s="246" t="s">
        <v>1532</v>
      </c>
      <c r="G237" s="243"/>
      <c r="H237" s="247">
        <v>5</v>
      </c>
      <c r="I237" s="248"/>
      <c r="J237" s="243"/>
      <c r="K237" s="243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169</v>
      </c>
      <c r="AU237" s="253" t="s">
        <v>88</v>
      </c>
      <c r="AV237" s="13" t="s">
        <v>88</v>
      </c>
      <c r="AW237" s="13" t="s">
        <v>34</v>
      </c>
      <c r="AX237" s="13" t="s">
        <v>79</v>
      </c>
      <c r="AY237" s="253" t="s">
        <v>163</v>
      </c>
    </row>
    <row r="238" s="13" customFormat="1">
      <c r="A238" s="13"/>
      <c r="B238" s="242"/>
      <c r="C238" s="243"/>
      <c r="D238" s="244" t="s">
        <v>169</v>
      </c>
      <c r="E238" s="245" t="s">
        <v>1</v>
      </c>
      <c r="F238" s="246" t="s">
        <v>1533</v>
      </c>
      <c r="G238" s="243"/>
      <c r="H238" s="247">
        <v>7.3399999999999999</v>
      </c>
      <c r="I238" s="248"/>
      <c r="J238" s="243"/>
      <c r="K238" s="243"/>
      <c r="L238" s="249"/>
      <c r="M238" s="250"/>
      <c r="N238" s="251"/>
      <c r="O238" s="251"/>
      <c r="P238" s="251"/>
      <c r="Q238" s="251"/>
      <c r="R238" s="251"/>
      <c r="S238" s="251"/>
      <c r="T238" s="25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3" t="s">
        <v>169</v>
      </c>
      <c r="AU238" s="253" t="s">
        <v>88</v>
      </c>
      <c r="AV238" s="13" t="s">
        <v>88</v>
      </c>
      <c r="AW238" s="13" t="s">
        <v>34</v>
      </c>
      <c r="AX238" s="13" t="s">
        <v>79</v>
      </c>
      <c r="AY238" s="253" t="s">
        <v>163</v>
      </c>
    </row>
    <row r="239" s="13" customFormat="1">
      <c r="A239" s="13"/>
      <c r="B239" s="242"/>
      <c r="C239" s="243"/>
      <c r="D239" s="244" t="s">
        <v>169</v>
      </c>
      <c r="E239" s="245" t="s">
        <v>1</v>
      </c>
      <c r="F239" s="246" t="s">
        <v>1534</v>
      </c>
      <c r="G239" s="243"/>
      <c r="H239" s="247">
        <v>6.8499999999999996</v>
      </c>
      <c r="I239" s="248"/>
      <c r="J239" s="243"/>
      <c r="K239" s="243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169</v>
      </c>
      <c r="AU239" s="253" t="s">
        <v>88</v>
      </c>
      <c r="AV239" s="13" t="s">
        <v>88</v>
      </c>
      <c r="AW239" s="13" t="s">
        <v>34</v>
      </c>
      <c r="AX239" s="13" t="s">
        <v>79</v>
      </c>
      <c r="AY239" s="253" t="s">
        <v>163</v>
      </c>
    </row>
    <row r="240" s="13" customFormat="1">
      <c r="A240" s="13"/>
      <c r="B240" s="242"/>
      <c r="C240" s="243"/>
      <c r="D240" s="244" t="s">
        <v>169</v>
      </c>
      <c r="E240" s="245" t="s">
        <v>1</v>
      </c>
      <c r="F240" s="246" t="s">
        <v>1535</v>
      </c>
      <c r="G240" s="243"/>
      <c r="H240" s="247">
        <v>6.0999999999999996</v>
      </c>
      <c r="I240" s="248"/>
      <c r="J240" s="243"/>
      <c r="K240" s="243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169</v>
      </c>
      <c r="AU240" s="253" t="s">
        <v>88</v>
      </c>
      <c r="AV240" s="13" t="s">
        <v>88</v>
      </c>
      <c r="AW240" s="13" t="s">
        <v>34</v>
      </c>
      <c r="AX240" s="13" t="s">
        <v>79</v>
      </c>
      <c r="AY240" s="253" t="s">
        <v>163</v>
      </c>
    </row>
    <row r="241" s="13" customFormat="1">
      <c r="A241" s="13"/>
      <c r="B241" s="242"/>
      <c r="C241" s="243"/>
      <c r="D241" s="244" t="s">
        <v>169</v>
      </c>
      <c r="E241" s="245" t="s">
        <v>1</v>
      </c>
      <c r="F241" s="246" t="s">
        <v>1536</v>
      </c>
      <c r="G241" s="243"/>
      <c r="H241" s="247">
        <v>5.2999999999999998</v>
      </c>
      <c r="I241" s="248"/>
      <c r="J241" s="243"/>
      <c r="K241" s="243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169</v>
      </c>
      <c r="AU241" s="253" t="s">
        <v>88</v>
      </c>
      <c r="AV241" s="13" t="s">
        <v>88</v>
      </c>
      <c r="AW241" s="13" t="s">
        <v>34</v>
      </c>
      <c r="AX241" s="13" t="s">
        <v>79</v>
      </c>
      <c r="AY241" s="253" t="s">
        <v>163</v>
      </c>
    </row>
    <row r="242" s="13" customFormat="1">
      <c r="A242" s="13"/>
      <c r="B242" s="242"/>
      <c r="C242" s="243"/>
      <c r="D242" s="244" t="s">
        <v>169</v>
      </c>
      <c r="E242" s="245" t="s">
        <v>1</v>
      </c>
      <c r="F242" s="246" t="s">
        <v>1533</v>
      </c>
      <c r="G242" s="243"/>
      <c r="H242" s="247">
        <v>7.3399999999999999</v>
      </c>
      <c r="I242" s="248"/>
      <c r="J242" s="243"/>
      <c r="K242" s="243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169</v>
      </c>
      <c r="AU242" s="253" t="s">
        <v>88</v>
      </c>
      <c r="AV242" s="13" t="s">
        <v>88</v>
      </c>
      <c r="AW242" s="13" t="s">
        <v>34</v>
      </c>
      <c r="AX242" s="13" t="s">
        <v>79</v>
      </c>
      <c r="AY242" s="253" t="s">
        <v>163</v>
      </c>
    </row>
    <row r="243" s="13" customFormat="1">
      <c r="A243" s="13"/>
      <c r="B243" s="242"/>
      <c r="C243" s="243"/>
      <c r="D243" s="244" t="s">
        <v>169</v>
      </c>
      <c r="E243" s="245" t="s">
        <v>1</v>
      </c>
      <c r="F243" s="246" t="s">
        <v>1534</v>
      </c>
      <c r="G243" s="243"/>
      <c r="H243" s="247">
        <v>6.8499999999999996</v>
      </c>
      <c r="I243" s="248"/>
      <c r="J243" s="243"/>
      <c r="K243" s="243"/>
      <c r="L243" s="249"/>
      <c r="M243" s="250"/>
      <c r="N243" s="251"/>
      <c r="O243" s="251"/>
      <c r="P243" s="251"/>
      <c r="Q243" s="251"/>
      <c r="R243" s="251"/>
      <c r="S243" s="251"/>
      <c r="T243" s="25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3" t="s">
        <v>169</v>
      </c>
      <c r="AU243" s="253" t="s">
        <v>88</v>
      </c>
      <c r="AV243" s="13" t="s">
        <v>88</v>
      </c>
      <c r="AW243" s="13" t="s">
        <v>34</v>
      </c>
      <c r="AX243" s="13" t="s">
        <v>79</v>
      </c>
      <c r="AY243" s="253" t="s">
        <v>163</v>
      </c>
    </row>
    <row r="244" s="13" customFormat="1">
      <c r="A244" s="13"/>
      <c r="B244" s="242"/>
      <c r="C244" s="243"/>
      <c r="D244" s="244" t="s">
        <v>169</v>
      </c>
      <c r="E244" s="245" t="s">
        <v>1</v>
      </c>
      <c r="F244" s="246" t="s">
        <v>1535</v>
      </c>
      <c r="G244" s="243"/>
      <c r="H244" s="247">
        <v>6.0999999999999996</v>
      </c>
      <c r="I244" s="248"/>
      <c r="J244" s="243"/>
      <c r="K244" s="243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169</v>
      </c>
      <c r="AU244" s="253" t="s">
        <v>88</v>
      </c>
      <c r="AV244" s="13" t="s">
        <v>88</v>
      </c>
      <c r="AW244" s="13" t="s">
        <v>34</v>
      </c>
      <c r="AX244" s="13" t="s">
        <v>79</v>
      </c>
      <c r="AY244" s="253" t="s">
        <v>163</v>
      </c>
    </row>
    <row r="245" s="13" customFormat="1">
      <c r="A245" s="13"/>
      <c r="B245" s="242"/>
      <c r="C245" s="243"/>
      <c r="D245" s="244" t="s">
        <v>169</v>
      </c>
      <c r="E245" s="245" t="s">
        <v>1</v>
      </c>
      <c r="F245" s="246" t="s">
        <v>1536</v>
      </c>
      <c r="G245" s="243"/>
      <c r="H245" s="247">
        <v>5.2999999999999998</v>
      </c>
      <c r="I245" s="248"/>
      <c r="J245" s="243"/>
      <c r="K245" s="243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169</v>
      </c>
      <c r="AU245" s="253" t="s">
        <v>88</v>
      </c>
      <c r="AV245" s="13" t="s">
        <v>88</v>
      </c>
      <c r="AW245" s="13" t="s">
        <v>34</v>
      </c>
      <c r="AX245" s="13" t="s">
        <v>79</v>
      </c>
      <c r="AY245" s="253" t="s">
        <v>163</v>
      </c>
    </row>
    <row r="246" s="15" customFormat="1">
      <c r="A246" s="15"/>
      <c r="B246" s="284"/>
      <c r="C246" s="285"/>
      <c r="D246" s="244" t="s">
        <v>169</v>
      </c>
      <c r="E246" s="286" t="s">
        <v>1</v>
      </c>
      <c r="F246" s="287" t="s">
        <v>1537</v>
      </c>
      <c r="G246" s="285"/>
      <c r="H246" s="288">
        <v>65.980000000000004</v>
      </c>
      <c r="I246" s="289"/>
      <c r="J246" s="285"/>
      <c r="K246" s="285"/>
      <c r="L246" s="290"/>
      <c r="M246" s="291"/>
      <c r="N246" s="292"/>
      <c r="O246" s="292"/>
      <c r="P246" s="292"/>
      <c r="Q246" s="292"/>
      <c r="R246" s="292"/>
      <c r="S246" s="292"/>
      <c r="T246" s="29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4" t="s">
        <v>169</v>
      </c>
      <c r="AU246" s="294" t="s">
        <v>88</v>
      </c>
      <c r="AV246" s="15" t="s">
        <v>91</v>
      </c>
      <c r="AW246" s="15" t="s">
        <v>34</v>
      </c>
      <c r="AX246" s="15" t="s">
        <v>79</v>
      </c>
      <c r="AY246" s="294" t="s">
        <v>163</v>
      </c>
    </row>
    <row r="247" s="14" customFormat="1">
      <c r="A247" s="14"/>
      <c r="B247" s="254"/>
      <c r="C247" s="255"/>
      <c r="D247" s="244" t="s">
        <v>169</v>
      </c>
      <c r="E247" s="256" t="s">
        <v>1</v>
      </c>
      <c r="F247" s="257" t="s">
        <v>172</v>
      </c>
      <c r="G247" s="255"/>
      <c r="H247" s="258">
        <v>526.75999999999988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4" t="s">
        <v>169</v>
      </c>
      <c r="AU247" s="264" t="s">
        <v>88</v>
      </c>
      <c r="AV247" s="14" t="s">
        <v>94</v>
      </c>
      <c r="AW247" s="14" t="s">
        <v>34</v>
      </c>
      <c r="AX247" s="14" t="s">
        <v>84</v>
      </c>
      <c r="AY247" s="264" t="s">
        <v>163</v>
      </c>
    </row>
    <row r="248" s="12" customFormat="1" ht="22.8" customHeight="1">
      <c r="A248" s="12"/>
      <c r="B248" s="212"/>
      <c r="C248" s="213"/>
      <c r="D248" s="214" t="s">
        <v>78</v>
      </c>
      <c r="E248" s="226" t="s">
        <v>319</v>
      </c>
      <c r="F248" s="226" t="s">
        <v>1538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SUM(P249:P365)</f>
        <v>0</v>
      </c>
      <c r="Q248" s="220"/>
      <c r="R248" s="221">
        <f>SUM(R249:R365)</f>
        <v>0</v>
      </c>
      <c r="S248" s="220"/>
      <c r="T248" s="222">
        <f>SUM(T249:T365)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84</v>
      </c>
      <c r="AT248" s="224" t="s">
        <v>78</v>
      </c>
      <c r="AU248" s="224" t="s">
        <v>84</v>
      </c>
      <c r="AY248" s="223" t="s">
        <v>163</v>
      </c>
      <c r="BK248" s="225">
        <f>SUM(BK249:BK365)</f>
        <v>0</v>
      </c>
    </row>
    <row r="249" s="2" customFormat="1" ht="24.15" customHeight="1">
      <c r="A249" s="39"/>
      <c r="B249" s="40"/>
      <c r="C249" s="228" t="s">
        <v>217</v>
      </c>
      <c r="D249" s="228" t="s">
        <v>165</v>
      </c>
      <c r="E249" s="229" t="s">
        <v>1539</v>
      </c>
      <c r="F249" s="230" t="s">
        <v>1540</v>
      </c>
      <c r="G249" s="231" t="s">
        <v>175</v>
      </c>
      <c r="H249" s="232">
        <v>1389.972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94</v>
      </c>
      <c r="AT249" s="240" t="s">
        <v>165</v>
      </c>
      <c r="AU249" s="240" t="s">
        <v>88</v>
      </c>
      <c r="AY249" s="18" t="s">
        <v>163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84</v>
      </c>
      <c r="BK249" s="241">
        <f>ROUND(I249*H249,2)</f>
        <v>0</v>
      </c>
      <c r="BL249" s="18" t="s">
        <v>94</v>
      </c>
      <c r="BM249" s="240" t="s">
        <v>274</v>
      </c>
    </row>
    <row r="250" s="13" customFormat="1">
      <c r="A250" s="13"/>
      <c r="B250" s="242"/>
      <c r="C250" s="243"/>
      <c r="D250" s="244" t="s">
        <v>169</v>
      </c>
      <c r="E250" s="245" t="s">
        <v>1</v>
      </c>
      <c r="F250" s="246" t="s">
        <v>1541</v>
      </c>
      <c r="G250" s="243"/>
      <c r="H250" s="247">
        <v>378.416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169</v>
      </c>
      <c r="AU250" s="253" t="s">
        <v>88</v>
      </c>
      <c r="AV250" s="13" t="s">
        <v>88</v>
      </c>
      <c r="AW250" s="13" t="s">
        <v>34</v>
      </c>
      <c r="AX250" s="13" t="s">
        <v>79</v>
      </c>
      <c r="AY250" s="253" t="s">
        <v>163</v>
      </c>
    </row>
    <row r="251" s="13" customFormat="1">
      <c r="A251" s="13"/>
      <c r="B251" s="242"/>
      <c r="C251" s="243"/>
      <c r="D251" s="244" t="s">
        <v>169</v>
      </c>
      <c r="E251" s="245" t="s">
        <v>1</v>
      </c>
      <c r="F251" s="246" t="s">
        <v>1542</v>
      </c>
      <c r="G251" s="243"/>
      <c r="H251" s="247">
        <v>332.33999999999997</v>
      </c>
      <c r="I251" s="248"/>
      <c r="J251" s="243"/>
      <c r="K251" s="243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169</v>
      </c>
      <c r="AU251" s="253" t="s">
        <v>88</v>
      </c>
      <c r="AV251" s="13" t="s">
        <v>88</v>
      </c>
      <c r="AW251" s="13" t="s">
        <v>34</v>
      </c>
      <c r="AX251" s="13" t="s">
        <v>79</v>
      </c>
      <c r="AY251" s="253" t="s">
        <v>163</v>
      </c>
    </row>
    <row r="252" s="13" customFormat="1">
      <c r="A252" s="13"/>
      <c r="B252" s="242"/>
      <c r="C252" s="243"/>
      <c r="D252" s="244" t="s">
        <v>169</v>
      </c>
      <c r="E252" s="245" t="s">
        <v>1</v>
      </c>
      <c r="F252" s="246" t="s">
        <v>1543</v>
      </c>
      <c r="G252" s="243"/>
      <c r="H252" s="247">
        <v>321.26999999999998</v>
      </c>
      <c r="I252" s="248"/>
      <c r="J252" s="243"/>
      <c r="K252" s="243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169</v>
      </c>
      <c r="AU252" s="253" t="s">
        <v>88</v>
      </c>
      <c r="AV252" s="13" t="s">
        <v>88</v>
      </c>
      <c r="AW252" s="13" t="s">
        <v>34</v>
      </c>
      <c r="AX252" s="13" t="s">
        <v>79</v>
      </c>
      <c r="AY252" s="253" t="s">
        <v>163</v>
      </c>
    </row>
    <row r="253" s="13" customFormat="1">
      <c r="A253" s="13"/>
      <c r="B253" s="242"/>
      <c r="C253" s="243"/>
      <c r="D253" s="244" t="s">
        <v>169</v>
      </c>
      <c r="E253" s="245" t="s">
        <v>1</v>
      </c>
      <c r="F253" s="246" t="s">
        <v>1544</v>
      </c>
      <c r="G253" s="243"/>
      <c r="H253" s="247">
        <v>368.02999999999997</v>
      </c>
      <c r="I253" s="248"/>
      <c r="J253" s="243"/>
      <c r="K253" s="243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169</v>
      </c>
      <c r="AU253" s="253" t="s">
        <v>88</v>
      </c>
      <c r="AV253" s="13" t="s">
        <v>88</v>
      </c>
      <c r="AW253" s="13" t="s">
        <v>34</v>
      </c>
      <c r="AX253" s="13" t="s">
        <v>79</v>
      </c>
      <c r="AY253" s="253" t="s">
        <v>163</v>
      </c>
    </row>
    <row r="254" s="15" customFormat="1">
      <c r="A254" s="15"/>
      <c r="B254" s="284"/>
      <c r="C254" s="285"/>
      <c r="D254" s="244" t="s">
        <v>169</v>
      </c>
      <c r="E254" s="286" t="s">
        <v>1</v>
      </c>
      <c r="F254" s="287" t="s">
        <v>1545</v>
      </c>
      <c r="G254" s="285"/>
      <c r="H254" s="288">
        <v>1400.0559999999998</v>
      </c>
      <c r="I254" s="289"/>
      <c r="J254" s="285"/>
      <c r="K254" s="285"/>
      <c r="L254" s="290"/>
      <c r="M254" s="291"/>
      <c r="N254" s="292"/>
      <c r="O254" s="292"/>
      <c r="P254" s="292"/>
      <c r="Q254" s="292"/>
      <c r="R254" s="292"/>
      <c r="S254" s="292"/>
      <c r="T254" s="29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94" t="s">
        <v>169</v>
      </c>
      <c r="AU254" s="294" t="s">
        <v>88</v>
      </c>
      <c r="AV254" s="15" t="s">
        <v>91</v>
      </c>
      <c r="AW254" s="15" t="s">
        <v>34</v>
      </c>
      <c r="AX254" s="15" t="s">
        <v>79</v>
      </c>
      <c r="AY254" s="294" t="s">
        <v>163</v>
      </c>
    </row>
    <row r="255" s="13" customFormat="1">
      <c r="A255" s="13"/>
      <c r="B255" s="242"/>
      <c r="C255" s="243"/>
      <c r="D255" s="244" t="s">
        <v>169</v>
      </c>
      <c r="E255" s="245" t="s">
        <v>1</v>
      </c>
      <c r="F255" s="246" t="s">
        <v>1546</v>
      </c>
      <c r="G255" s="243"/>
      <c r="H255" s="247">
        <v>-149.191</v>
      </c>
      <c r="I255" s="248"/>
      <c r="J255" s="243"/>
      <c r="K255" s="243"/>
      <c r="L255" s="249"/>
      <c r="M255" s="250"/>
      <c r="N255" s="251"/>
      <c r="O255" s="251"/>
      <c r="P255" s="251"/>
      <c r="Q255" s="251"/>
      <c r="R255" s="251"/>
      <c r="S255" s="251"/>
      <c r="T255" s="25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3" t="s">
        <v>169</v>
      </c>
      <c r="AU255" s="253" t="s">
        <v>88</v>
      </c>
      <c r="AV255" s="13" t="s">
        <v>88</v>
      </c>
      <c r="AW255" s="13" t="s">
        <v>34</v>
      </c>
      <c r="AX255" s="13" t="s">
        <v>79</v>
      </c>
      <c r="AY255" s="253" t="s">
        <v>163</v>
      </c>
    </row>
    <row r="256" s="13" customFormat="1">
      <c r="A256" s="13"/>
      <c r="B256" s="242"/>
      <c r="C256" s="243"/>
      <c r="D256" s="244" t="s">
        <v>169</v>
      </c>
      <c r="E256" s="245" t="s">
        <v>1</v>
      </c>
      <c r="F256" s="246" t="s">
        <v>1547</v>
      </c>
      <c r="G256" s="243"/>
      <c r="H256" s="247">
        <v>-18.920999999999999</v>
      </c>
      <c r="I256" s="248"/>
      <c r="J256" s="243"/>
      <c r="K256" s="243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169</v>
      </c>
      <c r="AU256" s="253" t="s">
        <v>88</v>
      </c>
      <c r="AV256" s="13" t="s">
        <v>88</v>
      </c>
      <c r="AW256" s="13" t="s">
        <v>34</v>
      </c>
      <c r="AX256" s="13" t="s">
        <v>79</v>
      </c>
      <c r="AY256" s="253" t="s">
        <v>163</v>
      </c>
    </row>
    <row r="257" s="13" customFormat="1">
      <c r="A257" s="13"/>
      <c r="B257" s="242"/>
      <c r="C257" s="243"/>
      <c r="D257" s="244" t="s">
        <v>169</v>
      </c>
      <c r="E257" s="245" t="s">
        <v>1</v>
      </c>
      <c r="F257" s="246" t="s">
        <v>1548</v>
      </c>
      <c r="G257" s="243"/>
      <c r="H257" s="247">
        <v>158.02799999999999</v>
      </c>
      <c r="I257" s="248"/>
      <c r="J257" s="243"/>
      <c r="K257" s="243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169</v>
      </c>
      <c r="AU257" s="253" t="s">
        <v>88</v>
      </c>
      <c r="AV257" s="13" t="s">
        <v>88</v>
      </c>
      <c r="AW257" s="13" t="s">
        <v>34</v>
      </c>
      <c r="AX257" s="13" t="s">
        <v>79</v>
      </c>
      <c r="AY257" s="253" t="s">
        <v>163</v>
      </c>
    </row>
    <row r="258" s="15" customFormat="1">
      <c r="A258" s="15"/>
      <c r="B258" s="284"/>
      <c r="C258" s="285"/>
      <c r="D258" s="244" t="s">
        <v>169</v>
      </c>
      <c r="E258" s="286" t="s">
        <v>1</v>
      </c>
      <c r="F258" s="287" t="s">
        <v>1549</v>
      </c>
      <c r="G258" s="285"/>
      <c r="H258" s="288">
        <v>-10.084000000000003</v>
      </c>
      <c r="I258" s="289"/>
      <c r="J258" s="285"/>
      <c r="K258" s="285"/>
      <c r="L258" s="290"/>
      <c r="M258" s="291"/>
      <c r="N258" s="292"/>
      <c r="O258" s="292"/>
      <c r="P258" s="292"/>
      <c r="Q258" s="292"/>
      <c r="R258" s="292"/>
      <c r="S258" s="292"/>
      <c r="T258" s="29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94" t="s">
        <v>169</v>
      </c>
      <c r="AU258" s="294" t="s">
        <v>88</v>
      </c>
      <c r="AV258" s="15" t="s">
        <v>91</v>
      </c>
      <c r="AW258" s="15" t="s">
        <v>34</v>
      </c>
      <c r="AX258" s="15" t="s">
        <v>79</v>
      </c>
      <c r="AY258" s="294" t="s">
        <v>163</v>
      </c>
    </row>
    <row r="259" s="14" customFormat="1">
      <c r="A259" s="14"/>
      <c r="B259" s="254"/>
      <c r="C259" s="255"/>
      <c r="D259" s="244" t="s">
        <v>169</v>
      </c>
      <c r="E259" s="256" t="s">
        <v>1</v>
      </c>
      <c r="F259" s="257" t="s">
        <v>172</v>
      </c>
      <c r="G259" s="255"/>
      <c r="H259" s="258">
        <v>1389.9719999999998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4" t="s">
        <v>169</v>
      </c>
      <c r="AU259" s="264" t="s">
        <v>88</v>
      </c>
      <c r="AV259" s="14" t="s">
        <v>94</v>
      </c>
      <c r="AW259" s="14" t="s">
        <v>34</v>
      </c>
      <c r="AX259" s="14" t="s">
        <v>84</v>
      </c>
      <c r="AY259" s="264" t="s">
        <v>163</v>
      </c>
    </row>
    <row r="260" s="2" customFormat="1" ht="66.75" customHeight="1">
      <c r="A260" s="39"/>
      <c r="B260" s="40"/>
      <c r="C260" s="228" t="s">
        <v>276</v>
      </c>
      <c r="D260" s="228" t="s">
        <v>165</v>
      </c>
      <c r="E260" s="229" t="s">
        <v>1550</v>
      </c>
      <c r="F260" s="230" t="s">
        <v>1551</v>
      </c>
      <c r="G260" s="231" t="s">
        <v>175</v>
      </c>
      <c r="H260" s="232">
        <v>1240.05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94</v>
      </c>
      <c r="AT260" s="240" t="s">
        <v>165</v>
      </c>
      <c r="AU260" s="240" t="s">
        <v>88</v>
      </c>
      <c r="AY260" s="18" t="s">
        <v>163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94</v>
      </c>
      <c r="BM260" s="240" t="s">
        <v>279</v>
      </c>
    </row>
    <row r="261" s="2" customFormat="1" ht="16.5" customHeight="1">
      <c r="A261" s="39"/>
      <c r="B261" s="40"/>
      <c r="C261" s="265" t="s">
        <v>224</v>
      </c>
      <c r="D261" s="265" t="s">
        <v>296</v>
      </c>
      <c r="E261" s="266" t="s">
        <v>1552</v>
      </c>
      <c r="F261" s="267" t="s">
        <v>1553</v>
      </c>
      <c r="G261" s="268" t="s">
        <v>175</v>
      </c>
      <c r="H261" s="269">
        <v>135.28100000000001</v>
      </c>
      <c r="I261" s="270"/>
      <c r="J261" s="271">
        <f>ROUND(I261*H261,2)</f>
        <v>0</v>
      </c>
      <c r="K261" s="272"/>
      <c r="L261" s="273"/>
      <c r="M261" s="274" t="s">
        <v>1</v>
      </c>
      <c r="N261" s="275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185</v>
      </c>
      <c r="AT261" s="240" t="s">
        <v>296</v>
      </c>
      <c r="AU261" s="240" t="s">
        <v>88</v>
      </c>
      <c r="AY261" s="18" t="s">
        <v>163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84</v>
      </c>
      <c r="BK261" s="241">
        <f>ROUND(I261*H261,2)</f>
        <v>0</v>
      </c>
      <c r="BL261" s="18" t="s">
        <v>94</v>
      </c>
      <c r="BM261" s="240" t="s">
        <v>282</v>
      </c>
    </row>
    <row r="262" s="13" customFormat="1">
      <c r="A262" s="13"/>
      <c r="B262" s="242"/>
      <c r="C262" s="243"/>
      <c r="D262" s="244" t="s">
        <v>169</v>
      </c>
      <c r="E262" s="245" t="s">
        <v>1</v>
      </c>
      <c r="F262" s="246" t="s">
        <v>1554</v>
      </c>
      <c r="G262" s="243"/>
      <c r="H262" s="247">
        <v>37.343000000000004</v>
      </c>
      <c r="I262" s="248"/>
      <c r="J262" s="243"/>
      <c r="K262" s="243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169</v>
      </c>
      <c r="AU262" s="253" t="s">
        <v>88</v>
      </c>
      <c r="AV262" s="13" t="s">
        <v>88</v>
      </c>
      <c r="AW262" s="13" t="s">
        <v>34</v>
      </c>
      <c r="AX262" s="13" t="s">
        <v>79</v>
      </c>
      <c r="AY262" s="253" t="s">
        <v>163</v>
      </c>
    </row>
    <row r="263" s="13" customFormat="1">
      <c r="A263" s="13"/>
      <c r="B263" s="242"/>
      <c r="C263" s="243"/>
      <c r="D263" s="244" t="s">
        <v>169</v>
      </c>
      <c r="E263" s="245" t="s">
        <v>1</v>
      </c>
      <c r="F263" s="246" t="s">
        <v>1555</v>
      </c>
      <c r="G263" s="243"/>
      <c r="H263" s="247">
        <v>23.02</v>
      </c>
      <c r="I263" s="248"/>
      <c r="J263" s="243"/>
      <c r="K263" s="243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169</v>
      </c>
      <c r="AU263" s="253" t="s">
        <v>88</v>
      </c>
      <c r="AV263" s="13" t="s">
        <v>88</v>
      </c>
      <c r="AW263" s="13" t="s">
        <v>34</v>
      </c>
      <c r="AX263" s="13" t="s">
        <v>79</v>
      </c>
      <c r="AY263" s="253" t="s">
        <v>163</v>
      </c>
    </row>
    <row r="264" s="13" customFormat="1">
      <c r="A264" s="13"/>
      <c r="B264" s="242"/>
      <c r="C264" s="243"/>
      <c r="D264" s="244" t="s">
        <v>169</v>
      </c>
      <c r="E264" s="245" t="s">
        <v>1</v>
      </c>
      <c r="F264" s="246" t="s">
        <v>1556</v>
      </c>
      <c r="G264" s="243"/>
      <c r="H264" s="247">
        <v>31.956</v>
      </c>
      <c r="I264" s="248"/>
      <c r="J264" s="243"/>
      <c r="K264" s="243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169</v>
      </c>
      <c r="AU264" s="253" t="s">
        <v>88</v>
      </c>
      <c r="AV264" s="13" t="s">
        <v>88</v>
      </c>
      <c r="AW264" s="13" t="s">
        <v>34</v>
      </c>
      <c r="AX264" s="13" t="s">
        <v>79</v>
      </c>
      <c r="AY264" s="253" t="s">
        <v>163</v>
      </c>
    </row>
    <row r="265" s="13" customFormat="1">
      <c r="A265" s="13"/>
      <c r="B265" s="242"/>
      <c r="C265" s="243"/>
      <c r="D265" s="244" t="s">
        <v>169</v>
      </c>
      <c r="E265" s="245" t="s">
        <v>1</v>
      </c>
      <c r="F265" s="246" t="s">
        <v>1557</v>
      </c>
      <c r="G265" s="243"/>
      <c r="H265" s="247">
        <v>36.520000000000003</v>
      </c>
      <c r="I265" s="248"/>
      <c r="J265" s="243"/>
      <c r="K265" s="243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169</v>
      </c>
      <c r="AU265" s="253" t="s">
        <v>88</v>
      </c>
      <c r="AV265" s="13" t="s">
        <v>88</v>
      </c>
      <c r="AW265" s="13" t="s">
        <v>34</v>
      </c>
      <c r="AX265" s="13" t="s">
        <v>79</v>
      </c>
      <c r="AY265" s="253" t="s">
        <v>163</v>
      </c>
    </row>
    <row r="266" s="14" customFormat="1">
      <c r="A266" s="14"/>
      <c r="B266" s="254"/>
      <c r="C266" s="255"/>
      <c r="D266" s="244" t="s">
        <v>169</v>
      </c>
      <c r="E266" s="256" t="s">
        <v>1</v>
      </c>
      <c r="F266" s="257" t="s">
        <v>172</v>
      </c>
      <c r="G266" s="255"/>
      <c r="H266" s="258">
        <v>128.839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4" t="s">
        <v>169</v>
      </c>
      <c r="AU266" s="264" t="s">
        <v>88</v>
      </c>
      <c r="AV266" s="14" t="s">
        <v>94</v>
      </c>
      <c r="AW266" s="14" t="s">
        <v>34</v>
      </c>
      <c r="AX266" s="14" t="s">
        <v>79</v>
      </c>
      <c r="AY266" s="264" t="s">
        <v>163</v>
      </c>
    </row>
    <row r="267" s="13" customFormat="1">
      <c r="A267" s="13"/>
      <c r="B267" s="242"/>
      <c r="C267" s="243"/>
      <c r="D267" s="244" t="s">
        <v>169</v>
      </c>
      <c r="E267" s="245" t="s">
        <v>1</v>
      </c>
      <c r="F267" s="246" t="s">
        <v>1558</v>
      </c>
      <c r="G267" s="243"/>
      <c r="H267" s="247">
        <v>135.28100000000001</v>
      </c>
      <c r="I267" s="248"/>
      <c r="J267" s="243"/>
      <c r="K267" s="243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169</v>
      </c>
      <c r="AU267" s="253" t="s">
        <v>88</v>
      </c>
      <c r="AV267" s="13" t="s">
        <v>88</v>
      </c>
      <c r="AW267" s="13" t="s">
        <v>34</v>
      </c>
      <c r="AX267" s="13" t="s">
        <v>79</v>
      </c>
      <c r="AY267" s="253" t="s">
        <v>163</v>
      </c>
    </row>
    <row r="268" s="14" customFormat="1">
      <c r="A268" s="14"/>
      <c r="B268" s="254"/>
      <c r="C268" s="255"/>
      <c r="D268" s="244" t="s">
        <v>169</v>
      </c>
      <c r="E268" s="256" t="s">
        <v>1</v>
      </c>
      <c r="F268" s="257" t="s">
        <v>172</v>
      </c>
      <c r="G268" s="255"/>
      <c r="H268" s="258">
        <v>135.28100000000001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169</v>
      </c>
      <c r="AU268" s="264" t="s">
        <v>88</v>
      </c>
      <c r="AV268" s="14" t="s">
        <v>94</v>
      </c>
      <c r="AW268" s="14" t="s">
        <v>34</v>
      </c>
      <c r="AX268" s="14" t="s">
        <v>84</v>
      </c>
      <c r="AY268" s="264" t="s">
        <v>163</v>
      </c>
    </row>
    <row r="269" s="2" customFormat="1" ht="16.5" customHeight="1">
      <c r="A269" s="39"/>
      <c r="B269" s="40"/>
      <c r="C269" s="265" t="s">
        <v>283</v>
      </c>
      <c r="D269" s="265" t="s">
        <v>296</v>
      </c>
      <c r="E269" s="266" t="s">
        <v>1559</v>
      </c>
      <c r="F269" s="267" t="s">
        <v>1560</v>
      </c>
      <c r="G269" s="268" t="s">
        <v>175</v>
      </c>
      <c r="H269" s="269">
        <v>164.916</v>
      </c>
      <c r="I269" s="270"/>
      <c r="J269" s="271">
        <f>ROUND(I269*H269,2)</f>
        <v>0</v>
      </c>
      <c r="K269" s="272"/>
      <c r="L269" s="273"/>
      <c r="M269" s="274" t="s">
        <v>1</v>
      </c>
      <c r="N269" s="275" t="s">
        <v>44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185</v>
      </c>
      <c r="AT269" s="240" t="s">
        <v>296</v>
      </c>
      <c r="AU269" s="240" t="s">
        <v>88</v>
      </c>
      <c r="AY269" s="18" t="s">
        <v>163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84</v>
      </c>
      <c r="BK269" s="241">
        <f>ROUND(I269*H269,2)</f>
        <v>0</v>
      </c>
      <c r="BL269" s="18" t="s">
        <v>94</v>
      </c>
      <c r="BM269" s="240" t="s">
        <v>287</v>
      </c>
    </row>
    <row r="270" s="13" customFormat="1">
      <c r="A270" s="13"/>
      <c r="B270" s="242"/>
      <c r="C270" s="243"/>
      <c r="D270" s="244" t="s">
        <v>169</v>
      </c>
      <c r="E270" s="245" t="s">
        <v>1</v>
      </c>
      <c r="F270" s="246" t="s">
        <v>1561</v>
      </c>
      <c r="G270" s="243"/>
      <c r="H270" s="247">
        <v>25.460999999999999</v>
      </c>
      <c r="I270" s="248"/>
      <c r="J270" s="243"/>
      <c r="K270" s="243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169</v>
      </c>
      <c r="AU270" s="253" t="s">
        <v>88</v>
      </c>
      <c r="AV270" s="13" t="s">
        <v>88</v>
      </c>
      <c r="AW270" s="13" t="s">
        <v>34</v>
      </c>
      <c r="AX270" s="13" t="s">
        <v>79</v>
      </c>
      <c r="AY270" s="253" t="s">
        <v>163</v>
      </c>
    </row>
    <row r="271" s="13" customFormat="1">
      <c r="A271" s="13"/>
      <c r="B271" s="242"/>
      <c r="C271" s="243"/>
      <c r="D271" s="244" t="s">
        <v>169</v>
      </c>
      <c r="E271" s="245" t="s">
        <v>1</v>
      </c>
      <c r="F271" s="246" t="s">
        <v>1562</v>
      </c>
      <c r="G271" s="243"/>
      <c r="H271" s="247">
        <v>37.814999999999998</v>
      </c>
      <c r="I271" s="248"/>
      <c r="J271" s="243"/>
      <c r="K271" s="243"/>
      <c r="L271" s="249"/>
      <c r="M271" s="250"/>
      <c r="N271" s="251"/>
      <c r="O271" s="251"/>
      <c r="P271" s="251"/>
      <c r="Q271" s="251"/>
      <c r="R271" s="251"/>
      <c r="S271" s="251"/>
      <c r="T271" s="25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3" t="s">
        <v>169</v>
      </c>
      <c r="AU271" s="253" t="s">
        <v>88</v>
      </c>
      <c r="AV271" s="13" t="s">
        <v>88</v>
      </c>
      <c r="AW271" s="13" t="s">
        <v>34</v>
      </c>
      <c r="AX271" s="13" t="s">
        <v>79</v>
      </c>
      <c r="AY271" s="253" t="s">
        <v>163</v>
      </c>
    </row>
    <row r="272" s="13" customFormat="1">
      <c r="A272" s="13"/>
      <c r="B272" s="242"/>
      <c r="C272" s="243"/>
      <c r="D272" s="244" t="s">
        <v>169</v>
      </c>
      <c r="E272" s="245" t="s">
        <v>1</v>
      </c>
      <c r="F272" s="246" t="s">
        <v>1563</v>
      </c>
      <c r="G272" s="243"/>
      <c r="H272" s="247">
        <v>45.149999999999999</v>
      </c>
      <c r="I272" s="248"/>
      <c r="J272" s="243"/>
      <c r="K272" s="243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169</v>
      </c>
      <c r="AU272" s="253" t="s">
        <v>88</v>
      </c>
      <c r="AV272" s="13" t="s">
        <v>88</v>
      </c>
      <c r="AW272" s="13" t="s">
        <v>34</v>
      </c>
      <c r="AX272" s="13" t="s">
        <v>79</v>
      </c>
      <c r="AY272" s="253" t="s">
        <v>163</v>
      </c>
    </row>
    <row r="273" s="13" customFormat="1">
      <c r="A273" s="13"/>
      <c r="B273" s="242"/>
      <c r="C273" s="243"/>
      <c r="D273" s="244" t="s">
        <v>169</v>
      </c>
      <c r="E273" s="245" t="s">
        <v>1</v>
      </c>
      <c r="F273" s="246" t="s">
        <v>1564</v>
      </c>
      <c r="G273" s="243"/>
      <c r="H273" s="247">
        <v>48.637</v>
      </c>
      <c r="I273" s="248"/>
      <c r="J273" s="243"/>
      <c r="K273" s="243"/>
      <c r="L273" s="249"/>
      <c r="M273" s="250"/>
      <c r="N273" s="251"/>
      <c r="O273" s="251"/>
      <c r="P273" s="251"/>
      <c r="Q273" s="251"/>
      <c r="R273" s="251"/>
      <c r="S273" s="251"/>
      <c r="T273" s="25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3" t="s">
        <v>169</v>
      </c>
      <c r="AU273" s="253" t="s">
        <v>88</v>
      </c>
      <c r="AV273" s="13" t="s">
        <v>88</v>
      </c>
      <c r="AW273" s="13" t="s">
        <v>34</v>
      </c>
      <c r="AX273" s="13" t="s">
        <v>79</v>
      </c>
      <c r="AY273" s="253" t="s">
        <v>163</v>
      </c>
    </row>
    <row r="274" s="14" customFormat="1">
      <c r="A274" s="14"/>
      <c r="B274" s="254"/>
      <c r="C274" s="255"/>
      <c r="D274" s="244" t="s">
        <v>169</v>
      </c>
      <c r="E274" s="256" t="s">
        <v>1</v>
      </c>
      <c r="F274" s="257" t="s">
        <v>172</v>
      </c>
      <c r="G274" s="255"/>
      <c r="H274" s="258">
        <v>157.06299999999999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4" t="s">
        <v>169</v>
      </c>
      <c r="AU274" s="264" t="s">
        <v>88</v>
      </c>
      <c r="AV274" s="14" t="s">
        <v>94</v>
      </c>
      <c r="AW274" s="14" t="s">
        <v>34</v>
      </c>
      <c r="AX274" s="14" t="s">
        <v>79</v>
      </c>
      <c r="AY274" s="264" t="s">
        <v>163</v>
      </c>
    </row>
    <row r="275" s="13" customFormat="1">
      <c r="A275" s="13"/>
      <c r="B275" s="242"/>
      <c r="C275" s="243"/>
      <c r="D275" s="244" t="s">
        <v>169</v>
      </c>
      <c r="E275" s="245" t="s">
        <v>1</v>
      </c>
      <c r="F275" s="246" t="s">
        <v>1565</v>
      </c>
      <c r="G275" s="243"/>
      <c r="H275" s="247">
        <v>164.916</v>
      </c>
      <c r="I275" s="248"/>
      <c r="J275" s="243"/>
      <c r="K275" s="243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169</v>
      </c>
      <c r="AU275" s="253" t="s">
        <v>88</v>
      </c>
      <c r="AV275" s="13" t="s">
        <v>88</v>
      </c>
      <c r="AW275" s="13" t="s">
        <v>34</v>
      </c>
      <c r="AX275" s="13" t="s">
        <v>79</v>
      </c>
      <c r="AY275" s="253" t="s">
        <v>163</v>
      </c>
    </row>
    <row r="276" s="14" customFormat="1">
      <c r="A276" s="14"/>
      <c r="B276" s="254"/>
      <c r="C276" s="255"/>
      <c r="D276" s="244" t="s">
        <v>169</v>
      </c>
      <c r="E276" s="256" t="s">
        <v>1</v>
      </c>
      <c r="F276" s="257" t="s">
        <v>172</v>
      </c>
      <c r="G276" s="255"/>
      <c r="H276" s="258">
        <v>164.916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4" t="s">
        <v>169</v>
      </c>
      <c r="AU276" s="264" t="s">
        <v>88</v>
      </c>
      <c r="AV276" s="14" t="s">
        <v>94</v>
      </c>
      <c r="AW276" s="14" t="s">
        <v>34</v>
      </c>
      <c r="AX276" s="14" t="s">
        <v>84</v>
      </c>
      <c r="AY276" s="264" t="s">
        <v>163</v>
      </c>
    </row>
    <row r="277" s="2" customFormat="1" ht="16.5" customHeight="1">
      <c r="A277" s="39"/>
      <c r="B277" s="40"/>
      <c r="C277" s="265" t="s">
        <v>232</v>
      </c>
      <c r="D277" s="265" t="s">
        <v>296</v>
      </c>
      <c r="E277" s="266" t="s">
        <v>1566</v>
      </c>
      <c r="F277" s="267" t="s">
        <v>1567</v>
      </c>
      <c r="G277" s="268" t="s">
        <v>175</v>
      </c>
      <c r="H277" s="269">
        <v>1001.855</v>
      </c>
      <c r="I277" s="270"/>
      <c r="J277" s="271">
        <f>ROUND(I277*H277,2)</f>
        <v>0</v>
      </c>
      <c r="K277" s="272"/>
      <c r="L277" s="273"/>
      <c r="M277" s="274" t="s">
        <v>1</v>
      </c>
      <c r="N277" s="275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185</v>
      </c>
      <c r="AT277" s="240" t="s">
        <v>296</v>
      </c>
      <c r="AU277" s="240" t="s">
        <v>88</v>
      </c>
      <c r="AY277" s="18" t="s">
        <v>163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84</v>
      </c>
      <c r="BK277" s="241">
        <f>ROUND(I277*H277,2)</f>
        <v>0</v>
      </c>
      <c r="BL277" s="18" t="s">
        <v>94</v>
      </c>
      <c r="BM277" s="240" t="s">
        <v>294</v>
      </c>
    </row>
    <row r="278" s="13" customFormat="1">
      <c r="A278" s="13"/>
      <c r="B278" s="242"/>
      <c r="C278" s="243"/>
      <c r="D278" s="244" t="s">
        <v>169</v>
      </c>
      <c r="E278" s="245" t="s">
        <v>1</v>
      </c>
      <c r="F278" s="246" t="s">
        <v>1568</v>
      </c>
      <c r="G278" s="243"/>
      <c r="H278" s="247">
        <v>321.36000000000001</v>
      </c>
      <c r="I278" s="248"/>
      <c r="J278" s="243"/>
      <c r="K278" s="243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169</v>
      </c>
      <c r="AU278" s="253" t="s">
        <v>88</v>
      </c>
      <c r="AV278" s="13" t="s">
        <v>88</v>
      </c>
      <c r="AW278" s="13" t="s">
        <v>34</v>
      </c>
      <c r="AX278" s="13" t="s">
        <v>79</v>
      </c>
      <c r="AY278" s="253" t="s">
        <v>163</v>
      </c>
    </row>
    <row r="279" s="13" customFormat="1">
      <c r="A279" s="13"/>
      <c r="B279" s="242"/>
      <c r="C279" s="243"/>
      <c r="D279" s="244" t="s">
        <v>169</v>
      </c>
      <c r="E279" s="245" t="s">
        <v>1</v>
      </c>
      <c r="F279" s="246" t="s">
        <v>1569</v>
      </c>
      <c r="G279" s="243"/>
      <c r="H279" s="247">
        <v>267.13</v>
      </c>
      <c r="I279" s="248"/>
      <c r="J279" s="243"/>
      <c r="K279" s="243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169</v>
      </c>
      <c r="AU279" s="253" t="s">
        <v>88</v>
      </c>
      <c r="AV279" s="13" t="s">
        <v>88</v>
      </c>
      <c r="AW279" s="13" t="s">
        <v>34</v>
      </c>
      <c r="AX279" s="13" t="s">
        <v>79</v>
      </c>
      <c r="AY279" s="253" t="s">
        <v>163</v>
      </c>
    </row>
    <row r="280" s="13" customFormat="1">
      <c r="A280" s="13"/>
      <c r="B280" s="242"/>
      <c r="C280" s="243"/>
      <c r="D280" s="244" t="s">
        <v>169</v>
      </c>
      <c r="E280" s="245" t="s">
        <v>1</v>
      </c>
      <c r="F280" s="246" t="s">
        <v>1570</v>
      </c>
      <c r="G280" s="243"/>
      <c r="H280" s="247">
        <v>252.15000000000001</v>
      </c>
      <c r="I280" s="248"/>
      <c r="J280" s="243"/>
      <c r="K280" s="243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169</v>
      </c>
      <c r="AU280" s="253" t="s">
        <v>88</v>
      </c>
      <c r="AV280" s="13" t="s">
        <v>88</v>
      </c>
      <c r="AW280" s="13" t="s">
        <v>34</v>
      </c>
      <c r="AX280" s="13" t="s">
        <v>79</v>
      </c>
      <c r="AY280" s="253" t="s">
        <v>163</v>
      </c>
    </row>
    <row r="281" s="13" customFormat="1">
      <c r="A281" s="13"/>
      <c r="B281" s="242"/>
      <c r="C281" s="243"/>
      <c r="D281" s="244" t="s">
        <v>169</v>
      </c>
      <c r="E281" s="245" t="s">
        <v>1</v>
      </c>
      <c r="F281" s="246" t="s">
        <v>1571</v>
      </c>
      <c r="G281" s="243"/>
      <c r="H281" s="247">
        <v>281.62</v>
      </c>
      <c r="I281" s="248"/>
      <c r="J281" s="243"/>
      <c r="K281" s="243"/>
      <c r="L281" s="249"/>
      <c r="M281" s="250"/>
      <c r="N281" s="251"/>
      <c r="O281" s="251"/>
      <c r="P281" s="251"/>
      <c r="Q281" s="251"/>
      <c r="R281" s="251"/>
      <c r="S281" s="251"/>
      <c r="T281" s="25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3" t="s">
        <v>169</v>
      </c>
      <c r="AU281" s="253" t="s">
        <v>88</v>
      </c>
      <c r="AV281" s="13" t="s">
        <v>88</v>
      </c>
      <c r="AW281" s="13" t="s">
        <v>34</v>
      </c>
      <c r="AX281" s="13" t="s">
        <v>79</v>
      </c>
      <c r="AY281" s="253" t="s">
        <v>163</v>
      </c>
    </row>
    <row r="282" s="13" customFormat="1">
      <c r="A282" s="13"/>
      <c r="B282" s="242"/>
      <c r="C282" s="243"/>
      <c r="D282" s="244" t="s">
        <v>169</v>
      </c>
      <c r="E282" s="245" t="s">
        <v>1</v>
      </c>
      <c r="F282" s="246" t="s">
        <v>1546</v>
      </c>
      <c r="G282" s="243"/>
      <c r="H282" s="247">
        <v>-149.191</v>
      </c>
      <c r="I282" s="248"/>
      <c r="J282" s="243"/>
      <c r="K282" s="243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169</v>
      </c>
      <c r="AU282" s="253" t="s">
        <v>88</v>
      </c>
      <c r="AV282" s="13" t="s">
        <v>88</v>
      </c>
      <c r="AW282" s="13" t="s">
        <v>34</v>
      </c>
      <c r="AX282" s="13" t="s">
        <v>79</v>
      </c>
      <c r="AY282" s="253" t="s">
        <v>163</v>
      </c>
    </row>
    <row r="283" s="13" customFormat="1">
      <c r="A283" s="13"/>
      <c r="B283" s="242"/>
      <c r="C283" s="243"/>
      <c r="D283" s="244" t="s">
        <v>169</v>
      </c>
      <c r="E283" s="245" t="s">
        <v>1</v>
      </c>
      <c r="F283" s="246" t="s">
        <v>1547</v>
      </c>
      <c r="G283" s="243"/>
      <c r="H283" s="247">
        <v>-18.920999999999999</v>
      </c>
      <c r="I283" s="248"/>
      <c r="J283" s="243"/>
      <c r="K283" s="243"/>
      <c r="L283" s="249"/>
      <c r="M283" s="250"/>
      <c r="N283" s="251"/>
      <c r="O283" s="251"/>
      <c r="P283" s="251"/>
      <c r="Q283" s="251"/>
      <c r="R283" s="251"/>
      <c r="S283" s="251"/>
      <c r="T283" s="25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3" t="s">
        <v>169</v>
      </c>
      <c r="AU283" s="253" t="s">
        <v>88</v>
      </c>
      <c r="AV283" s="13" t="s">
        <v>88</v>
      </c>
      <c r="AW283" s="13" t="s">
        <v>34</v>
      </c>
      <c r="AX283" s="13" t="s">
        <v>79</v>
      </c>
      <c r="AY283" s="253" t="s">
        <v>163</v>
      </c>
    </row>
    <row r="284" s="14" customFormat="1">
      <c r="A284" s="14"/>
      <c r="B284" s="254"/>
      <c r="C284" s="255"/>
      <c r="D284" s="244" t="s">
        <v>169</v>
      </c>
      <c r="E284" s="256" t="s">
        <v>1</v>
      </c>
      <c r="F284" s="257" t="s">
        <v>172</v>
      </c>
      <c r="G284" s="255"/>
      <c r="H284" s="258">
        <v>954.14799999999991</v>
      </c>
      <c r="I284" s="259"/>
      <c r="J284" s="255"/>
      <c r="K284" s="255"/>
      <c r="L284" s="260"/>
      <c r="M284" s="261"/>
      <c r="N284" s="262"/>
      <c r="O284" s="262"/>
      <c r="P284" s="262"/>
      <c r="Q284" s="262"/>
      <c r="R284" s="262"/>
      <c r="S284" s="262"/>
      <c r="T284" s="26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4" t="s">
        <v>169</v>
      </c>
      <c r="AU284" s="264" t="s">
        <v>88</v>
      </c>
      <c r="AV284" s="14" t="s">
        <v>94</v>
      </c>
      <c r="AW284" s="14" t="s">
        <v>34</v>
      </c>
      <c r="AX284" s="14" t="s">
        <v>79</v>
      </c>
      <c r="AY284" s="264" t="s">
        <v>163</v>
      </c>
    </row>
    <row r="285" s="13" customFormat="1">
      <c r="A285" s="13"/>
      <c r="B285" s="242"/>
      <c r="C285" s="243"/>
      <c r="D285" s="244" t="s">
        <v>169</v>
      </c>
      <c r="E285" s="245" t="s">
        <v>1</v>
      </c>
      <c r="F285" s="246" t="s">
        <v>1572</v>
      </c>
      <c r="G285" s="243"/>
      <c r="H285" s="247">
        <v>1001.855</v>
      </c>
      <c r="I285" s="248"/>
      <c r="J285" s="243"/>
      <c r="K285" s="243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169</v>
      </c>
      <c r="AU285" s="253" t="s">
        <v>88</v>
      </c>
      <c r="AV285" s="13" t="s">
        <v>88</v>
      </c>
      <c r="AW285" s="13" t="s">
        <v>34</v>
      </c>
      <c r="AX285" s="13" t="s">
        <v>79</v>
      </c>
      <c r="AY285" s="253" t="s">
        <v>163</v>
      </c>
    </row>
    <row r="286" s="14" customFormat="1">
      <c r="A286" s="14"/>
      <c r="B286" s="254"/>
      <c r="C286" s="255"/>
      <c r="D286" s="244" t="s">
        <v>169</v>
      </c>
      <c r="E286" s="256" t="s">
        <v>1</v>
      </c>
      <c r="F286" s="257" t="s">
        <v>172</v>
      </c>
      <c r="G286" s="255"/>
      <c r="H286" s="258">
        <v>1001.855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4" t="s">
        <v>169</v>
      </c>
      <c r="AU286" s="264" t="s">
        <v>88</v>
      </c>
      <c r="AV286" s="14" t="s">
        <v>94</v>
      </c>
      <c r="AW286" s="14" t="s">
        <v>34</v>
      </c>
      <c r="AX286" s="14" t="s">
        <v>84</v>
      </c>
      <c r="AY286" s="264" t="s">
        <v>163</v>
      </c>
    </row>
    <row r="287" s="2" customFormat="1" ht="55.5" customHeight="1">
      <c r="A287" s="39"/>
      <c r="B287" s="40"/>
      <c r="C287" s="228" t="s">
        <v>295</v>
      </c>
      <c r="D287" s="228" t="s">
        <v>165</v>
      </c>
      <c r="E287" s="229" t="s">
        <v>1573</v>
      </c>
      <c r="F287" s="230" t="s">
        <v>1574</v>
      </c>
      <c r="G287" s="231" t="s">
        <v>184</v>
      </c>
      <c r="H287" s="232">
        <v>526.75999999999999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94</v>
      </c>
      <c r="AT287" s="240" t="s">
        <v>165</v>
      </c>
      <c r="AU287" s="240" t="s">
        <v>88</v>
      </c>
      <c r="AY287" s="18" t="s">
        <v>163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94</v>
      </c>
      <c r="BM287" s="240" t="s">
        <v>299</v>
      </c>
    </row>
    <row r="288" s="2" customFormat="1" ht="16.5" customHeight="1">
      <c r="A288" s="39"/>
      <c r="B288" s="40"/>
      <c r="C288" s="265" t="s">
        <v>235</v>
      </c>
      <c r="D288" s="265" t="s">
        <v>296</v>
      </c>
      <c r="E288" s="266" t="s">
        <v>1575</v>
      </c>
      <c r="F288" s="267" t="s">
        <v>1576</v>
      </c>
      <c r="G288" s="268" t="s">
        <v>175</v>
      </c>
      <c r="H288" s="269">
        <v>231.774</v>
      </c>
      <c r="I288" s="270"/>
      <c r="J288" s="271">
        <f>ROUND(I288*H288,2)</f>
        <v>0</v>
      </c>
      <c r="K288" s="272"/>
      <c r="L288" s="273"/>
      <c r="M288" s="274" t="s">
        <v>1</v>
      </c>
      <c r="N288" s="275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185</v>
      </c>
      <c r="AT288" s="240" t="s">
        <v>296</v>
      </c>
      <c r="AU288" s="240" t="s">
        <v>88</v>
      </c>
      <c r="AY288" s="18" t="s">
        <v>163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94</v>
      </c>
      <c r="BM288" s="240" t="s">
        <v>302</v>
      </c>
    </row>
    <row r="289" s="13" customFormat="1">
      <c r="A289" s="13"/>
      <c r="B289" s="242"/>
      <c r="C289" s="243"/>
      <c r="D289" s="244" t="s">
        <v>169</v>
      </c>
      <c r="E289" s="245" t="s">
        <v>1</v>
      </c>
      <c r="F289" s="246" t="s">
        <v>1577</v>
      </c>
      <c r="G289" s="243"/>
      <c r="H289" s="247">
        <v>231.774</v>
      </c>
      <c r="I289" s="248"/>
      <c r="J289" s="243"/>
      <c r="K289" s="243"/>
      <c r="L289" s="249"/>
      <c r="M289" s="250"/>
      <c r="N289" s="251"/>
      <c r="O289" s="251"/>
      <c r="P289" s="251"/>
      <c r="Q289" s="251"/>
      <c r="R289" s="251"/>
      <c r="S289" s="251"/>
      <c r="T289" s="25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3" t="s">
        <v>169</v>
      </c>
      <c r="AU289" s="253" t="s">
        <v>88</v>
      </c>
      <c r="AV289" s="13" t="s">
        <v>88</v>
      </c>
      <c r="AW289" s="13" t="s">
        <v>34</v>
      </c>
      <c r="AX289" s="13" t="s">
        <v>79</v>
      </c>
      <c r="AY289" s="253" t="s">
        <v>163</v>
      </c>
    </row>
    <row r="290" s="14" customFormat="1">
      <c r="A290" s="14"/>
      <c r="B290" s="254"/>
      <c r="C290" s="255"/>
      <c r="D290" s="244" t="s">
        <v>169</v>
      </c>
      <c r="E290" s="256" t="s">
        <v>1</v>
      </c>
      <c r="F290" s="257" t="s">
        <v>172</v>
      </c>
      <c r="G290" s="255"/>
      <c r="H290" s="258">
        <v>231.774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4" t="s">
        <v>169</v>
      </c>
      <c r="AU290" s="264" t="s">
        <v>88</v>
      </c>
      <c r="AV290" s="14" t="s">
        <v>94</v>
      </c>
      <c r="AW290" s="14" t="s">
        <v>34</v>
      </c>
      <c r="AX290" s="14" t="s">
        <v>84</v>
      </c>
      <c r="AY290" s="264" t="s">
        <v>163</v>
      </c>
    </row>
    <row r="291" s="2" customFormat="1" ht="24.15" customHeight="1">
      <c r="A291" s="39"/>
      <c r="B291" s="40"/>
      <c r="C291" s="228" t="s">
        <v>305</v>
      </c>
      <c r="D291" s="228" t="s">
        <v>165</v>
      </c>
      <c r="E291" s="229" t="s">
        <v>1578</v>
      </c>
      <c r="F291" s="230" t="s">
        <v>1579</v>
      </c>
      <c r="G291" s="231" t="s">
        <v>184</v>
      </c>
      <c r="H291" s="232">
        <v>986.63999999999999</v>
      </c>
      <c r="I291" s="233"/>
      <c r="J291" s="234">
        <f>ROUND(I291*H291,2)</f>
        <v>0</v>
      </c>
      <c r="K291" s="235"/>
      <c r="L291" s="45"/>
      <c r="M291" s="236" t="s">
        <v>1</v>
      </c>
      <c r="N291" s="237" t="s">
        <v>44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94</v>
      </c>
      <c r="AT291" s="240" t="s">
        <v>165</v>
      </c>
      <c r="AU291" s="240" t="s">
        <v>88</v>
      </c>
      <c r="AY291" s="18" t="s">
        <v>163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84</v>
      </c>
      <c r="BK291" s="241">
        <f>ROUND(I291*H291,2)</f>
        <v>0</v>
      </c>
      <c r="BL291" s="18" t="s">
        <v>94</v>
      </c>
      <c r="BM291" s="240" t="s">
        <v>308</v>
      </c>
    </row>
    <row r="292" s="2" customFormat="1" ht="24.15" customHeight="1">
      <c r="A292" s="39"/>
      <c r="B292" s="40"/>
      <c r="C292" s="265" t="s">
        <v>239</v>
      </c>
      <c r="D292" s="265" t="s">
        <v>296</v>
      </c>
      <c r="E292" s="266" t="s">
        <v>1580</v>
      </c>
      <c r="F292" s="267" t="s">
        <v>1581</v>
      </c>
      <c r="G292" s="268" t="s">
        <v>184</v>
      </c>
      <c r="H292" s="269">
        <v>565.89800000000002</v>
      </c>
      <c r="I292" s="270"/>
      <c r="J292" s="271">
        <f>ROUND(I292*H292,2)</f>
        <v>0</v>
      </c>
      <c r="K292" s="272"/>
      <c r="L292" s="273"/>
      <c r="M292" s="274" t="s">
        <v>1</v>
      </c>
      <c r="N292" s="275" t="s">
        <v>44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185</v>
      </c>
      <c r="AT292" s="240" t="s">
        <v>296</v>
      </c>
      <c r="AU292" s="240" t="s">
        <v>88</v>
      </c>
      <c r="AY292" s="18" t="s">
        <v>163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84</v>
      </c>
      <c r="BK292" s="241">
        <f>ROUND(I292*H292,2)</f>
        <v>0</v>
      </c>
      <c r="BL292" s="18" t="s">
        <v>94</v>
      </c>
      <c r="BM292" s="240" t="s">
        <v>314</v>
      </c>
    </row>
    <row r="293" s="13" customFormat="1">
      <c r="A293" s="13"/>
      <c r="B293" s="242"/>
      <c r="C293" s="243"/>
      <c r="D293" s="244" t="s">
        <v>169</v>
      </c>
      <c r="E293" s="245" t="s">
        <v>1</v>
      </c>
      <c r="F293" s="246" t="s">
        <v>1582</v>
      </c>
      <c r="G293" s="243"/>
      <c r="H293" s="247">
        <v>91.260000000000005</v>
      </c>
      <c r="I293" s="248"/>
      <c r="J293" s="243"/>
      <c r="K293" s="243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169</v>
      </c>
      <c r="AU293" s="253" t="s">
        <v>88</v>
      </c>
      <c r="AV293" s="13" t="s">
        <v>88</v>
      </c>
      <c r="AW293" s="13" t="s">
        <v>34</v>
      </c>
      <c r="AX293" s="13" t="s">
        <v>79</v>
      </c>
      <c r="AY293" s="253" t="s">
        <v>163</v>
      </c>
    </row>
    <row r="294" s="13" customFormat="1">
      <c r="A294" s="13"/>
      <c r="B294" s="242"/>
      <c r="C294" s="243"/>
      <c r="D294" s="244" t="s">
        <v>169</v>
      </c>
      <c r="E294" s="245" t="s">
        <v>1</v>
      </c>
      <c r="F294" s="246" t="s">
        <v>1583</v>
      </c>
      <c r="G294" s="243"/>
      <c r="H294" s="247">
        <v>447.69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169</v>
      </c>
      <c r="AU294" s="253" t="s">
        <v>88</v>
      </c>
      <c r="AV294" s="13" t="s">
        <v>88</v>
      </c>
      <c r="AW294" s="13" t="s">
        <v>34</v>
      </c>
      <c r="AX294" s="13" t="s">
        <v>79</v>
      </c>
      <c r="AY294" s="253" t="s">
        <v>163</v>
      </c>
    </row>
    <row r="295" s="14" customFormat="1">
      <c r="A295" s="14"/>
      <c r="B295" s="254"/>
      <c r="C295" s="255"/>
      <c r="D295" s="244" t="s">
        <v>169</v>
      </c>
      <c r="E295" s="256" t="s">
        <v>1</v>
      </c>
      <c r="F295" s="257" t="s">
        <v>172</v>
      </c>
      <c r="G295" s="255"/>
      <c r="H295" s="258">
        <v>538.95000000000005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169</v>
      </c>
      <c r="AU295" s="264" t="s">
        <v>88</v>
      </c>
      <c r="AV295" s="14" t="s">
        <v>94</v>
      </c>
      <c r="AW295" s="14" t="s">
        <v>34</v>
      </c>
      <c r="AX295" s="14" t="s">
        <v>79</v>
      </c>
      <c r="AY295" s="264" t="s">
        <v>163</v>
      </c>
    </row>
    <row r="296" s="13" customFormat="1">
      <c r="A296" s="13"/>
      <c r="B296" s="242"/>
      <c r="C296" s="243"/>
      <c r="D296" s="244" t="s">
        <v>169</v>
      </c>
      <c r="E296" s="245" t="s">
        <v>1</v>
      </c>
      <c r="F296" s="246" t="s">
        <v>1584</v>
      </c>
      <c r="G296" s="243"/>
      <c r="H296" s="247">
        <v>565.89800000000002</v>
      </c>
      <c r="I296" s="248"/>
      <c r="J296" s="243"/>
      <c r="K296" s="243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169</v>
      </c>
      <c r="AU296" s="253" t="s">
        <v>88</v>
      </c>
      <c r="AV296" s="13" t="s">
        <v>88</v>
      </c>
      <c r="AW296" s="13" t="s">
        <v>34</v>
      </c>
      <c r="AX296" s="13" t="s">
        <v>79</v>
      </c>
      <c r="AY296" s="253" t="s">
        <v>163</v>
      </c>
    </row>
    <row r="297" s="14" customFormat="1">
      <c r="A297" s="14"/>
      <c r="B297" s="254"/>
      <c r="C297" s="255"/>
      <c r="D297" s="244" t="s">
        <v>169</v>
      </c>
      <c r="E297" s="256" t="s">
        <v>1</v>
      </c>
      <c r="F297" s="257" t="s">
        <v>172</v>
      </c>
      <c r="G297" s="255"/>
      <c r="H297" s="258">
        <v>565.89800000000002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169</v>
      </c>
      <c r="AU297" s="264" t="s">
        <v>88</v>
      </c>
      <c r="AV297" s="14" t="s">
        <v>94</v>
      </c>
      <c r="AW297" s="14" t="s">
        <v>34</v>
      </c>
      <c r="AX297" s="14" t="s">
        <v>84</v>
      </c>
      <c r="AY297" s="264" t="s">
        <v>163</v>
      </c>
    </row>
    <row r="298" s="2" customFormat="1" ht="24.15" customHeight="1">
      <c r="A298" s="39"/>
      <c r="B298" s="40"/>
      <c r="C298" s="265" t="s">
        <v>316</v>
      </c>
      <c r="D298" s="265" t="s">
        <v>296</v>
      </c>
      <c r="E298" s="266" t="s">
        <v>1585</v>
      </c>
      <c r="F298" s="267" t="s">
        <v>1586</v>
      </c>
      <c r="G298" s="268" t="s">
        <v>184</v>
      </c>
      <c r="H298" s="269">
        <v>470.07499999999999</v>
      </c>
      <c r="I298" s="270"/>
      <c r="J298" s="271">
        <f>ROUND(I298*H298,2)</f>
        <v>0</v>
      </c>
      <c r="K298" s="272"/>
      <c r="L298" s="273"/>
      <c r="M298" s="274" t="s">
        <v>1</v>
      </c>
      <c r="N298" s="275" t="s">
        <v>44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185</v>
      </c>
      <c r="AT298" s="240" t="s">
        <v>296</v>
      </c>
      <c r="AU298" s="240" t="s">
        <v>88</v>
      </c>
      <c r="AY298" s="18" t="s">
        <v>163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84</v>
      </c>
      <c r="BK298" s="241">
        <f>ROUND(I298*H298,2)</f>
        <v>0</v>
      </c>
      <c r="BL298" s="18" t="s">
        <v>94</v>
      </c>
      <c r="BM298" s="240" t="s">
        <v>319</v>
      </c>
    </row>
    <row r="299" s="13" customFormat="1">
      <c r="A299" s="13"/>
      <c r="B299" s="242"/>
      <c r="C299" s="243"/>
      <c r="D299" s="244" t="s">
        <v>169</v>
      </c>
      <c r="E299" s="245" t="s">
        <v>1</v>
      </c>
      <c r="F299" s="246" t="s">
        <v>1587</v>
      </c>
      <c r="G299" s="243"/>
      <c r="H299" s="247">
        <v>6.5999999999999996</v>
      </c>
      <c r="I299" s="248"/>
      <c r="J299" s="243"/>
      <c r="K299" s="243"/>
      <c r="L299" s="249"/>
      <c r="M299" s="250"/>
      <c r="N299" s="251"/>
      <c r="O299" s="251"/>
      <c r="P299" s="251"/>
      <c r="Q299" s="251"/>
      <c r="R299" s="251"/>
      <c r="S299" s="251"/>
      <c r="T299" s="25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3" t="s">
        <v>169</v>
      </c>
      <c r="AU299" s="253" t="s">
        <v>88</v>
      </c>
      <c r="AV299" s="13" t="s">
        <v>88</v>
      </c>
      <c r="AW299" s="13" t="s">
        <v>34</v>
      </c>
      <c r="AX299" s="13" t="s">
        <v>79</v>
      </c>
      <c r="AY299" s="253" t="s">
        <v>163</v>
      </c>
    </row>
    <row r="300" s="13" customFormat="1">
      <c r="A300" s="13"/>
      <c r="B300" s="242"/>
      <c r="C300" s="243"/>
      <c r="D300" s="244" t="s">
        <v>169</v>
      </c>
      <c r="E300" s="245" t="s">
        <v>1</v>
      </c>
      <c r="F300" s="246" t="s">
        <v>1588</v>
      </c>
      <c r="G300" s="243"/>
      <c r="H300" s="247">
        <v>6.7999999999999998</v>
      </c>
      <c r="I300" s="248"/>
      <c r="J300" s="243"/>
      <c r="K300" s="243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169</v>
      </c>
      <c r="AU300" s="253" t="s">
        <v>88</v>
      </c>
      <c r="AV300" s="13" t="s">
        <v>88</v>
      </c>
      <c r="AW300" s="13" t="s">
        <v>34</v>
      </c>
      <c r="AX300" s="13" t="s">
        <v>79</v>
      </c>
      <c r="AY300" s="253" t="s">
        <v>163</v>
      </c>
    </row>
    <row r="301" s="13" customFormat="1">
      <c r="A301" s="13"/>
      <c r="B301" s="242"/>
      <c r="C301" s="243"/>
      <c r="D301" s="244" t="s">
        <v>169</v>
      </c>
      <c r="E301" s="245" t="s">
        <v>1</v>
      </c>
      <c r="F301" s="246" t="s">
        <v>1589</v>
      </c>
      <c r="G301" s="243"/>
      <c r="H301" s="247">
        <v>3.4500000000000002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169</v>
      </c>
      <c r="AU301" s="253" t="s">
        <v>88</v>
      </c>
      <c r="AV301" s="13" t="s">
        <v>88</v>
      </c>
      <c r="AW301" s="13" t="s">
        <v>34</v>
      </c>
      <c r="AX301" s="13" t="s">
        <v>79</v>
      </c>
      <c r="AY301" s="253" t="s">
        <v>163</v>
      </c>
    </row>
    <row r="302" s="13" customFormat="1">
      <c r="A302" s="13"/>
      <c r="B302" s="242"/>
      <c r="C302" s="243"/>
      <c r="D302" s="244" t="s">
        <v>169</v>
      </c>
      <c r="E302" s="245" t="s">
        <v>1</v>
      </c>
      <c r="F302" s="246" t="s">
        <v>1590</v>
      </c>
      <c r="G302" s="243"/>
      <c r="H302" s="247">
        <v>4.2400000000000002</v>
      </c>
      <c r="I302" s="248"/>
      <c r="J302" s="243"/>
      <c r="K302" s="243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169</v>
      </c>
      <c r="AU302" s="253" t="s">
        <v>88</v>
      </c>
      <c r="AV302" s="13" t="s">
        <v>88</v>
      </c>
      <c r="AW302" s="13" t="s">
        <v>34</v>
      </c>
      <c r="AX302" s="13" t="s">
        <v>79</v>
      </c>
      <c r="AY302" s="253" t="s">
        <v>163</v>
      </c>
    </row>
    <row r="303" s="13" customFormat="1">
      <c r="A303" s="13"/>
      <c r="B303" s="242"/>
      <c r="C303" s="243"/>
      <c r="D303" s="244" t="s">
        <v>169</v>
      </c>
      <c r="E303" s="245" t="s">
        <v>1</v>
      </c>
      <c r="F303" s="246" t="s">
        <v>1591</v>
      </c>
      <c r="G303" s="243"/>
      <c r="H303" s="247">
        <v>6.4400000000000004</v>
      </c>
      <c r="I303" s="248"/>
      <c r="J303" s="243"/>
      <c r="K303" s="243"/>
      <c r="L303" s="249"/>
      <c r="M303" s="250"/>
      <c r="N303" s="251"/>
      <c r="O303" s="251"/>
      <c r="P303" s="251"/>
      <c r="Q303" s="251"/>
      <c r="R303" s="251"/>
      <c r="S303" s="251"/>
      <c r="T303" s="25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3" t="s">
        <v>169</v>
      </c>
      <c r="AU303" s="253" t="s">
        <v>88</v>
      </c>
      <c r="AV303" s="13" t="s">
        <v>88</v>
      </c>
      <c r="AW303" s="13" t="s">
        <v>34</v>
      </c>
      <c r="AX303" s="13" t="s">
        <v>79</v>
      </c>
      <c r="AY303" s="253" t="s">
        <v>163</v>
      </c>
    </row>
    <row r="304" s="13" customFormat="1">
      <c r="A304" s="13"/>
      <c r="B304" s="242"/>
      <c r="C304" s="243"/>
      <c r="D304" s="244" t="s">
        <v>169</v>
      </c>
      <c r="E304" s="245" t="s">
        <v>1</v>
      </c>
      <c r="F304" s="246" t="s">
        <v>1592</v>
      </c>
      <c r="G304" s="243"/>
      <c r="H304" s="247">
        <v>4.2400000000000002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169</v>
      </c>
      <c r="AU304" s="253" t="s">
        <v>88</v>
      </c>
      <c r="AV304" s="13" t="s">
        <v>88</v>
      </c>
      <c r="AW304" s="13" t="s">
        <v>34</v>
      </c>
      <c r="AX304" s="13" t="s">
        <v>79</v>
      </c>
      <c r="AY304" s="253" t="s">
        <v>163</v>
      </c>
    </row>
    <row r="305" s="13" customFormat="1">
      <c r="A305" s="13"/>
      <c r="B305" s="242"/>
      <c r="C305" s="243"/>
      <c r="D305" s="244" t="s">
        <v>169</v>
      </c>
      <c r="E305" s="245" t="s">
        <v>1</v>
      </c>
      <c r="F305" s="246" t="s">
        <v>1593</v>
      </c>
      <c r="G305" s="243"/>
      <c r="H305" s="247">
        <v>3.6000000000000001</v>
      </c>
      <c r="I305" s="248"/>
      <c r="J305" s="243"/>
      <c r="K305" s="243"/>
      <c r="L305" s="249"/>
      <c r="M305" s="250"/>
      <c r="N305" s="251"/>
      <c r="O305" s="251"/>
      <c r="P305" s="251"/>
      <c r="Q305" s="251"/>
      <c r="R305" s="251"/>
      <c r="S305" s="251"/>
      <c r="T305" s="25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3" t="s">
        <v>169</v>
      </c>
      <c r="AU305" s="253" t="s">
        <v>88</v>
      </c>
      <c r="AV305" s="13" t="s">
        <v>88</v>
      </c>
      <c r="AW305" s="13" t="s">
        <v>34</v>
      </c>
      <c r="AX305" s="13" t="s">
        <v>79</v>
      </c>
      <c r="AY305" s="253" t="s">
        <v>163</v>
      </c>
    </row>
    <row r="306" s="15" customFormat="1">
      <c r="A306" s="15"/>
      <c r="B306" s="284"/>
      <c r="C306" s="285"/>
      <c r="D306" s="244" t="s">
        <v>169</v>
      </c>
      <c r="E306" s="286" t="s">
        <v>1</v>
      </c>
      <c r="F306" s="287" t="s">
        <v>1504</v>
      </c>
      <c r="G306" s="285"/>
      <c r="H306" s="288">
        <v>35.369999999999997</v>
      </c>
      <c r="I306" s="289"/>
      <c r="J306" s="285"/>
      <c r="K306" s="285"/>
      <c r="L306" s="290"/>
      <c r="M306" s="291"/>
      <c r="N306" s="292"/>
      <c r="O306" s="292"/>
      <c r="P306" s="292"/>
      <c r="Q306" s="292"/>
      <c r="R306" s="292"/>
      <c r="S306" s="292"/>
      <c r="T306" s="29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94" t="s">
        <v>169</v>
      </c>
      <c r="AU306" s="294" t="s">
        <v>88</v>
      </c>
      <c r="AV306" s="15" t="s">
        <v>91</v>
      </c>
      <c r="AW306" s="15" t="s">
        <v>34</v>
      </c>
      <c r="AX306" s="15" t="s">
        <v>79</v>
      </c>
      <c r="AY306" s="294" t="s">
        <v>163</v>
      </c>
    </row>
    <row r="307" s="13" customFormat="1">
      <c r="A307" s="13"/>
      <c r="B307" s="242"/>
      <c r="C307" s="243"/>
      <c r="D307" s="244" t="s">
        <v>169</v>
      </c>
      <c r="E307" s="245" t="s">
        <v>1</v>
      </c>
      <c r="F307" s="246" t="s">
        <v>1594</v>
      </c>
      <c r="G307" s="243"/>
      <c r="H307" s="247">
        <v>50</v>
      </c>
      <c r="I307" s="248"/>
      <c r="J307" s="243"/>
      <c r="K307" s="243"/>
      <c r="L307" s="249"/>
      <c r="M307" s="250"/>
      <c r="N307" s="251"/>
      <c r="O307" s="251"/>
      <c r="P307" s="251"/>
      <c r="Q307" s="251"/>
      <c r="R307" s="251"/>
      <c r="S307" s="251"/>
      <c r="T307" s="25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3" t="s">
        <v>169</v>
      </c>
      <c r="AU307" s="253" t="s">
        <v>88</v>
      </c>
      <c r="AV307" s="13" t="s">
        <v>88</v>
      </c>
      <c r="AW307" s="13" t="s">
        <v>34</v>
      </c>
      <c r="AX307" s="13" t="s">
        <v>79</v>
      </c>
      <c r="AY307" s="253" t="s">
        <v>163</v>
      </c>
    </row>
    <row r="308" s="13" customFormat="1">
      <c r="A308" s="13"/>
      <c r="B308" s="242"/>
      <c r="C308" s="243"/>
      <c r="D308" s="244" t="s">
        <v>169</v>
      </c>
      <c r="E308" s="245" t="s">
        <v>1</v>
      </c>
      <c r="F308" s="246" t="s">
        <v>1595</v>
      </c>
      <c r="G308" s="243"/>
      <c r="H308" s="247">
        <v>24</v>
      </c>
      <c r="I308" s="248"/>
      <c r="J308" s="243"/>
      <c r="K308" s="243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169</v>
      </c>
      <c r="AU308" s="253" t="s">
        <v>88</v>
      </c>
      <c r="AV308" s="13" t="s">
        <v>88</v>
      </c>
      <c r="AW308" s="13" t="s">
        <v>34</v>
      </c>
      <c r="AX308" s="13" t="s">
        <v>79</v>
      </c>
      <c r="AY308" s="253" t="s">
        <v>163</v>
      </c>
    </row>
    <row r="309" s="13" customFormat="1">
      <c r="A309" s="13"/>
      <c r="B309" s="242"/>
      <c r="C309" s="243"/>
      <c r="D309" s="244" t="s">
        <v>169</v>
      </c>
      <c r="E309" s="245" t="s">
        <v>1</v>
      </c>
      <c r="F309" s="246" t="s">
        <v>1596</v>
      </c>
      <c r="G309" s="243"/>
      <c r="H309" s="247">
        <v>29.100000000000001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169</v>
      </c>
      <c r="AU309" s="253" t="s">
        <v>88</v>
      </c>
      <c r="AV309" s="13" t="s">
        <v>88</v>
      </c>
      <c r="AW309" s="13" t="s">
        <v>34</v>
      </c>
      <c r="AX309" s="13" t="s">
        <v>79</v>
      </c>
      <c r="AY309" s="253" t="s">
        <v>163</v>
      </c>
    </row>
    <row r="310" s="13" customFormat="1">
      <c r="A310" s="13"/>
      <c r="B310" s="242"/>
      <c r="C310" s="243"/>
      <c r="D310" s="244" t="s">
        <v>169</v>
      </c>
      <c r="E310" s="245" t="s">
        <v>1</v>
      </c>
      <c r="F310" s="246" t="s">
        <v>1597</v>
      </c>
      <c r="G310" s="243"/>
      <c r="H310" s="247">
        <v>23.800000000000001</v>
      </c>
      <c r="I310" s="248"/>
      <c r="J310" s="243"/>
      <c r="K310" s="243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169</v>
      </c>
      <c r="AU310" s="253" t="s">
        <v>88</v>
      </c>
      <c r="AV310" s="13" t="s">
        <v>88</v>
      </c>
      <c r="AW310" s="13" t="s">
        <v>34</v>
      </c>
      <c r="AX310" s="13" t="s">
        <v>79</v>
      </c>
      <c r="AY310" s="253" t="s">
        <v>163</v>
      </c>
    </row>
    <row r="311" s="13" customFormat="1">
      <c r="A311" s="13"/>
      <c r="B311" s="242"/>
      <c r="C311" s="243"/>
      <c r="D311" s="244" t="s">
        <v>169</v>
      </c>
      <c r="E311" s="245" t="s">
        <v>1</v>
      </c>
      <c r="F311" s="246" t="s">
        <v>1598</v>
      </c>
      <c r="G311" s="243"/>
      <c r="H311" s="247">
        <v>14.4</v>
      </c>
      <c r="I311" s="248"/>
      <c r="J311" s="243"/>
      <c r="K311" s="243"/>
      <c r="L311" s="249"/>
      <c r="M311" s="250"/>
      <c r="N311" s="251"/>
      <c r="O311" s="251"/>
      <c r="P311" s="251"/>
      <c r="Q311" s="251"/>
      <c r="R311" s="251"/>
      <c r="S311" s="251"/>
      <c r="T311" s="25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3" t="s">
        <v>169</v>
      </c>
      <c r="AU311" s="253" t="s">
        <v>88</v>
      </c>
      <c r="AV311" s="13" t="s">
        <v>88</v>
      </c>
      <c r="AW311" s="13" t="s">
        <v>34</v>
      </c>
      <c r="AX311" s="13" t="s">
        <v>79</v>
      </c>
      <c r="AY311" s="253" t="s">
        <v>163</v>
      </c>
    </row>
    <row r="312" s="13" customFormat="1">
      <c r="A312" s="13"/>
      <c r="B312" s="242"/>
      <c r="C312" s="243"/>
      <c r="D312" s="244" t="s">
        <v>169</v>
      </c>
      <c r="E312" s="245" t="s">
        <v>1</v>
      </c>
      <c r="F312" s="246" t="s">
        <v>1599</v>
      </c>
      <c r="G312" s="243"/>
      <c r="H312" s="247">
        <v>4.9699999999999998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169</v>
      </c>
      <c r="AU312" s="253" t="s">
        <v>88</v>
      </c>
      <c r="AV312" s="13" t="s">
        <v>88</v>
      </c>
      <c r="AW312" s="13" t="s">
        <v>34</v>
      </c>
      <c r="AX312" s="13" t="s">
        <v>79</v>
      </c>
      <c r="AY312" s="253" t="s">
        <v>163</v>
      </c>
    </row>
    <row r="313" s="13" customFormat="1">
      <c r="A313" s="13"/>
      <c r="B313" s="242"/>
      <c r="C313" s="243"/>
      <c r="D313" s="244" t="s">
        <v>169</v>
      </c>
      <c r="E313" s="245" t="s">
        <v>1</v>
      </c>
      <c r="F313" s="246" t="s">
        <v>1600</v>
      </c>
      <c r="G313" s="243"/>
      <c r="H313" s="247">
        <v>9</v>
      </c>
      <c r="I313" s="248"/>
      <c r="J313" s="243"/>
      <c r="K313" s="243"/>
      <c r="L313" s="249"/>
      <c r="M313" s="250"/>
      <c r="N313" s="251"/>
      <c r="O313" s="251"/>
      <c r="P313" s="251"/>
      <c r="Q313" s="251"/>
      <c r="R313" s="251"/>
      <c r="S313" s="251"/>
      <c r="T313" s="25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3" t="s">
        <v>169</v>
      </c>
      <c r="AU313" s="253" t="s">
        <v>88</v>
      </c>
      <c r="AV313" s="13" t="s">
        <v>88</v>
      </c>
      <c r="AW313" s="13" t="s">
        <v>34</v>
      </c>
      <c r="AX313" s="13" t="s">
        <v>79</v>
      </c>
      <c r="AY313" s="253" t="s">
        <v>163</v>
      </c>
    </row>
    <row r="314" s="13" customFormat="1">
      <c r="A314" s="13"/>
      <c r="B314" s="242"/>
      <c r="C314" s="243"/>
      <c r="D314" s="244" t="s">
        <v>169</v>
      </c>
      <c r="E314" s="245" t="s">
        <v>1</v>
      </c>
      <c r="F314" s="246" t="s">
        <v>1601</v>
      </c>
      <c r="G314" s="243"/>
      <c r="H314" s="247">
        <v>72</v>
      </c>
      <c r="I314" s="248"/>
      <c r="J314" s="243"/>
      <c r="K314" s="243"/>
      <c r="L314" s="249"/>
      <c r="M314" s="250"/>
      <c r="N314" s="251"/>
      <c r="O314" s="251"/>
      <c r="P314" s="251"/>
      <c r="Q314" s="251"/>
      <c r="R314" s="251"/>
      <c r="S314" s="251"/>
      <c r="T314" s="25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3" t="s">
        <v>169</v>
      </c>
      <c r="AU314" s="253" t="s">
        <v>88</v>
      </c>
      <c r="AV314" s="13" t="s">
        <v>88</v>
      </c>
      <c r="AW314" s="13" t="s">
        <v>34</v>
      </c>
      <c r="AX314" s="13" t="s">
        <v>79</v>
      </c>
      <c r="AY314" s="253" t="s">
        <v>163</v>
      </c>
    </row>
    <row r="315" s="13" customFormat="1">
      <c r="A315" s="13"/>
      <c r="B315" s="242"/>
      <c r="C315" s="243"/>
      <c r="D315" s="244" t="s">
        <v>169</v>
      </c>
      <c r="E315" s="245" t="s">
        <v>1</v>
      </c>
      <c r="F315" s="246" t="s">
        <v>1602</v>
      </c>
      <c r="G315" s="243"/>
      <c r="H315" s="247">
        <v>6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169</v>
      </c>
      <c r="AU315" s="253" t="s">
        <v>88</v>
      </c>
      <c r="AV315" s="13" t="s">
        <v>88</v>
      </c>
      <c r="AW315" s="13" t="s">
        <v>34</v>
      </c>
      <c r="AX315" s="13" t="s">
        <v>79</v>
      </c>
      <c r="AY315" s="253" t="s">
        <v>163</v>
      </c>
    </row>
    <row r="316" s="13" customFormat="1">
      <c r="A316" s="13"/>
      <c r="B316" s="242"/>
      <c r="C316" s="243"/>
      <c r="D316" s="244" t="s">
        <v>169</v>
      </c>
      <c r="E316" s="245" t="s">
        <v>1</v>
      </c>
      <c r="F316" s="246" t="s">
        <v>1603</v>
      </c>
      <c r="G316" s="243"/>
      <c r="H316" s="247">
        <v>24.600000000000001</v>
      </c>
      <c r="I316" s="248"/>
      <c r="J316" s="243"/>
      <c r="K316" s="243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169</v>
      </c>
      <c r="AU316" s="253" t="s">
        <v>88</v>
      </c>
      <c r="AV316" s="13" t="s">
        <v>88</v>
      </c>
      <c r="AW316" s="13" t="s">
        <v>34</v>
      </c>
      <c r="AX316" s="13" t="s">
        <v>79</v>
      </c>
      <c r="AY316" s="253" t="s">
        <v>163</v>
      </c>
    </row>
    <row r="317" s="13" customFormat="1">
      <c r="A317" s="13"/>
      <c r="B317" s="242"/>
      <c r="C317" s="243"/>
      <c r="D317" s="244" t="s">
        <v>169</v>
      </c>
      <c r="E317" s="245" t="s">
        <v>1</v>
      </c>
      <c r="F317" s="246" t="s">
        <v>1604</v>
      </c>
      <c r="G317" s="243"/>
      <c r="H317" s="247">
        <v>5.75</v>
      </c>
      <c r="I317" s="248"/>
      <c r="J317" s="243"/>
      <c r="K317" s="243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169</v>
      </c>
      <c r="AU317" s="253" t="s">
        <v>88</v>
      </c>
      <c r="AV317" s="13" t="s">
        <v>88</v>
      </c>
      <c r="AW317" s="13" t="s">
        <v>34</v>
      </c>
      <c r="AX317" s="13" t="s">
        <v>79</v>
      </c>
      <c r="AY317" s="253" t="s">
        <v>163</v>
      </c>
    </row>
    <row r="318" s="15" customFormat="1">
      <c r="A318" s="15"/>
      <c r="B318" s="284"/>
      <c r="C318" s="285"/>
      <c r="D318" s="244" t="s">
        <v>169</v>
      </c>
      <c r="E318" s="286" t="s">
        <v>1</v>
      </c>
      <c r="F318" s="287" t="s">
        <v>1516</v>
      </c>
      <c r="G318" s="285"/>
      <c r="H318" s="288">
        <v>263.62</v>
      </c>
      <c r="I318" s="289"/>
      <c r="J318" s="285"/>
      <c r="K318" s="285"/>
      <c r="L318" s="290"/>
      <c r="M318" s="291"/>
      <c r="N318" s="292"/>
      <c r="O318" s="292"/>
      <c r="P318" s="292"/>
      <c r="Q318" s="292"/>
      <c r="R318" s="292"/>
      <c r="S318" s="292"/>
      <c r="T318" s="29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94" t="s">
        <v>169</v>
      </c>
      <c r="AU318" s="294" t="s">
        <v>88</v>
      </c>
      <c r="AV318" s="15" t="s">
        <v>91</v>
      </c>
      <c r="AW318" s="15" t="s">
        <v>34</v>
      </c>
      <c r="AX318" s="15" t="s">
        <v>79</v>
      </c>
      <c r="AY318" s="294" t="s">
        <v>163</v>
      </c>
    </row>
    <row r="319" s="13" customFormat="1">
      <c r="A319" s="13"/>
      <c r="B319" s="242"/>
      <c r="C319" s="243"/>
      <c r="D319" s="244" t="s">
        <v>169</v>
      </c>
      <c r="E319" s="245" t="s">
        <v>1</v>
      </c>
      <c r="F319" s="246" t="s">
        <v>1517</v>
      </c>
      <c r="G319" s="243"/>
      <c r="H319" s="247">
        <v>37.079999999999998</v>
      </c>
      <c r="I319" s="248"/>
      <c r="J319" s="243"/>
      <c r="K319" s="243"/>
      <c r="L319" s="249"/>
      <c r="M319" s="250"/>
      <c r="N319" s="251"/>
      <c r="O319" s="251"/>
      <c r="P319" s="251"/>
      <c r="Q319" s="251"/>
      <c r="R319" s="251"/>
      <c r="S319" s="251"/>
      <c r="T319" s="25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3" t="s">
        <v>169</v>
      </c>
      <c r="AU319" s="253" t="s">
        <v>88</v>
      </c>
      <c r="AV319" s="13" t="s">
        <v>88</v>
      </c>
      <c r="AW319" s="13" t="s">
        <v>34</v>
      </c>
      <c r="AX319" s="13" t="s">
        <v>79</v>
      </c>
      <c r="AY319" s="253" t="s">
        <v>163</v>
      </c>
    </row>
    <row r="320" s="13" customFormat="1">
      <c r="A320" s="13"/>
      <c r="B320" s="242"/>
      <c r="C320" s="243"/>
      <c r="D320" s="244" t="s">
        <v>169</v>
      </c>
      <c r="E320" s="245" t="s">
        <v>1</v>
      </c>
      <c r="F320" s="246" t="s">
        <v>1518</v>
      </c>
      <c r="G320" s="243"/>
      <c r="H320" s="247">
        <v>9</v>
      </c>
      <c r="I320" s="248"/>
      <c r="J320" s="243"/>
      <c r="K320" s="243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169</v>
      </c>
      <c r="AU320" s="253" t="s">
        <v>88</v>
      </c>
      <c r="AV320" s="13" t="s">
        <v>88</v>
      </c>
      <c r="AW320" s="13" t="s">
        <v>34</v>
      </c>
      <c r="AX320" s="13" t="s">
        <v>79</v>
      </c>
      <c r="AY320" s="253" t="s">
        <v>163</v>
      </c>
    </row>
    <row r="321" s="15" customFormat="1">
      <c r="A321" s="15"/>
      <c r="B321" s="284"/>
      <c r="C321" s="285"/>
      <c r="D321" s="244" t="s">
        <v>169</v>
      </c>
      <c r="E321" s="286" t="s">
        <v>1</v>
      </c>
      <c r="F321" s="287" t="s">
        <v>1519</v>
      </c>
      <c r="G321" s="285"/>
      <c r="H321" s="288">
        <v>46.079999999999998</v>
      </c>
      <c r="I321" s="289"/>
      <c r="J321" s="285"/>
      <c r="K321" s="285"/>
      <c r="L321" s="290"/>
      <c r="M321" s="291"/>
      <c r="N321" s="292"/>
      <c r="O321" s="292"/>
      <c r="P321" s="292"/>
      <c r="Q321" s="292"/>
      <c r="R321" s="292"/>
      <c r="S321" s="292"/>
      <c r="T321" s="29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94" t="s">
        <v>169</v>
      </c>
      <c r="AU321" s="294" t="s">
        <v>88</v>
      </c>
      <c r="AV321" s="15" t="s">
        <v>91</v>
      </c>
      <c r="AW321" s="15" t="s">
        <v>34</v>
      </c>
      <c r="AX321" s="15" t="s">
        <v>79</v>
      </c>
      <c r="AY321" s="294" t="s">
        <v>163</v>
      </c>
    </row>
    <row r="322" s="13" customFormat="1">
      <c r="A322" s="13"/>
      <c r="B322" s="242"/>
      <c r="C322" s="243"/>
      <c r="D322" s="244" t="s">
        <v>169</v>
      </c>
      <c r="E322" s="245" t="s">
        <v>1</v>
      </c>
      <c r="F322" s="246" t="s">
        <v>1605</v>
      </c>
      <c r="G322" s="243"/>
      <c r="H322" s="247">
        <v>2.2400000000000002</v>
      </c>
      <c r="I322" s="248"/>
      <c r="J322" s="243"/>
      <c r="K322" s="243"/>
      <c r="L322" s="249"/>
      <c r="M322" s="250"/>
      <c r="N322" s="251"/>
      <c r="O322" s="251"/>
      <c r="P322" s="251"/>
      <c r="Q322" s="251"/>
      <c r="R322" s="251"/>
      <c r="S322" s="251"/>
      <c r="T322" s="25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3" t="s">
        <v>169</v>
      </c>
      <c r="AU322" s="253" t="s">
        <v>88</v>
      </c>
      <c r="AV322" s="13" t="s">
        <v>88</v>
      </c>
      <c r="AW322" s="13" t="s">
        <v>34</v>
      </c>
      <c r="AX322" s="13" t="s">
        <v>79</v>
      </c>
      <c r="AY322" s="253" t="s">
        <v>163</v>
      </c>
    </row>
    <row r="323" s="13" customFormat="1">
      <c r="A323" s="13"/>
      <c r="B323" s="242"/>
      <c r="C323" s="243"/>
      <c r="D323" s="244" t="s">
        <v>169</v>
      </c>
      <c r="E323" s="245" t="s">
        <v>1</v>
      </c>
      <c r="F323" s="246" t="s">
        <v>1606</v>
      </c>
      <c r="G323" s="243"/>
      <c r="H323" s="247">
        <v>1.8</v>
      </c>
      <c r="I323" s="248"/>
      <c r="J323" s="243"/>
      <c r="K323" s="243"/>
      <c r="L323" s="249"/>
      <c r="M323" s="250"/>
      <c r="N323" s="251"/>
      <c r="O323" s="251"/>
      <c r="P323" s="251"/>
      <c r="Q323" s="251"/>
      <c r="R323" s="251"/>
      <c r="S323" s="251"/>
      <c r="T323" s="25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3" t="s">
        <v>169</v>
      </c>
      <c r="AU323" s="253" t="s">
        <v>88</v>
      </c>
      <c r="AV323" s="13" t="s">
        <v>88</v>
      </c>
      <c r="AW323" s="13" t="s">
        <v>34</v>
      </c>
      <c r="AX323" s="13" t="s">
        <v>79</v>
      </c>
      <c r="AY323" s="253" t="s">
        <v>163</v>
      </c>
    </row>
    <row r="324" s="13" customFormat="1">
      <c r="A324" s="13"/>
      <c r="B324" s="242"/>
      <c r="C324" s="243"/>
      <c r="D324" s="244" t="s">
        <v>169</v>
      </c>
      <c r="E324" s="245" t="s">
        <v>1</v>
      </c>
      <c r="F324" s="246" t="s">
        <v>1607</v>
      </c>
      <c r="G324" s="243"/>
      <c r="H324" s="247">
        <v>2.8999999999999999</v>
      </c>
      <c r="I324" s="248"/>
      <c r="J324" s="243"/>
      <c r="K324" s="243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169</v>
      </c>
      <c r="AU324" s="253" t="s">
        <v>88</v>
      </c>
      <c r="AV324" s="13" t="s">
        <v>88</v>
      </c>
      <c r="AW324" s="13" t="s">
        <v>34</v>
      </c>
      <c r="AX324" s="13" t="s">
        <v>79</v>
      </c>
      <c r="AY324" s="253" t="s">
        <v>163</v>
      </c>
    </row>
    <row r="325" s="13" customFormat="1">
      <c r="A325" s="13"/>
      <c r="B325" s="242"/>
      <c r="C325" s="243"/>
      <c r="D325" s="244" t="s">
        <v>169</v>
      </c>
      <c r="E325" s="245" t="s">
        <v>1</v>
      </c>
      <c r="F325" s="246" t="s">
        <v>1608</v>
      </c>
      <c r="G325" s="243"/>
      <c r="H325" s="247">
        <v>12</v>
      </c>
      <c r="I325" s="248"/>
      <c r="J325" s="243"/>
      <c r="K325" s="243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169</v>
      </c>
      <c r="AU325" s="253" t="s">
        <v>88</v>
      </c>
      <c r="AV325" s="13" t="s">
        <v>88</v>
      </c>
      <c r="AW325" s="13" t="s">
        <v>34</v>
      </c>
      <c r="AX325" s="13" t="s">
        <v>79</v>
      </c>
      <c r="AY325" s="253" t="s">
        <v>163</v>
      </c>
    </row>
    <row r="326" s="13" customFormat="1">
      <c r="A326" s="13"/>
      <c r="B326" s="242"/>
      <c r="C326" s="243"/>
      <c r="D326" s="244" t="s">
        <v>169</v>
      </c>
      <c r="E326" s="245" t="s">
        <v>1</v>
      </c>
      <c r="F326" s="246" t="s">
        <v>1609</v>
      </c>
      <c r="G326" s="243"/>
      <c r="H326" s="247">
        <v>2.0899999999999999</v>
      </c>
      <c r="I326" s="248"/>
      <c r="J326" s="243"/>
      <c r="K326" s="243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169</v>
      </c>
      <c r="AU326" s="253" t="s">
        <v>88</v>
      </c>
      <c r="AV326" s="13" t="s">
        <v>88</v>
      </c>
      <c r="AW326" s="13" t="s">
        <v>34</v>
      </c>
      <c r="AX326" s="13" t="s">
        <v>79</v>
      </c>
      <c r="AY326" s="253" t="s">
        <v>163</v>
      </c>
    </row>
    <row r="327" s="13" customFormat="1">
      <c r="A327" s="13"/>
      <c r="B327" s="242"/>
      <c r="C327" s="243"/>
      <c r="D327" s="244" t="s">
        <v>169</v>
      </c>
      <c r="E327" s="245" t="s">
        <v>1</v>
      </c>
      <c r="F327" s="246" t="s">
        <v>1610</v>
      </c>
      <c r="G327" s="243"/>
      <c r="H327" s="247">
        <v>2.3599999999999999</v>
      </c>
      <c r="I327" s="248"/>
      <c r="J327" s="243"/>
      <c r="K327" s="243"/>
      <c r="L327" s="249"/>
      <c r="M327" s="250"/>
      <c r="N327" s="251"/>
      <c r="O327" s="251"/>
      <c r="P327" s="251"/>
      <c r="Q327" s="251"/>
      <c r="R327" s="251"/>
      <c r="S327" s="251"/>
      <c r="T327" s="25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3" t="s">
        <v>169</v>
      </c>
      <c r="AU327" s="253" t="s">
        <v>88</v>
      </c>
      <c r="AV327" s="13" t="s">
        <v>88</v>
      </c>
      <c r="AW327" s="13" t="s">
        <v>34</v>
      </c>
      <c r="AX327" s="13" t="s">
        <v>79</v>
      </c>
      <c r="AY327" s="253" t="s">
        <v>163</v>
      </c>
    </row>
    <row r="328" s="13" customFormat="1">
      <c r="A328" s="13"/>
      <c r="B328" s="242"/>
      <c r="C328" s="243"/>
      <c r="D328" s="244" t="s">
        <v>169</v>
      </c>
      <c r="E328" s="245" t="s">
        <v>1</v>
      </c>
      <c r="F328" s="246" t="s">
        <v>1611</v>
      </c>
      <c r="G328" s="243"/>
      <c r="H328" s="247">
        <v>4.4400000000000004</v>
      </c>
      <c r="I328" s="248"/>
      <c r="J328" s="243"/>
      <c r="K328" s="243"/>
      <c r="L328" s="249"/>
      <c r="M328" s="250"/>
      <c r="N328" s="251"/>
      <c r="O328" s="251"/>
      <c r="P328" s="251"/>
      <c r="Q328" s="251"/>
      <c r="R328" s="251"/>
      <c r="S328" s="251"/>
      <c r="T328" s="25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3" t="s">
        <v>169</v>
      </c>
      <c r="AU328" s="253" t="s">
        <v>88</v>
      </c>
      <c r="AV328" s="13" t="s">
        <v>88</v>
      </c>
      <c r="AW328" s="13" t="s">
        <v>34</v>
      </c>
      <c r="AX328" s="13" t="s">
        <v>79</v>
      </c>
      <c r="AY328" s="253" t="s">
        <v>163</v>
      </c>
    </row>
    <row r="329" s="13" customFormat="1">
      <c r="A329" s="13"/>
      <c r="B329" s="242"/>
      <c r="C329" s="243"/>
      <c r="D329" s="244" t="s">
        <v>169</v>
      </c>
      <c r="E329" s="245" t="s">
        <v>1</v>
      </c>
      <c r="F329" s="246" t="s">
        <v>1612</v>
      </c>
      <c r="G329" s="243"/>
      <c r="H329" s="247">
        <v>4.2000000000000002</v>
      </c>
      <c r="I329" s="248"/>
      <c r="J329" s="243"/>
      <c r="K329" s="243"/>
      <c r="L329" s="249"/>
      <c r="M329" s="250"/>
      <c r="N329" s="251"/>
      <c r="O329" s="251"/>
      <c r="P329" s="251"/>
      <c r="Q329" s="251"/>
      <c r="R329" s="251"/>
      <c r="S329" s="251"/>
      <c r="T329" s="25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3" t="s">
        <v>169</v>
      </c>
      <c r="AU329" s="253" t="s">
        <v>88</v>
      </c>
      <c r="AV329" s="13" t="s">
        <v>88</v>
      </c>
      <c r="AW329" s="13" t="s">
        <v>34</v>
      </c>
      <c r="AX329" s="13" t="s">
        <v>79</v>
      </c>
      <c r="AY329" s="253" t="s">
        <v>163</v>
      </c>
    </row>
    <row r="330" s="13" customFormat="1">
      <c r="A330" s="13"/>
      <c r="B330" s="242"/>
      <c r="C330" s="243"/>
      <c r="D330" s="244" t="s">
        <v>169</v>
      </c>
      <c r="E330" s="245" t="s">
        <v>1</v>
      </c>
      <c r="F330" s="246" t="s">
        <v>1613</v>
      </c>
      <c r="G330" s="243"/>
      <c r="H330" s="247">
        <v>2.3599999999999999</v>
      </c>
      <c r="I330" s="248"/>
      <c r="J330" s="243"/>
      <c r="K330" s="243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169</v>
      </c>
      <c r="AU330" s="253" t="s">
        <v>88</v>
      </c>
      <c r="AV330" s="13" t="s">
        <v>88</v>
      </c>
      <c r="AW330" s="13" t="s">
        <v>34</v>
      </c>
      <c r="AX330" s="13" t="s">
        <v>79</v>
      </c>
      <c r="AY330" s="253" t="s">
        <v>163</v>
      </c>
    </row>
    <row r="331" s="13" customFormat="1">
      <c r="A331" s="13"/>
      <c r="B331" s="242"/>
      <c r="C331" s="243"/>
      <c r="D331" s="244" t="s">
        <v>169</v>
      </c>
      <c r="E331" s="245" t="s">
        <v>1</v>
      </c>
      <c r="F331" s="246" t="s">
        <v>1614</v>
      </c>
      <c r="G331" s="243"/>
      <c r="H331" s="247">
        <v>2.25</v>
      </c>
      <c r="I331" s="248"/>
      <c r="J331" s="243"/>
      <c r="K331" s="243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169</v>
      </c>
      <c r="AU331" s="253" t="s">
        <v>88</v>
      </c>
      <c r="AV331" s="13" t="s">
        <v>88</v>
      </c>
      <c r="AW331" s="13" t="s">
        <v>34</v>
      </c>
      <c r="AX331" s="13" t="s">
        <v>79</v>
      </c>
      <c r="AY331" s="253" t="s">
        <v>163</v>
      </c>
    </row>
    <row r="332" s="15" customFormat="1">
      <c r="A332" s="15"/>
      <c r="B332" s="284"/>
      <c r="C332" s="285"/>
      <c r="D332" s="244" t="s">
        <v>169</v>
      </c>
      <c r="E332" s="286" t="s">
        <v>1</v>
      </c>
      <c r="F332" s="287" t="s">
        <v>1530</v>
      </c>
      <c r="G332" s="285"/>
      <c r="H332" s="288">
        <v>36.640000000000001</v>
      </c>
      <c r="I332" s="289"/>
      <c r="J332" s="285"/>
      <c r="K332" s="285"/>
      <c r="L332" s="290"/>
      <c r="M332" s="291"/>
      <c r="N332" s="292"/>
      <c r="O332" s="292"/>
      <c r="P332" s="292"/>
      <c r="Q332" s="292"/>
      <c r="R332" s="292"/>
      <c r="S332" s="292"/>
      <c r="T332" s="29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94" t="s">
        <v>169</v>
      </c>
      <c r="AU332" s="294" t="s">
        <v>88</v>
      </c>
      <c r="AV332" s="15" t="s">
        <v>91</v>
      </c>
      <c r="AW332" s="15" t="s">
        <v>34</v>
      </c>
      <c r="AX332" s="15" t="s">
        <v>79</v>
      </c>
      <c r="AY332" s="294" t="s">
        <v>163</v>
      </c>
    </row>
    <row r="333" s="13" customFormat="1">
      <c r="A333" s="13"/>
      <c r="B333" s="242"/>
      <c r="C333" s="243"/>
      <c r="D333" s="244" t="s">
        <v>169</v>
      </c>
      <c r="E333" s="245" t="s">
        <v>1</v>
      </c>
      <c r="F333" s="246" t="s">
        <v>1531</v>
      </c>
      <c r="G333" s="243"/>
      <c r="H333" s="247">
        <v>9.8000000000000007</v>
      </c>
      <c r="I333" s="248"/>
      <c r="J333" s="243"/>
      <c r="K333" s="243"/>
      <c r="L333" s="249"/>
      <c r="M333" s="250"/>
      <c r="N333" s="251"/>
      <c r="O333" s="251"/>
      <c r="P333" s="251"/>
      <c r="Q333" s="251"/>
      <c r="R333" s="251"/>
      <c r="S333" s="251"/>
      <c r="T333" s="25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3" t="s">
        <v>169</v>
      </c>
      <c r="AU333" s="253" t="s">
        <v>88</v>
      </c>
      <c r="AV333" s="13" t="s">
        <v>88</v>
      </c>
      <c r="AW333" s="13" t="s">
        <v>34</v>
      </c>
      <c r="AX333" s="13" t="s">
        <v>79</v>
      </c>
      <c r="AY333" s="253" t="s">
        <v>163</v>
      </c>
    </row>
    <row r="334" s="13" customFormat="1">
      <c r="A334" s="13"/>
      <c r="B334" s="242"/>
      <c r="C334" s="243"/>
      <c r="D334" s="244" t="s">
        <v>169</v>
      </c>
      <c r="E334" s="245" t="s">
        <v>1</v>
      </c>
      <c r="F334" s="246" t="s">
        <v>1532</v>
      </c>
      <c r="G334" s="243"/>
      <c r="H334" s="247">
        <v>5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169</v>
      </c>
      <c r="AU334" s="253" t="s">
        <v>88</v>
      </c>
      <c r="AV334" s="13" t="s">
        <v>88</v>
      </c>
      <c r="AW334" s="13" t="s">
        <v>34</v>
      </c>
      <c r="AX334" s="13" t="s">
        <v>79</v>
      </c>
      <c r="AY334" s="253" t="s">
        <v>163</v>
      </c>
    </row>
    <row r="335" s="13" customFormat="1">
      <c r="A335" s="13"/>
      <c r="B335" s="242"/>
      <c r="C335" s="243"/>
      <c r="D335" s="244" t="s">
        <v>169</v>
      </c>
      <c r="E335" s="245" t="s">
        <v>1</v>
      </c>
      <c r="F335" s="246" t="s">
        <v>1533</v>
      </c>
      <c r="G335" s="243"/>
      <c r="H335" s="247">
        <v>7.3399999999999999</v>
      </c>
      <c r="I335" s="248"/>
      <c r="J335" s="243"/>
      <c r="K335" s="243"/>
      <c r="L335" s="249"/>
      <c r="M335" s="250"/>
      <c r="N335" s="251"/>
      <c r="O335" s="251"/>
      <c r="P335" s="251"/>
      <c r="Q335" s="251"/>
      <c r="R335" s="251"/>
      <c r="S335" s="251"/>
      <c r="T335" s="25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3" t="s">
        <v>169</v>
      </c>
      <c r="AU335" s="253" t="s">
        <v>88</v>
      </c>
      <c r="AV335" s="13" t="s">
        <v>88</v>
      </c>
      <c r="AW335" s="13" t="s">
        <v>34</v>
      </c>
      <c r="AX335" s="13" t="s">
        <v>79</v>
      </c>
      <c r="AY335" s="253" t="s">
        <v>163</v>
      </c>
    </row>
    <row r="336" s="13" customFormat="1">
      <c r="A336" s="13"/>
      <c r="B336" s="242"/>
      <c r="C336" s="243"/>
      <c r="D336" s="244" t="s">
        <v>169</v>
      </c>
      <c r="E336" s="245" t="s">
        <v>1</v>
      </c>
      <c r="F336" s="246" t="s">
        <v>1534</v>
      </c>
      <c r="G336" s="243"/>
      <c r="H336" s="247">
        <v>6.8499999999999996</v>
      </c>
      <c r="I336" s="248"/>
      <c r="J336" s="243"/>
      <c r="K336" s="243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169</v>
      </c>
      <c r="AU336" s="253" t="s">
        <v>88</v>
      </c>
      <c r="AV336" s="13" t="s">
        <v>88</v>
      </c>
      <c r="AW336" s="13" t="s">
        <v>34</v>
      </c>
      <c r="AX336" s="13" t="s">
        <v>79</v>
      </c>
      <c r="AY336" s="253" t="s">
        <v>163</v>
      </c>
    </row>
    <row r="337" s="13" customFormat="1">
      <c r="A337" s="13"/>
      <c r="B337" s="242"/>
      <c r="C337" s="243"/>
      <c r="D337" s="244" t="s">
        <v>169</v>
      </c>
      <c r="E337" s="245" t="s">
        <v>1</v>
      </c>
      <c r="F337" s="246" t="s">
        <v>1535</v>
      </c>
      <c r="G337" s="243"/>
      <c r="H337" s="247">
        <v>6.0999999999999996</v>
      </c>
      <c r="I337" s="248"/>
      <c r="J337" s="243"/>
      <c r="K337" s="243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169</v>
      </c>
      <c r="AU337" s="253" t="s">
        <v>88</v>
      </c>
      <c r="AV337" s="13" t="s">
        <v>88</v>
      </c>
      <c r="AW337" s="13" t="s">
        <v>34</v>
      </c>
      <c r="AX337" s="13" t="s">
        <v>79</v>
      </c>
      <c r="AY337" s="253" t="s">
        <v>163</v>
      </c>
    </row>
    <row r="338" s="13" customFormat="1">
      <c r="A338" s="13"/>
      <c r="B338" s="242"/>
      <c r="C338" s="243"/>
      <c r="D338" s="244" t="s">
        <v>169</v>
      </c>
      <c r="E338" s="245" t="s">
        <v>1</v>
      </c>
      <c r="F338" s="246" t="s">
        <v>1536</v>
      </c>
      <c r="G338" s="243"/>
      <c r="H338" s="247">
        <v>5.2999999999999998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169</v>
      </c>
      <c r="AU338" s="253" t="s">
        <v>88</v>
      </c>
      <c r="AV338" s="13" t="s">
        <v>88</v>
      </c>
      <c r="AW338" s="13" t="s">
        <v>34</v>
      </c>
      <c r="AX338" s="13" t="s">
        <v>79</v>
      </c>
      <c r="AY338" s="253" t="s">
        <v>163</v>
      </c>
    </row>
    <row r="339" s="13" customFormat="1">
      <c r="A339" s="13"/>
      <c r="B339" s="242"/>
      <c r="C339" s="243"/>
      <c r="D339" s="244" t="s">
        <v>169</v>
      </c>
      <c r="E339" s="245" t="s">
        <v>1</v>
      </c>
      <c r="F339" s="246" t="s">
        <v>1533</v>
      </c>
      <c r="G339" s="243"/>
      <c r="H339" s="247">
        <v>7.3399999999999999</v>
      </c>
      <c r="I339" s="248"/>
      <c r="J339" s="243"/>
      <c r="K339" s="243"/>
      <c r="L339" s="249"/>
      <c r="M339" s="250"/>
      <c r="N339" s="251"/>
      <c r="O339" s="251"/>
      <c r="P339" s="251"/>
      <c r="Q339" s="251"/>
      <c r="R339" s="251"/>
      <c r="S339" s="251"/>
      <c r="T339" s="25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3" t="s">
        <v>169</v>
      </c>
      <c r="AU339" s="253" t="s">
        <v>88</v>
      </c>
      <c r="AV339" s="13" t="s">
        <v>88</v>
      </c>
      <c r="AW339" s="13" t="s">
        <v>34</v>
      </c>
      <c r="AX339" s="13" t="s">
        <v>79</v>
      </c>
      <c r="AY339" s="253" t="s">
        <v>163</v>
      </c>
    </row>
    <row r="340" s="13" customFormat="1">
      <c r="A340" s="13"/>
      <c r="B340" s="242"/>
      <c r="C340" s="243"/>
      <c r="D340" s="244" t="s">
        <v>169</v>
      </c>
      <c r="E340" s="245" t="s">
        <v>1</v>
      </c>
      <c r="F340" s="246" t="s">
        <v>1534</v>
      </c>
      <c r="G340" s="243"/>
      <c r="H340" s="247">
        <v>6.8499999999999996</v>
      </c>
      <c r="I340" s="248"/>
      <c r="J340" s="243"/>
      <c r="K340" s="243"/>
      <c r="L340" s="249"/>
      <c r="M340" s="250"/>
      <c r="N340" s="251"/>
      <c r="O340" s="251"/>
      <c r="P340" s="251"/>
      <c r="Q340" s="251"/>
      <c r="R340" s="251"/>
      <c r="S340" s="251"/>
      <c r="T340" s="25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3" t="s">
        <v>169</v>
      </c>
      <c r="AU340" s="253" t="s">
        <v>88</v>
      </c>
      <c r="AV340" s="13" t="s">
        <v>88</v>
      </c>
      <c r="AW340" s="13" t="s">
        <v>34</v>
      </c>
      <c r="AX340" s="13" t="s">
        <v>79</v>
      </c>
      <c r="AY340" s="253" t="s">
        <v>163</v>
      </c>
    </row>
    <row r="341" s="13" customFormat="1">
      <c r="A341" s="13"/>
      <c r="B341" s="242"/>
      <c r="C341" s="243"/>
      <c r="D341" s="244" t="s">
        <v>169</v>
      </c>
      <c r="E341" s="245" t="s">
        <v>1</v>
      </c>
      <c r="F341" s="246" t="s">
        <v>1535</v>
      </c>
      <c r="G341" s="243"/>
      <c r="H341" s="247">
        <v>6.0999999999999996</v>
      </c>
      <c r="I341" s="248"/>
      <c r="J341" s="243"/>
      <c r="K341" s="243"/>
      <c r="L341" s="249"/>
      <c r="M341" s="250"/>
      <c r="N341" s="251"/>
      <c r="O341" s="251"/>
      <c r="P341" s="251"/>
      <c r="Q341" s="251"/>
      <c r="R341" s="251"/>
      <c r="S341" s="251"/>
      <c r="T341" s="25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3" t="s">
        <v>169</v>
      </c>
      <c r="AU341" s="253" t="s">
        <v>88</v>
      </c>
      <c r="AV341" s="13" t="s">
        <v>88</v>
      </c>
      <c r="AW341" s="13" t="s">
        <v>34</v>
      </c>
      <c r="AX341" s="13" t="s">
        <v>79</v>
      </c>
      <c r="AY341" s="253" t="s">
        <v>163</v>
      </c>
    </row>
    <row r="342" s="13" customFormat="1">
      <c r="A342" s="13"/>
      <c r="B342" s="242"/>
      <c r="C342" s="243"/>
      <c r="D342" s="244" t="s">
        <v>169</v>
      </c>
      <c r="E342" s="245" t="s">
        <v>1</v>
      </c>
      <c r="F342" s="246" t="s">
        <v>1536</v>
      </c>
      <c r="G342" s="243"/>
      <c r="H342" s="247">
        <v>5.2999999999999998</v>
      </c>
      <c r="I342" s="248"/>
      <c r="J342" s="243"/>
      <c r="K342" s="243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169</v>
      </c>
      <c r="AU342" s="253" t="s">
        <v>88</v>
      </c>
      <c r="AV342" s="13" t="s">
        <v>88</v>
      </c>
      <c r="AW342" s="13" t="s">
        <v>34</v>
      </c>
      <c r="AX342" s="13" t="s">
        <v>79</v>
      </c>
      <c r="AY342" s="253" t="s">
        <v>163</v>
      </c>
    </row>
    <row r="343" s="15" customFormat="1">
      <c r="A343" s="15"/>
      <c r="B343" s="284"/>
      <c r="C343" s="285"/>
      <c r="D343" s="244" t="s">
        <v>169</v>
      </c>
      <c r="E343" s="286" t="s">
        <v>1</v>
      </c>
      <c r="F343" s="287" t="s">
        <v>1537</v>
      </c>
      <c r="G343" s="285"/>
      <c r="H343" s="288">
        <v>65.980000000000004</v>
      </c>
      <c r="I343" s="289"/>
      <c r="J343" s="285"/>
      <c r="K343" s="285"/>
      <c r="L343" s="290"/>
      <c r="M343" s="291"/>
      <c r="N343" s="292"/>
      <c r="O343" s="292"/>
      <c r="P343" s="292"/>
      <c r="Q343" s="292"/>
      <c r="R343" s="292"/>
      <c r="S343" s="292"/>
      <c r="T343" s="29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94" t="s">
        <v>169</v>
      </c>
      <c r="AU343" s="294" t="s">
        <v>88</v>
      </c>
      <c r="AV343" s="15" t="s">
        <v>91</v>
      </c>
      <c r="AW343" s="15" t="s">
        <v>34</v>
      </c>
      <c r="AX343" s="15" t="s">
        <v>79</v>
      </c>
      <c r="AY343" s="294" t="s">
        <v>163</v>
      </c>
    </row>
    <row r="344" s="14" customFormat="1">
      <c r="A344" s="14"/>
      <c r="B344" s="254"/>
      <c r="C344" s="255"/>
      <c r="D344" s="244" t="s">
        <v>169</v>
      </c>
      <c r="E344" s="256" t="s">
        <v>1</v>
      </c>
      <c r="F344" s="257" t="s">
        <v>172</v>
      </c>
      <c r="G344" s="255"/>
      <c r="H344" s="258">
        <v>447.69000000000005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169</v>
      </c>
      <c r="AU344" s="264" t="s">
        <v>88</v>
      </c>
      <c r="AV344" s="14" t="s">
        <v>94</v>
      </c>
      <c r="AW344" s="14" t="s">
        <v>34</v>
      </c>
      <c r="AX344" s="14" t="s">
        <v>79</v>
      </c>
      <c r="AY344" s="264" t="s">
        <v>163</v>
      </c>
    </row>
    <row r="345" s="13" customFormat="1">
      <c r="A345" s="13"/>
      <c r="B345" s="242"/>
      <c r="C345" s="243"/>
      <c r="D345" s="244" t="s">
        <v>169</v>
      </c>
      <c r="E345" s="245" t="s">
        <v>1</v>
      </c>
      <c r="F345" s="246" t="s">
        <v>1615</v>
      </c>
      <c r="G345" s="243"/>
      <c r="H345" s="247">
        <v>470.07499999999999</v>
      </c>
      <c r="I345" s="248"/>
      <c r="J345" s="243"/>
      <c r="K345" s="243"/>
      <c r="L345" s="249"/>
      <c r="M345" s="250"/>
      <c r="N345" s="251"/>
      <c r="O345" s="251"/>
      <c r="P345" s="251"/>
      <c r="Q345" s="251"/>
      <c r="R345" s="251"/>
      <c r="S345" s="251"/>
      <c r="T345" s="25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3" t="s">
        <v>169</v>
      </c>
      <c r="AU345" s="253" t="s">
        <v>88</v>
      </c>
      <c r="AV345" s="13" t="s">
        <v>88</v>
      </c>
      <c r="AW345" s="13" t="s">
        <v>34</v>
      </c>
      <c r="AX345" s="13" t="s">
        <v>79</v>
      </c>
      <c r="AY345" s="253" t="s">
        <v>163</v>
      </c>
    </row>
    <row r="346" s="14" customFormat="1">
      <c r="A346" s="14"/>
      <c r="B346" s="254"/>
      <c r="C346" s="255"/>
      <c r="D346" s="244" t="s">
        <v>169</v>
      </c>
      <c r="E346" s="256" t="s">
        <v>1</v>
      </c>
      <c r="F346" s="257" t="s">
        <v>172</v>
      </c>
      <c r="G346" s="255"/>
      <c r="H346" s="258">
        <v>470.07499999999999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4" t="s">
        <v>169</v>
      </c>
      <c r="AU346" s="264" t="s">
        <v>88</v>
      </c>
      <c r="AV346" s="14" t="s">
        <v>94</v>
      </c>
      <c r="AW346" s="14" t="s">
        <v>34</v>
      </c>
      <c r="AX346" s="14" t="s">
        <v>84</v>
      </c>
      <c r="AY346" s="264" t="s">
        <v>163</v>
      </c>
    </row>
    <row r="347" s="2" customFormat="1" ht="24.15" customHeight="1">
      <c r="A347" s="39"/>
      <c r="B347" s="40"/>
      <c r="C347" s="228" t="s">
        <v>242</v>
      </c>
      <c r="D347" s="228" t="s">
        <v>165</v>
      </c>
      <c r="E347" s="229" t="s">
        <v>1616</v>
      </c>
      <c r="F347" s="230" t="s">
        <v>1617</v>
      </c>
      <c r="G347" s="231" t="s">
        <v>175</v>
      </c>
      <c r="H347" s="232">
        <v>1389.972</v>
      </c>
      <c r="I347" s="233"/>
      <c r="J347" s="234">
        <f>ROUND(I347*H347,2)</f>
        <v>0</v>
      </c>
      <c r="K347" s="235"/>
      <c r="L347" s="45"/>
      <c r="M347" s="236" t="s">
        <v>1</v>
      </c>
      <c r="N347" s="237" t="s">
        <v>44</v>
      </c>
      <c r="O347" s="92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0" t="s">
        <v>94</v>
      </c>
      <c r="AT347" s="240" t="s">
        <v>165</v>
      </c>
      <c r="AU347" s="240" t="s">
        <v>88</v>
      </c>
      <c r="AY347" s="18" t="s">
        <v>163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8" t="s">
        <v>84</v>
      </c>
      <c r="BK347" s="241">
        <f>ROUND(I347*H347,2)</f>
        <v>0</v>
      </c>
      <c r="BL347" s="18" t="s">
        <v>94</v>
      </c>
      <c r="BM347" s="240" t="s">
        <v>289</v>
      </c>
    </row>
    <row r="348" s="2" customFormat="1" ht="37.8" customHeight="1">
      <c r="A348" s="39"/>
      <c r="B348" s="40"/>
      <c r="C348" s="228" t="s">
        <v>322</v>
      </c>
      <c r="D348" s="228" t="s">
        <v>165</v>
      </c>
      <c r="E348" s="229" t="s">
        <v>1618</v>
      </c>
      <c r="F348" s="230" t="s">
        <v>1619</v>
      </c>
      <c r="G348" s="231" t="s">
        <v>175</v>
      </c>
      <c r="H348" s="232">
        <v>1021.64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44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94</v>
      </c>
      <c r="AT348" s="240" t="s">
        <v>165</v>
      </c>
      <c r="AU348" s="240" t="s">
        <v>88</v>
      </c>
      <c r="AY348" s="18" t="s">
        <v>163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84</v>
      </c>
      <c r="BK348" s="241">
        <f>ROUND(I348*H348,2)</f>
        <v>0</v>
      </c>
      <c r="BL348" s="18" t="s">
        <v>94</v>
      </c>
      <c r="BM348" s="240" t="s">
        <v>326</v>
      </c>
    </row>
    <row r="349" s="13" customFormat="1">
      <c r="A349" s="13"/>
      <c r="B349" s="242"/>
      <c r="C349" s="243"/>
      <c r="D349" s="244" t="s">
        <v>169</v>
      </c>
      <c r="E349" s="245" t="s">
        <v>1</v>
      </c>
      <c r="F349" s="246" t="s">
        <v>1542</v>
      </c>
      <c r="G349" s="243"/>
      <c r="H349" s="247">
        <v>332.33999999999997</v>
      </c>
      <c r="I349" s="248"/>
      <c r="J349" s="243"/>
      <c r="K349" s="243"/>
      <c r="L349" s="249"/>
      <c r="M349" s="250"/>
      <c r="N349" s="251"/>
      <c r="O349" s="251"/>
      <c r="P349" s="251"/>
      <c r="Q349" s="251"/>
      <c r="R349" s="251"/>
      <c r="S349" s="251"/>
      <c r="T349" s="25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3" t="s">
        <v>169</v>
      </c>
      <c r="AU349" s="253" t="s">
        <v>88</v>
      </c>
      <c r="AV349" s="13" t="s">
        <v>88</v>
      </c>
      <c r="AW349" s="13" t="s">
        <v>34</v>
      </c>
      <c r="AX349" s="13" t="s">
        <v>79</v>
      </c>
      <c r="AY349" s="253" t="s">
        <v>163</v>
      </c>
    </row>
    <row r="350" s="13" customFormat="1">
      <c r="A350" s="13"/>
      <c r="B350" s="242"/>
      <c r="C350" s="243"/>
      <c r="D350" s="244" t="s">
        <v>169</v>
      </c>
      <c r="E350" s="245" t="s">
        <v>1</v>
      </c>
      <c r="F350" s="246" t="s">
        <v>1543</v>
      </c>
      <c r="G350" s="243"/>
      <c r="H350" s="247">
        <v>321.26999999999998</v>
      </c>
      <c r="I350" s="248"/>
      <c r="J350" s="243"/>
      <c r="K350" s="243"/>
      <c r="L350" s="249"/>
      <c r="M350" s="250"/>
      <c r="N350" s="251"/>
      <c r="O350" s="251"/>
      <c r="P350" s="251"/>
      <c r="Q350" s="251"/>
      <c r="R350" s="251"/>
      <c r="S350" s="251"/>
      <c r="T350" s="25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3" t="s">
        <v>169</v>
      </c>
      <c r="AU350" s="253" t="s">
        <v>88</v>
      </c>
      <c r="AV350" s="13" t="s">
        <v>88</v>
      </c>
      <c r="AW350" s="13" t="s">
        <v>34</v>
      </c>
      <c r="AX350" s="13" t="s">
        <v>79</v>
      </c>
      <c r="AY350" s="253" t="s">
        <v>163</v>
      </c>
    </row>
    <row r="351" s="13" customFormat="1">
      <c r="A351" s="13"/>
      <c r="B351" s="242"/>
      <c r="C351" s="243"/>
      <c r="D351" s="244" t="s">
        <v>169</v>
      </c>
      <c r="E351" s="245" t="s">
        <v>1</v>
      </c>
      <c r="F351" s="246" t="s">
        <v>1544</v>
      </c>
      <c r="G351" s="243"/>
      <c r="H351" s="247">
        <v>368.02999999999997</v>
      </c>
      <c r="I351" s="248"/>
      <c r="J351" s="243"/>
      <c r="K351" s="243"/>
      <c r="L351" s="249"/>
      <c r="M351" s="250"/>
      <c r="N351" s="251"/>
      <c r="O351" s="251"/>
      <c r="P351" s="251"/>
      <c r="Q351" s="251"/>
      <c r="R351" s="251"/>
      <c r="S351" s="251"/>
      <c r="T351" s="25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3" t="s">
        <v>169</v>
      </c>
      <c r="AU351" s="253" t="s">
        <v>88</v>
      </c>
      <c r="AV351" s="13" t="s">
        <v>88</v>
      </c>
      <c r="AW351" s="13" t="s">
        <v>34</v>
      </c>
      <c r="AX351" s="13" t="s">
        <v>79</v>
      </c>
      <c r="AY351" s="253" t="s">
        <v>163</v>
      </c>
    </row>
    <row r="352" s="14" customFormat="1">
      <c r="A352" s="14"/>
      <c r="B352" s="254"/>
      <c r="C352" s="255"/>
      <c r="D352" s="244" t="s">
        <v>169</v>
      </c>
      <c r="E352" s="256" t="s">
        <v>1</v>
      </c>
      <c r="F352" s="257" t="s">
        <v>172</v>
      </c>
      <c r="G352" s="255"/>
      <c r="H352" s="258">
        <v>1021.6399999999999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169</v>
      </c>
      <c r="AU352" s="264" t="s">
        <v>88</v>
      </c>
      <c r="AV352" s="14" t="s">
        <v>94</v>
      </c>
      <c r="AW352" s="14" t="s">
        <v>34</v>
      </c>
      <c r="AX352" s="14" t="s">
        <v>84</v>
      </c>
      <c r="AY352" s="264" t="s">
        <v>163</v>
      </c>
    </row>
    <row r="353" s="2" customFormat="1" ht="37.8" customHeight="1">
      <c r="A353" s="39"/>
      <c r="B353" s="40"/>
      <c r="C353" s="228" t="s">
        <v>247</v>
      </c>
      <c r="D353" s="228" t="s">
        <v>165</v>
      </c>
      <c r="E353" s="229" t="s">
        <v>1620</v>
      </c>
      <c r="F353" s="230" t="s">
        <v>1621</v>
      </c>
      <c r="G353" s="231" t="s">
        <v>175</v>
      </c>
      <c r="H353" s="232">
        <v>378.416</v>
      </c>
      <c r="I353" s="233"/>
      <c r="J353" s="234">
        <f>ROUND(I353*H353,2)</f>
        <v>0</v>
      </c>
      <c r="K353" s="235"/>
      <c r="L353" s="45"/>
      <c r="M353" s="236" t="s">
        <v>1</v>
      </c>
      <c r="N353" s="237" t="s">
        <v>44</v>
      </c>
      <c r="O353" s="92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94</v>
      </c>
      <c r="AT353" s="240" t="s">
        <v>165</v>
      </c>
      <c r="AU353" s="240" t="s">
        <v>88</v>
      </c>
      <c r="AY353" s="18" t="s">
        <v>163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84</v>
      </c>
      <c r="BK353" s="241">
        <f>ROUND(I353*H353,2)</f>
        <v>0</v>
      </c>
      <c r="BL353" s="18" t="s">
        <v>94</v>
      </c>
      <c r="BM353" s="240" t="s">
        <v>331</v>
      </c>
    </row>
    <row r="354" s="13" customFormat="1">
      <c r="A354" s="13"/>
      <c r="B354" s="242"/>
      <c r="C354" s="243"/>
      <c r="D354" s="244" t="s">
        <v>169</v>
      </c>
      <c r="E354" s="245" t="s">
        <v>1</v>
      </c>
      <c r="F354" s="246" t="s">
        <v>1541</v>
      </c>
      <c r="G354" s="243"/>
      <c r="H354" s="247">
        <v>378.416</v>
      </c>
      <c r="I354" s="248"/>
      <c r="J354" s="243"/>
      <c r="K354" s="243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169</v>
      </c>
      <c r="AU354" s="253" t="s">
        <v>88</v>
      </c>
      <c r="AV354" s="13" t="s">
        <v>88</v>
      </c>
      <c r="AW354" s="13" t="s">
        <v>34</v>
      </c>
      <c r="AX354" s="13" t="s">
        <v>79</v>
      </c>
      <c r="AY354" s="253" t="s">
        <v>163</v>
      </c>
    </row>
    <row r="355" s="14" customFormat="1">
      <c r="A355" s="14"/>
      <c r="B355" s="254"/>
      <c r="C355" s="255"/>
      <c r="D355" s="244" t="s">
        <v>169</v>
      </c>
      <c r="E355" s="256" t="s">
        <v>1</v>
      </c>
      <c r="F355" s="257" t="s">
        <v>172</v>
      </c>
      <c r="G355" s="255"/>
      <c r="H355" s="258">
        <v>378.416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169</v>
      </c>
      <c r="AU355" s="264" t="s">
        <v>88</v>
      </c>
      <c r="AV355" s="14" t="s">
        <v>94</v>
      </c>
      <c r="AW355" s="14" t="s">
        <v>34</v>
      </c>
      <c r="AX355" s="14" t="s">
        <v>84</v>
      </c>
      <c r="AY355" s="264" t="s">
        <v>163</v>
      </c>
    </row>
    <row r="356" s="2" customFormat="1" ht="37.8" customHeight="1">
      <c r="A356" s="39"/>
      <c r="B356" s="40"/>
      <c r="C356" s="228" t="s">
        <v>332</v>
      </c>
      <c r="D356" s="228" t="s">
        <v>165</v>
      </c>
      <c r="E356" s="229" t="s">
        <v>1622</v>
      </c>
      <c r="F356" s="230" t="s">
        <v>1623</v>
      </c>
      <c r="G356" s="231" t="s">
        <v>175</v>
      </c>
      <c r="H356" s="232">
        <v>168.112</v>
      </c>
      <c r="I356" s="233"/>
      <c r="J356" s="234">
        <f>ROUND(I356*H356,2)</f>
        <v>0</v>
      </c>
      <c r="K356" s="235"/>
      <c r="L356" s="45"/>
      <c r="M356" s="236" t="s">
        <v>1</v>
      </c>
      <c r="N356" s="237" t="s">
        <v>44</v>
      </c>
      <c r="O356" s="92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0" t="s">
        <v>94</v>
      </c>
      <c r="AT356" s="240" t="s">
        <v>165</v>
      </c>
      <c r="AU356" s="240" t="s">
        <v>88</v>
      </c>
      <c r="AY356" s="18" t="s">
        <v>163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8" t="s">
        <v>84</v>
      </c>
      <c r="BK356" s="241">
        <f>ROUND(I356*H356,2)</f>
        <v>0</v>
      </c>
      <c r="BL356" s="18" t="s">
        <v>94</v>
      </c>
      <c r="BM356" s="240" t="s">
        <v>336</v>
      </c>
    </row>
    <row r="357" s="13" customFormat="1">
      <c r="A357" s="13"/>
      <c r="B357" s="242"/>
      <c r="C357" s="243"/>
      <c r="D357" s="244" t="s">
        <v>169</v>
      </c>
      <c r="E357" s="245" t="s">
        <v>1</v>
      </c>
      <c r="F357" s="246" t="s">
        <v>1624</v>
      </c>
      <c r="G357" s="243"/>
      <c r="H357" s="247">
        <v>149.191</v>
      </c>
      <c r="I357" s="248"/>
      <c r="J357" s="243"/>
      <c r="K357" s="243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169</v>
      </c>
      <c r="AU357" s="253" t="s">
        <v>88</v>
      </c>
      <c r="AV357" s="13" t="s">
        <v>88</v>
      </c>
      <c r="AW357" s="13" t="s">
        <v>34</v>
      </c>
      <c r="AX357" s="13" t="s">
        <v>79</v>
      </c>
      <c r="AY357" s="253" t="s">
        <v>163</v>
      </c>
    </row>
    <row r="358" s="13" customFormat="1">
      <c r="A358" s="13"/>
      <c r="B358" s="242"/>
      <c r="C358" s="243"/>
      <c r="D358" s="244" t="s">
        <v>169</v>
      </c>
      <c r="E358" s="245" t="s">
        <v>1</v>
      </c>
      <c r="F358" s="246" t="s">
        <v>1625</v>
      </c>
      <c r="G358" s="243"/>
      <c r="H358" s="247">
        <v>18.920999999999999</v>
      </c>
      <c r="I358" s="248"/>
      <c r="J358" s="243"/>
      <c r="K358" s="243"/>
      <c r="L358" s="249"/>
      <c r="M358" s="250"/>
      <c r="N358" s="251"/>
      <c r="O358" s="251"/>
      <c r="P358" s="251"/>
      <c r="Q358" s="251"/>
      <c r="R358" s="251"/>
      <c r="S358" s="251"/>
      <c r="T358" s="25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3" t="s">
        <v>169</v>
      </c>
      <c r="AU358" s="253" t="s">
        <v>88</v>
      </c>
      <c r="AV358" s="13" t="s">
        <v>88</v>
      </c>
      <c r="AW358" s="13" t="s">
        <v>34</v>
      </c>
      <c r="AX358" s="13" t="s">
        <v>79</v>
      </c>
      <c r="AY358" s="253" t="s">
        <v>163</v>
      </c>
    </row>
    <row r="359" s="14" customFormat="1">
      <c r="A359" s="14"/>
      <c r="B359" s="254"/>
      <c r="C359" s="255"/>
      <c r="D359" s="244" t="s">
        <v>169</v>
      </c>
      <c r="E359" s="256" t="s">
        <v>1</v>
      </c>
      <c r="F359" s="257" t="s">
        <v>172</v>
      </c>
      <c r="G359" s="255"/>
      <c r="H359" s="258">
        <v>168.112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169</v>
      </c>
      <c r="AU359" s="264" t="s">
        <v>88</v>
      </c>
      <c r="AV359" s="14" t="s">
        <v>94</v>
      </c>
      <c r="AW359" s="14" t="s">
        <v>34</v>
      </c>
      <c r="AX359" s="14" t="s">
        <v>84</v>
      </c>
      <c r="AY359" s="264" t="s">
        <v>163</v>
      </c>
    </row>
    <row r="360" s="2" customFormat="1" ht="16.5" customHeight="1">
      <c r="A360" s="39"/>
      <c r="B360" s="40"/>
      <c r="C360" s="228" t="s">
        <v>250</v>
      </c>
      <c r="D360" s="228" t="s">
        <v>165</v>
      </c>
      <c r="E360" s="229" t="s">
        <v>1626</v>
      </c>
      <c r="F360" s="230" t="s">
        <v>1627</v>
      </c>
      <c r="G360" s="231" t="s">
        <v>175</v>
      </c>
      <c r="H360" s="232">
        <v>1400.056</v>
      </c>
      <c r="I360" s="233"/>
      <c r="J360" s="234">
        <f>ROUND(I360*H360,2)</f>
        <v>0</v>
      </c>
      <c r="K360" s="235"/>
      <c r="L360" s="45"/>
      <c r="M360" s="236" t="s">
        <v>1</v>
      </c>
      <c r="N360" s="237" t="s">
        <v>44</v>
      </c>
      <c r="O360" s="92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0" t="s">
        <v>94</v>
      </c>
      <c r="AT360" s="240" t="s">
        <v>165</v>
      </c>
      <c r="AU360" s="240" t="s">
        <v>88</v>
      </c>
      <c r="AY360" s="18" t="s">
        <v>163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8" t="s">
        <v>84</v>
      </c>
      <c r="BK360" s="241">
        <f>ROUND(I360*H360,2)</f>
        <v>0</v>
      </c>
      <c r="BL360" s="18" t="s">
        <v>94</v>
      </c>
      <c r="BM360" s="240" t="s">
        <v>339</v>
      </c>
    </row>
    <row r="361" s="13" customFormat="1">
      <c r="A361" s="13"/>
      <c r="B361" s="242"/>
      <c r="C361" s="243"/>
      <c r="D361" s="244" t="s">
        <v>169</v>
      </c>
      <c r="E361" s="245" t="s">
        <v>1</v>
      </c>
      <c r="F361" s="246" t="s">
        <v>1541</v>
      </c>
      <c r="G361" s="243"/>
      <c r="H361" s="247">
        <v>378.416</v>
      </c>
      <c r="I361" s="248"/>
      <c r="J361" s="243"/>
      <c r="K361" s="243"/>
      <c r="L361" s="249"/>
      <c r="M361" s="250"/>
      <c r="N361" s="251"/>
      <c r="O361" s="251"/>
      <c r="P361" s="251"/>
      <c r="Q361" s="251"/>
      <c r="R361" s="251"/>
      <c r="S361" s="251"/>
      <c r="T361" s="25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3" t="s">
        <v>169</v>
      </c>
      <c r="AU361" s="253" t="s">
        <v>88</v>
      </c>
      <c r="AV361" s="13" t="s">
        <v>88</v>
      </c>
      <c r="AW361" s="13" t="s">
        <v>34</v>
      </c>
      <c r="AX361" s="13" t="s">
        <v>79</v>
      </c>
      <c r="AY361" s="253" t="s">
        <v>163</v>
      </c>
    </row>
    <row r="362" s="13" customFormat="1">
      <c r="A362" s="13"/>
      <c r="B362" s="242"/>
      <c r="C362" s="243"/>
      <c r="D362" s="244" t="s">
        <v>169</v>
      </c>
      <c r="E362" s="245" t="s">
        <v>1</v>
      </c>
      <c r="F362" s="246" t="s">
        <v>1542</v>
      </c>
      <c r="G362" s="243"/>
      <c r="H362" s="247">
        <v>332.33999999999997</v>
      </c>
      <c r="I362" s="248"/>
      <c r="J362" s="243"/>
      <c r="K362" s="243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169</v>
      </c>
      <c r="AU362" s="253" t="s">
        <v>88</v>
      </c>
      <c r="AV362" s="13" t="s">
        <v>88</v>
      </c>
      <c r="AW362" s="13" t="s">
        <v>34</v>
      </c>
      <c r="AX362" s="13" t="s">
        <v>79</v>
      </c>
      <c r="AY362" s="253" t="s">
        <v>163</v>
      </c>
    </row>
    <row r="363" s="13" customFormat="1">
      <c r="A363" s="13"/>
      <c r="B363" s="242"/>
      <c r="C363" s="243"/>
      <c r="D363" s="244" t="s">
        <v>169</v>
      </c>
      <c r="E363" s="245" t="s">
        <v>1</v>
      </c>
      <c r="F363" s="246" t="s">
        <v>1543</v>
      </c>
      <c r="G363" s="243"/>
      <c r="H363" s="247">
        <v>321.26999999999998</v>
      </c>
      <c r="I363" s="248"/>
      <c r="J363" s="243"/>
      <c r="K363" s="243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169</v>
      </c>
      <c r="AU363" s="253" t="s">
        <v>88</v>
      </c>
      <c r="AV363" s="13" t="s">
        <v>88</v>
      </c>
      <c r="AW363" s="13" t="s">
        <v>34</v>
      </c>
      <c r="AX363" s="13" t="s">
        <v>79</v>
      </c>
      <c r="AY363" s="253" t="s">
        <v>163</v>
      </c>
    </row>
    <row r="364" s="13" customFormat="1">
      <c r="A364" s="13"/>
      <c r="B364" s="242"/>
      <c r="C364" s="243"/>
      <c r="D364" s="244" t="s">
        <v>169</v>
      </c>
      <c r="E364" s="245" t="s">
        <v>1</v>
      </c>
      <c r="F364" s="246" t="s">
        <v>1544</v>
      </c>
      <c r="G364" s="243"/>
      <c r="H364" s="247">
        <v>368.02999999999997</v>
      </c>
      <c r="I364" s="248"/>
      <c r="J364" s="243"/>
      <c r="K364" s="243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169</v>
      </c>
      <c r="AU364" s="253" t="s">
        <v>88</v>
      </c>
      <c r="AV364" s="13" t="s">
        <v>88</v>
      </c>
      <c r="AW364" s="13" t="s">
        <v>34</v>
      </c>
      <c r="AX364" s="13" t="s">
        <v>79</v>
      </c>
      <c r="AY364" s="253" t="s">
        <v>163</v>
      </c>
    </row>
    <row r="365" s="14" customFormat="1">
      <c r="A365" s="14"/>
      <c r="B365" s="254"/>
      <c r="C365" s="255"/>
      <c r="D365" s="244" t="s">
        <v>169</v>
      </c>
      <c r="E365" s="256" t="s">
        <v>1</v>
      </c>
      <c r="F365" s="257" t="s">
        <v>172</v>
      </c>
      <c r="G365" s="255"/>
      <c r="H365" s="258">
        <v>1400.0559999999998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169</v>
      </c>
      <c r="AU365" s="264" t="s">
        <v>88</v>
      </c>
      <c r="AV365" s="14" t="s">
        <v>94</v>
      </c>
      <c r="AW365" s="14" t="s">
        <v>34</v>
      </c>
      <c r="AX365" s="14" t="s">
        <v>84</v>
      </c>
      <c r="AY365" s="264" t="s">
        <v>163</v>
      </c>
    </row>
    <row r="366" s="12" customFormat="1" ht="22.8" customHeight="1">
      <c r="A366" s="12"/>
      <c r="B366" s="212"/>
      <c r="C366" s="213"/>
      <c r="D366" s="214" t="s">
        <v>78</v>
      </c>
      <c r="E366" s="226" t="s">
        <v>289</v>
      </c>
      <c r="F366" s="226" t="s">
        <v>290</v>
      </c>
      <c r="G366" s="213"/>
      <c r="H366" s="213"/>
      <c r="I366" s="216"/>
      <c r="J366" s="227">
        <f>BK366</f>
        <v>0</v>
      </c>
      <c r="K366" s="213"/>
      <c r="L366" s="218"/>
      <c r="M366" s="219"/>
      <c r="N366" s="220"/>
      <c r="O366" s="220"/>
      <c r="P366" s="221">
        <f>SUM(P367:P371)</f>
        <v>0</v>
      </c>
      <c r="Q366" s="220"/>
      <c r="R366" s="221">
        <f>SUM(R367:R371)</f>
        <v>0</v>
      </c>
      <c r="S366" s="220"/>
      <c r="T366" s="222">
        <f>SUM(T367:T371)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23" t="s">
        <v>84</v>
      </c>
      <c r="AT366" s="224" t="s">
        <v>78</v>
      </c>
      <c r="AU366" s="224" t="s">
        <v>84</v>
      </c>
      <c r="AY366" s="223" t="s">
        <v>163</v>
      </c>
      <c r="BK366" s="225">
        <f>SUM(BK367:BK371)</f>
        <v>0</v>
      </c>
    </row>
    <row r="367" s="2" customFormat="1" ht="37.8" customHeight="1">
      <c r="A367" s="39"/>
      <c r="B367" s="40"/>
      <c r="C367" s="228" t="s">
        <v>340</v>
      </c>
      <c r="D367" s="228" t="s">
        <v>165</v>
      </c>
      <c r="E367" s="229" t="s">
        <v>291</v>
      </c>
      <c r="F367" s="230" t="s">
        <v>292</v>
      </c>
      <c r="G367" s="231" t="s">
        <v>293</v>
      </c>
      <c r="H367" s="232">
        <v>3</v>
      </c>
      <c r="I367" s="233"/>
      <c r="J367" s="234">
        <f>ROUND(I367*H367,2)</f>
        <v>0</v>
      </c>
      <c r="K367" s="235"/>
      <c r="L367" s="45"/>
      <c r="M367" s="236" t="s">
        <v>1</v>
      </c>
      <c r="N367" s="237" t="s">
        <v>44</v>
      </c>
      <c r="O367" s="92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40" t="s">
        <v>94</v>
      </c>
      <c r="AT367" s="240" t="s">
        <v>165</v>
      </c>
      <c r="AU367" s="240" t="s">
        <v>88</v>
      </c>
      <c r="AY367" s="18" t="s">
        <v>163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8" t="s">
        <v>84</v>
      </c>
      <c r="BK367" s="241">
        <f>ROUND(I367*H367,2)</f>
        <v>0</v>
      </c>
      <c r="BL367" s="18" t="s">
        <v>94</v>
      </c>
      <c r="BM367" s="240" t="s">
        <v>343</v>
      </c>
    </row>
    <row r="368" s="2" customFormat="1" ht="33" customHeight="1">
      <c r="A368" s="39"/>
      <c r="B368" s="40"/>
      <c r="C368" s="265" t="s">
        <v>258</v>
      </c>
      <c r="D368" s="265" t="s">
        <v>296</v>
      </c>
      <c r="E368" s="266" t="s">
        <v>1628</v>
      </c>
      <c r="F368" s="267" t="s">
        <v>1629</v>
      </c>
      <c r="G368" s="268" t="s">
        <v>293</v>
      </c>
      <c r="H368" s="269">
        <v>2</v>
      </c>
      <c r="I368" s="270"/>
      <c r="J368" s="271">
        <f>ROUND(I368*H368,2)</f>
        <v>0</v>
      </c>
      <c r="K368" s="272"/>
      <c r="L368" s="273"/>
      <c r="M368" s="274" t="s">
        <v>1</v>
      </c>
      <c r="N368" s="275" t="s">
        <v>44</v>
      </c>
      <c r="O368" s="92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0" t="s">
        <v>185</v>
      </c>
      <c r="AT368" s="240" t="s">
        <v>296</v>
      </c>
      <c r="AU368" s="240" t="s">
        <v>88</v>
      </c>
      <c r="AY368" s="18" t="s">
        <v>163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8" t="s">
        <v>84</v>
      </c>
      <c r="BK368" s="241">
        <f>ROUND(I368*H368,2)</f>
        <v>0</v>
      </c>
      <c r="BL368" s="18" t="s">
        <v>94</v>
      </c>
      <c r="BM368" s="240" t="s">
        <v>346</v>
      </c>
    </row>
    <row r="369" s="2" customFormat="1" ht="33" customHeight="1">
      <c r="A369" s="39"/>
      <c r="B369" s="40"/>
      <c r="C369" s="265" t="s">
        <v>347</v>
      </c>
      <c r="D369" s="265" t="s">
        <v>296</v>
      </c>
      <c r="E369" s="266" t="s">
        <v>300</v>
      </c>
      <c r="F369" s="267" t="s">
        <v>301</v>
      </c>
      <c r="G369" s="268" t="s">
        <v>293</v>
      </c>
      <c r="H369" s="269">
        <v>1</v>
      </c>
      <c r="I369" s="270"/>
      <c r="J369" s="271">
        <f>ROUND(I369*H369,2)</f>
        <v>0</v>
      </c>
      <c r="K369" s="272"/>
      <c r="L369" s="273"/>
      <c r="M369" s="274" t="s">
        <v>1</v>
      </c>
      <c r="N369" s="275" t="s">
        <v>44</v>
      </c>
      <c r="O369" s="92"/>
      <c r="P369" s="238">
        <f>O369*H369</f>
        <v>0</v>
      </c>
      <c r="Q369" s="238">
        <v>0</v>
      </c>
      <c r="R369" s="238">
        <f>Q369*H369</f>
        <v>0</v>
      </c>
      <c r="S369" s="238">
        <v>0</v>
      </c>
      <c r="T369" s="23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0" t="s">
        <v>185</v>
      </c>
      <c r="AT369" s="240" t="s">
        <v>296</v>
      </c>
      <c r="AU369" s="240" t="s">
        <v>88</v>
      </c>
      <c r="AY369" s="18" t="s">
        <v>163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8" t="s">
        <v>84</v>
      </c>
      <c r="BK369" s="241">
        <f>ROUND(I369*H369,2)</f>
        <v>0</v>
      </c>
      <c r="BL369" s="18" t="s">
        <v>94</v>
      </c>
      <c r="BM369" s="240" t="s">
        <v>350</v>
      </c>
    </row>
    <row r="370" s="2" customFormat="1" ht="37.8" customHeight="1">
      <c r="A370" s="39"/>
      <c r="B370" s="40"/>
      <c r="C370" s="228" t="s">
        <v>261</v>
      </c>
      <c r="D370" s="228" t="s">
        <v>165</v>
      </c>
      <c r="E370" s="229" t="s">
        <v>1630</v>
      </c>
      <c r="F370" s="230" t="s">
        <v>1631</v>
      </c>
      <c r="G370" s="231" t="s">
        <v>293</v>
      </c>
      <c r="H370" s="232">
        <v>4</v>
      </c>
      <c r="I370" s="233"/>
      <c r="J370" s="234">
        <f>ROUND(I370*H370,2)</f>
        <v>0</v>
      </c>
      <c r="K370" s="235"/>
      <c r="L370" s="45"/>
      <c r="M370" s="236" t="s">
        <v>1</v>
      </c>
      <c r="N370" s="237" t="s">
        <v>44</v>
      </c>
      <c r="O370" s="92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0" t="s">
        <v>94</v>
      </c>
      <c r="AT370" s="240" t="s">
        <v>165</v>
      </c>
      <c r="AU370" s="240" t="s">
        <v>88</v>
      </c>
      <c r="AY370" s="18" t="s">
        <v>163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8" t="s">
        <v>84</v>
      </c>
      <c r="BK370" s="241">
        <f>ROUND(I370*H370,2)</f>
        <v>0</v>
      </c>
      <c r="BL370" s="18" t="s">
        <v>94</v>
      </c>
      <c r="BM370" s="240" t="s">
        <v>353</v>
      </c>
    </row>
    <row r="371" s="2" customFormat="1" ht="33" customHeight="1">
      <c r="A371" s="39"/>
      <c r="B371" s="40"/>
      <c r="C371" s="265" t="s">
        <v>354</v>
      </c>
      <c r="D371" s="265" t="s">
        <v>296</v>
      </c>
      <c r="E371" s="266" t="s">
        <v>1632</v>
      </c>
      <c r="F371" s="267" t="s">
        <v>1633</v>
      </c>
      <c r="G371" s="268" t="s">
        <v>293</v>
      </c>
      <c r="H371" s="269">
        <v>4</v>
      </c>
      <c r="I371" s="270"/>
      <c r="J371" s="271">
        <f>ROUND(I371*H371,2)</f>
        <v>0</v>
      </c>
      <c r="K371" s="272"/>
      <c r="L371" s="273"/>
      <c r="M371" s="274" t="s">
        <v>1</v>
      </c>
      <c r="N371" s="275" t="s">
        <v>44</v>
      </c>
      <c r="O371" s="92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0" t="s">
        <v>185</v>
      </c>
      <c r="AT371" s="240" t="s">
        <v>296</v>
      </c>
      <c r="AU371" s="240" t="s">
        <v>88</v>
      </c>
      <c r="AY371" s="18" t="s">
        <v>163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8" t="s">
        <v>84</v>
      </c>
      <c r="BK371" s="241">
        <f>ROUND(I371*H371,2)</f>
        <v>0</v>
      </c>
      <c r="BL371" s="18" t="s">
        <v>94</v>
      </c>
      <c r="BM371" s="240" t="s">
        <v>357</v>
      </c>
    </row>
    <row r="372" s="12" customFormat="1" ht="22.8" customHeight="1">
      <c r="A372" s="12"/>
      <c r="B372" s="212"/>
      <c r="C372" s="213"/>
      <c r="D372" s="214" t="s">
        <v>78</v>
      </c>
      <c r="E372" s="226" t="s">
        <v>303</v>
      </c>
      <c r="F372" s="226" t="s">
        <v>304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SUM(P373:P384)</f>
        <v>0</v>
      </c>
      <c r="Q372" s="220"/>
      <c r="R372" s="221">
        <f>SUM(R373:R384)</f>
        <v>0</v>
      </c>
      <c r="S372" s="220"/>
      <c r="T372" s="222">
        <f>SUM(T373:T384)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84</v>
      </c>
      <c r="AT372" s="224" t="s">
        <v>78</v>
      </c>
      <c r="AU372" s="224" t="s">
        <v>84</v>
      </c>
      <c r="AY372" s="223" t="s">
        <v>163</v>
      </c>
      <c r="BK372" s="225">
        <f>SUM(BK373:BK384)</f>
        <v>0</v>
      </c>
    </row>
    <row r="373" s="2" customFormat="1" ht="44.25" customHeight="1">
      <c r="A373" s="39"/>
      <c r="B373" s="40"/>
      <c r="C373" s="228" t="s">
        <v>264</v>
      </c>
      <c r="D373" s="228" t="s">
        <v>165</v>
      </c>
      <c r="E373" s="229" t="s">
        <v>1634</v>
      </c>
      <c r="F373" s="230" t="s">
        <v>1635</v>
      </c>
      <c r="G373" s="231" t="s">
        <v>175</v>
      </c>
      <c r="H373" s="232">
        <v>1540.0619999999999</v>
      </c>
      <c r="I373" s="233"/>
      <c r="J373" s="234">
        <f>ROUND(I373*H373,2)</f>
        <v>0</v>
      </c>
      <c r="K373" s="235"/>
      <c r="L373" s="45"/>
      <c r="M373" s="236" t="s">
        <v>1</v>
      </c>
      <c r="N373" s="237" t="s">
        <v>44</v>
      </c>
      <c r="O373" s="92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0" t="s">
        <v>94</v>
      </c>
      <c r="AT373" s="240" t="s">
        <v>165</v>
      </c>
      <c r="AU373" s="240" t="s">
        <v>88</v>
      </c>
      <c r="AY373" s="18" t="s">
        <v>163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8" t="s">
        <v>84</v>
      </c>
      <c r="BK373" s="241">
        <f>ROUND(I373*H373,2)</f>
        <v>0</v>
      </c>
      <c r="BL373" s="18" t="s">
        <v>94</v>
      </c>
      <c r="BM373" s="240" t="s">
        <v>360</v>
      </c>
    </row>
    <row r="374" s="13" customFormat="1">
      <c r="A374" s="13"/>
      <c r="B374" s="242"/>
      <c r="C374" s="243"/>
      <c r="D374" s="244" t="s">
        <v>169</v>
      </c>
      <c r="E374" s="245" t="s">
        <v>1</v>
      </c>
      <c r="F374" s="246" t="s">
        <v>1636</v>
      </c>
      <c r="G374" s="243"/>
      <c r="H374" s="247">
        <v>1540.0619999999999</v>
      </c>
      <c r="I374" s="248"/>
      <c r="J374" s="243"/>
      <c r="K374" s="243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169</v>
      </c>
      <c r="AU374" s="253" t="s">
        <v>88</v>
      </c>
      <c r="AV374" s="13" t="s">
        <v>88</v>
      </c>
      <c r="AW374" s="13" t="s">
        <v>34</v>
      </c>
      <c r="AX374" s="13" t="s">
        <v>79</v>
      </c>
      <c r="AY374" s="253" t="s">
        <v>163</v>
      </c>
    </row>
    <row r="375" s="14" customFormat="1">
      <c r="A375" s="14"/>
      <c r="B375" s="254"/>
      <c r="C375" s="255"/>
      <c r="D375" s="244" t="s">
        <v>169</v>
      </c>
      <c r="E375" s="256" t="s">
        <v>1</v>
      </c>
      <c r="F375" s="257" t="s">
        <v>172</v>
      </c>
      <c r="G375" s="255"/>
      <c r="H375" s="258">
        <v>1540.0619999999999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169</v>
      </c>
      <c r="AU375" s="264" t="s">
        <v>88</v>
      </c>
      <c r="AV375" s="14" t="s">
        <v>94</v>
      </c>
      <c r="AW375" s="14" t="s">
        <v>34</v>
      </c>
      <c r="AX375" s="14" t="s">
        <v>84</v>
      </c>
      <c r="AY375" s="264" t="s">
        <v>163</v>
      </c>
    </row>
    <row r="376" s="2" customFormat="1" ht="49.05" customHeight="1">
      <c r="A376" s="39"/>
      <c r="B376" s="40"/>
      <c r="C376" s="228" t="s">
        <v>364</v>
      </c>
      <c r="D376" s="228" t="s">
        <v>165</v>
      </c>
      <c r="E376" s="229" t="s">
        <v>1637</v>
      </c>
      <c r="F376" s="230" t="s">
        <v>1638</v>
      </c>
      <c r="G376" s="231" t="s">
        <v>175</v>
      </c>
      <c r="H376" s="232">
        <v>184807.44</v>
      </c>
      <c r="I376" s="233"/>
      <c r="J376" s="234">
        <f>ROUND(I376*H376,2)</f>
        <v>0</v>
      </c>
      <c r="K376" s="235"/>
      <c r="L376" s="45"/>
      <c r="M376" s="236" t="s">
        <v>1</v>
      </c>
      <c r="N376" s="237" t="s">
        <v>44</v>
      </c>
      <c r="O376" s="92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0" t="s">
        <v>94</v>
      </c>
      <c r="AT376" s="240" t="s">
        <v>165</v>
      </c>
      <c r="AU376" s="240" t="s">
        <v>88</v>
      </c>
      <c r="AY376" s="18" t="s">
        <v>163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8" t="s">
        <v>84</v>
      </c>
      <c r="BK376" s="241">
        <f>ROUND(I376*H376,2)</f>
        <v>0</v>
      </c>
      <c r="BL376" s="18" t="s">
        <v>94</v>
      </c>
      <c r="BM376" s="240" t="s">
        <v>367</v>
      </c>
    </row>
    <row r="377" s="13" customFormat="1">
      <c r="A377" s="13"/>
      <c r="B377" s="242"/>
      <c r="C377" s="243"/>
      <c r="D377" s="244" t="s">
        <v>169</v>
      </c>
      <c r="E377" s="245" t="s">
        <v>1</v>
      </c>
      <c r="F377" s="246" t="s">
        <v>1639</v>
      </c>
      <c r="G377" s="243"/>
      <c r="H377" s="247">
        <v>184807.44</v>
      </c>
      <c r="I377" s="248"/>
      <c r="J377" s="243"/>
      <c r="K377" s="243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169</v>
      </c>
      <c r="AU377" s="253" t="s">
        <v>88</v>
      </c>
      <c r="AV377" s="13" t="s">
        <v>88</v>
      </c>
      <c r="AW377" s="13" t="s">
        <v>34</v>
      </c>
      <c r="AX377" s="13" t="s">
        <v>79</v>
      </c>
      <c r="AY377" s="253" t="s">
        <v>163</v>
      </c>
    </row>
    <row r="378" s="14" customFormat="1">
      <c r="A378" s="14"/>
      <c r="B378" s="254"/>
      <c r="C378" s="255"/>
      <c r="D378" s="244" t="s">
        <v>169</v>
      </c>
      <c r="E378" s="256" t="s">
        <v>1</v>
      </c>
      <c r="F378" s="257" t="s">
        <v>172</v>
      </c>
      <c r="G378" s="255"/>
      <c r="H378" s="258">
        <v>184807.44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169</v>
      </c>
      <c r="AU378" s="264" t="s">
        <v>88</v>
      </c>
      <c r="AV378" s="14" t="s">
        <v>94</v>
      </c>
      <c r="AW378" s="14" t="s">
        <v>34</v>
      </c>
      <c r="AX378" s="14" t="s">
        <v>84</v>
      </c>
      <c r="AY378" s="264" t="s">
        <v>163</v>
      </c>
    </row>
    <row r="379" s="2" customFormat="1" ht="44.25" customHeight="1">
      <c r="A379" s="39"/>
      <c r="B379" s="40"/>
      <c r="C379" s="228" t="s">
        <v>274</v>
      </c>
      <c r="D379" s="228" t="s">
        <v>165</v>
      </c>
      <c r="E379" s="229" t="s">
        <v>1640</v>
      </c>
      <c r="F379" s="230" t="s">
        <v>1641</v>
      </c>
      <c r="G379" s="231" t="s">
        <v>175</v>
      </c>
      <c r="H379" s="232">
        <v>1540.0619999999999</v>
      </c>
      <c r="I379" s="233"/>
      <c r="J379" s="234">
        <f>ROUND(I379*H379,2)</f>
        <v>0</v>
      </c>
      <c r="K379" s="235"/>
      <c r="L379" s="45"/>
      <c r="M379" s="236" t="s">
        <v>1</v>
      </c>
      <c r="N379" s="237" t="s">
        <v>44</v>
      </c>
      <c r="O379" s="92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0" t="s">
        <v>94</v>
      </c>
      <c r="AT379" s="240" t="s">
        <v>165</v>
      </c>
      <c r="AU379" s="240" t="s">
        <v>88</v>
      </c>
      <c r="AY379" s="18" t="s">
        <v>163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8" t="s">
        <v>84</v>
      </c>
      <c r="BK379" s="241">
        <f>ROUND(I379*H379,2)</f>
        <v>0</v>
      </c>
      <c r="BL379" s="18" t="s">
        <v>94</v>
      </c>
      <c r="BM379" s="240" t="s">
        <v>371</v>
      </c>
    </row>
    <row r="380" s="2" customFormat="1" ht="24.15" customHeight="1">
      <c r="A380" s="39"/>
      <c r="B380" s="40"/>
      <c r="C380" s="228" t="s">
        <v>372</v>
      </c>
      <c r="D380" s="228" t="s">
        <v>165</v>
      </c>
      <c r="E380" s="229" t="s">
        <v>1642</v>
      </c>
      <c r="F380" s="230" t="s">
        <v>1643</v>
      </c>
      <c r="G380" s="231" t="s">
        <v>175</v>
      </c>
      <c r="H380" s="232">
        <v>1540.0619999999999</v>
      </c>
      <c r="I380" s="233"/>
      <c r="J380" s="234">
        <f>ROUND(I380*H380,2)</f>
        <v>0</v>
      </c>
      <c r="K380" s="235"/>
      <c r="L380" s="45"/>
      <c r="M380" s="236" t="s">
        <v>1</v>
      </c>
      <c r="N380" s="237" t="s">
        <v>44</v>
      </c>
      <c r="O380" s="92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0" t="s">
        <v>94</v>
      </c>
      <c r="AT380" s="240" t="s">
        <v>165</v>
      </c>
      <c r="AU380" s="240" t="s">
        <v>88</v>
      </c>
      <c r="AY380" s="18" t="s">
        <v>163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8" t="s">
        <v>84</v>
      </c>
      <c r="BK380" s="241">
        <f>ROUND(I380*H380,2)</f>
        <v>0</v>
      </c>
      <c r="BL380" s="18" t="s">
        <v>94</v>
      </c>
      <c r="BM380" s="240" t="s">
        <v>375</v>
      </c>
    </row>
    <row r="381" s="2" customFormat="1" ht="33" customHeight="1">
      <c r="A381" s="39"/>
      <c r="B381" s="40"/>
      <c r="C381" s="228" t="s">
        <v>279</v>
      </c>
      <c r="D381" s="228" t="s">
        <v>165</v>
      </c>
      <c r="E381" s="229" t="s">
        <v>1644</v>
      </c>
      <c r="F381" s="230" t="s">
        <v>1645</v>
      </c>
      <c r="G381" s="231" t="s">
        <v>175</v>
      </c>
      <c r="H381" s="232">
        <v>184807.44</v>
      </c>
      <c r="I381" s="233"/>
      <c r="J381" s="234">
        <f>ROUND(I381*H381,2)</f>
        <v>0</v>
      </c>
      <c r="K381" s="235"/>
      <c r="L381" s="45"/>
      <c r="M381" s="236" t="s">
        <v>1</v>
      </c>
      <c r="N381" s="237" t="s">
        <v>44</v>
      </c>
      <c r="O381" s="92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0" t="s">
        <v>94</v>
      </c>
      <c r="AT381" s="240" t="s">
        <v>165</v>
      </c>
      <c r="AU381" s="240" t="s">
        <v>88</v>
      </c>
      <c r="AY381" s="18" t="s">
        <v>163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8" t="s">
        <v>84</v>
      </c>
      <c r="BK381" s="241">
        <f>ROUND(I381*H381,2)</f>
        <v>0</v>
      </c>
      <c r="BL381" s="18" t="s">
        <v>94</v>
      </c>
      <c r="BM381" s="240" t="s">
        <v>378</v>
      </c>
    </row>
    <row r="382" s="13" customFormat="1">
      <c r="A382" s="13"/>
      <c r="B382" s="242"/>
      <c r="C382" s="243"/>
      <c r="D382" s="244" t="s">
        <v>169</v>
      </c>
      <c r="E382" s="245" t="s">
        <v>1</v>
      </c>
      <c r="F382" s="246" t="s">
        <v>1639</v>
      </c>
      <c r="G382" s="243"/>
      <c r="H382" s="247">
        <v>184807.44</v>
      </c>
      <c r="I382" s="248"/>
      <c r="J382" s="243"/>
      <c r="K382" s="243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169</v>
      </c>
      <c r="AU382" s="253" t="s">
        <v>88</v>
      </c>
      <c r="AV382" s="13" t="s">
        <v>88</v>
      </c>
      <c r="AW382" s="13" t="s">
        <v>34</v>
      </c>
      <c r="AX382" s="13" t="s">
        <v>79</v>
      </c>
      <c r="AY382" s="253" t="s">
        <v>163</v>
      </c>
    </row>
    <row r="383" s="14" customFormat="1">
      <c r="A383" s="14"/>
      <c r="B383" s="254"/>
      <c r="C383" s="255"/>
      <c r="D383" s="244" t="s">
        <v>169</v>
      </c>
      <c r="E383" s="256" t="s">
        <v>1</v>
      </c>
      <c r="F383" s="257" t="s">
        <v>172</v>
      </c>
      <c r="G383" s="255"/>
      <c r="H383" s="258">
        <v>184807.44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4" t="s">
        <v>169</v>
      </c>
      <c r="AU383" s="264" t="s">
        <v>88</v>
      </c>
      <c r="AV383" s="14" t="s">
        <v>94</v>
      </c>
      <c r="AW383" s="14" t="s">
        <v>34</v>
      </c>
      <c r="AX383" s="14" t="s">
        <v>84</v>
      </c>
      <c r="AY383" s="264" t="s">
        <v>163</v>
      </c>
    </row>
    <row r="384" s="2" customFormat="1" ht="24.15" customHeight="1">
      <c r="A384" s="39"/>
      <c r="B384" s="40"/>
      <c r="C384" s="228" t="s">
        <v>379</v>
      </c>
      <c r="D384" s="228" t="s">
        <v>165</v>
      </c>
      <c r="E384" s="229" t="s">
        <v>1646</v>
      </c>
      <c r="F384" s="230" t="s">
        <v>1647</v>
      </c>
      <c r="G384" s="231" t="s">
        <v>175</v>
      </c>
      <c r="H384" s="232">
        <v>1540.0619999999999</v>
      </c>
      <c r="I384" s="233"/>
      <c r="J384" s="234">
        <f>ROUND(I384*H384,2)</f>
        <v>0</v>
      </c>
      <c r="K384" s="235"/>
      <c r="L384" s="45"/>
      <c r="M384" s="236" t="s">
        <v>1</v>
      </c>
      <c r="N384" s="237" t="s">
        <v>44</v>
      </c>
      <c r="O384" s="92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0" t="s">
        <v>94</v>
      </c>
      <c r="AT384" s="240" t="s">
        <v>165</v>
      </c>
      <c r="AU384" s="240" t="s">
        <v>88</v>
      </c>
      <c r="AY384" s="18" t="s">
        <v>163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8" t="s">
        <v>84</v>
      </c>
      <c r="BK384" s="241">
        <f>ROUND(I384*H384,2)</f>
        <v>0</v>
      </c>
      <c r="BL384" s="18" t="s">
        <v>94</v>
      </c>
      <c r="BM384" s="240" t="s">
        <v>303</v>
      </c>
    </row>
    <row r="385" s="12" customFormat="1" ht="22.8" customHeight="1">
      <c r="A385" s="12"/>
      <c r="B385" s="212"/>
      <c r="C385" s="213"/>
      <c r="D385" s="214" t="s">
        <v>78</v>
      </c>
      <c r="E385" s="226" t="s">
        <v>310</v>
      </c>
      <c r="F385" s="226" t="s">
        <v>1648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SUM(P386:P390)</f>
        <v>0</v>
      </c>
      <c r="Q385" s="220"/>
      <c r="R385" s="221">
        <f>SUM(R386:R390)</f>
        <v>0</v>
      </c>
      <c r="S385" s="220"/>
      <c r="T385" s="222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84</v>
      </c>
      <c r="AT385" s="224" t="s">
        <v>78</v>
      </c>
      <c r="AU385" s="224" t="s">
        <v>84</v>
      </c>
      <c r="AY385" s="223" t="s">
        <v>163</v>
      </c>
      <c r="BK385" s="225">
        <f>SUM(BK386:BK390)</f>
        <v>0</v>
      </c>
    </row>
    <row r="386" s="2" customFormat="1" ht="16.5" customHeight="1">
      <c r="A386" s="39"/>
      <c r="B386" s="40"/>
      <c r="C386" s="228" t="s">
        <v>282</v>
      </c>
      <c r="D386" s="228" t="s">
        <v>165</v>
      </c>
      <c r="E386" s="229" t="s">
        <v>1649</v>
      </c>
      <c r="F386" s="230" t="s">
        <v>1650</v>
      </c>
      <c r="G386" s="231" t="s">
        <v>293</v>
      </c>
      <c r="H386" s="232">
        <v>1</v>
      </c>
      <c r="I386" s="233"/>
      <c r="J386" s="234">
        <f>ROUND(I386*H386,2)</f>
        <v>0</v>
      </c>
      <c r="K386" s="235"/>
      <c r="L386" s="45"/>
      <c r="M386" s="236" t="s">
        <v>1</v>
      </c>
      <c r="N386" s="237" t="s">
        <v>44</v>
      </c>
      <c r="O386" s="92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40" t="s">
        <v>94</v>
      </c>
      <c r="AT386" s="240" t="s">
        <v>165</v>
      </c>
      <c r="AU386" s="240" t="s">
        <v>88</v>
      </c>
      <c r="AY386" s="18" t="s">
        <v>163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8" t="s">
        <v>84</v>
      </c>
      <c r="BK386" s="241">
        <f>ROUND(I386*H386,2)</f>
        <v>0</v>
      </c>
      <c r="BL386" s="18" t="s">
        <v>94</v>
      </c>
      <c r="BM386" s="240" t="s">
        <v>327</v>
      </c>
    </row>
    <row r="387" s="2" customFormat="1" ht="16.5" customHeight="1">
      <c r="A387" s="39"/>
      <c r="B387" s="40"/>
      <c r="C387" s="228" t="s">
        <v>386</v>
      </c>
      <c r="D387" s="228" t="s">
        <v>165</v>
      </c>
      <c r="E387" s="229" t="s">
        <v>1651</v>
      </c>
      <c r="F387" s="230" t="s">
        <v>1652</v>
      </c>
      <c r="G387" s="231" t="s">
        <v>293</v>
      </c>
      <c r="H387" s="232">
        <v>2</v>
      </c>
      <c r="I387" s="233"/>
      <c r="J387" s="234">
        <f>ROUND(I387*H387,2)</f>
        <v>0</v>
      </c>
      <c r="K387" s="235"/>
      <c r="L387" s="45"/>
      <c r="M387" s="236" t="s">
        <v>1</v>
      </c>
      <c r="N387" s="237" t="s">
        <v>44</v>
      </c>
      <c r="O387" s="92"/>
      <c r="P387" s="238">
        <f>O387*H387</f>
        <v>0</v>
      </c>
      <c r="Q387" s="238">
        <v>0</v>
      </c>
      <c r="R387" s="238">
        <f>Q387*H387</f>
        <v>0</v>
      </c>
      <c r="S387" s="238">
        <v>0</v>
      </c>
      <c r="T387" s="23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0" t="s">
        <v>94</v>
      </c>
      <c r="AT387" s="240" t="s">
        <v>165</v>
      </c>
      <c r="AU387" s="240" t="s">
        <v>88</v>
      </c>
      <c r="AY387" s="18" t="s">
        <v>163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8" t="s">
        <v>84</v>
      </c>
      <c r="BK387" s="241">
        <f>ROUND(I387*H387,2)</f>
        <v>0</v>
      </c>
      <c r="BL387" s="18" t="s">
        <v>94</v>
      </c>
      <c r="BM387" s="240" t="s">
        <v>389</v>
      </c>
    </row>
    <row r="388" s="2" customFormat="1" ht="16.5" customHeight="1">
      <c r="A388" s="39"/>
      <c r="B388" s="40"/>
      <c r="C388" s="228" t="s">
        <v>287</v>
      </c>
      <c r="D388" s="228" t="s">
        <v>165</v>
      </c>
      <c r="E388" s="229" t="s">
        <v>1653</v>
      </c>
      <c r="F388" s="230" t="s">
        <v>1654</v>
      </c>
      <c r="G388" s="231" t="s">
        <v>293</v>
      </c>
      <c r="H388" s="232">
        <v>2</v>
      </c>
      <c r="I388" s="233"/>
      <c r="J388" s="234">
        <f>ROUND(I388*H388,2)</f>
        <v>0</v>
      </c>
      <c r="K388" s="235"/>
      <c r="L388" s="45"/>
      <c r="M388" s="236" t="s">
        <v>1</v>
      </c>
      <c r="N388" s="237" t="s">
        <v>44</v>
      </c>
      <c r="O388" s="92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0" t="s">
        <v>94</v>
      </c>
      <c r="AT388" s="240" t="s">
        <v>165</v>
      </c>
      <c r="AU388" s="240" t="s">
        <v>88</v>
      </c>
      <c r="AY388" s="18" t="s">
        <v>163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8" t="s">
        <v>84</v>
      </c>
      <c r="BK388" s="241">
        <f>ROUND(I388*H388,2)</f>
        <v>0</v>
      </c>
      <c r="BL388" s="18" t="s">
        <v>94</v>
      </c>
      <c r="BM388" s="240" t="s">
        <v>393</v>
      </c>
    </row>
    <row r="389" s="2" customFormat="1" ht="37.8" customHeight="1">
      <c r="A389" s="39"/>
      <c r="B389" s="40"/>
      <c r="C389" s="228" t="s">
        <v>395</v>
      </c>
      <c r="D389" s="228" t="s">
        <v>165</v>
      </c>
      <c r="E389" s="229" t="s">
        <v>1655</v>
      </c>
      <c r="F389" s="230" t="s">
        <v>1656</v>
      </c>
      <c r="G389" s="231" t="s">
        <v>293</v>
      </c>
      <c r="H389" s="232">
        <v>1</v>
      </c>
      <c r="I389" s="233"/>
      <c r="J389" s="234">
        <f>ROUND(I389*H389,2)</f>
        <v>0</v>
      </c>
      <c r="K389" s="235"/>
      <c r="L389" s="45"/>
      <c r="M389" s="236" t="s">
        <v>1</v>
      </c>
      <c r="N389" s="237" t="s">
        <v>44</v>
      </c>
      <c r="O389" s="92"/>
      <c r="P389" s="238">
        <f>O389*H389</f>
        <v>0</v>
      </c>
      <c r="Q389" s="238">
        <v>0</v>
      </c>
      <c r="R389" s="238">
        <f>Q389*H389</f>
        <v>0</v>
      </c>
      <c r="S389" s="238">
        <v>0</v>
      </c>
      <c r="T389" s="23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0" t="s">
        <v>94</v>
      </c>
      <c r="AT389" s="240" t="s">
        <v>165</v>
      </c>
      <c r="AU389" s="240" t="s">
        <v>88</v>
      </c>
      <c r="AY389" s="18" t="s">
        <v>163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8" t="s">
        <v>84</v>
      </c>
      <c r="BK389" s="241">
        <f>ROUND(I389*H389,2)</f>
        <v>0</v>
      </c>
      <c r="BL389" s="18" t="s">
        <v>94</v>
      </c>
      <c r="BM389" s="240" t="s">
        <v>398</v>
      </c>
    </row>
    <row r="390" s="2" customFormat="1" ht="21.75" customHeight="1">
      <c r="A390" s="39"/>
      <c r="B390" s="40"/>
      <c r="C390" s="228" t="s">
        <v>294</v>
      </c>
      <c r="D390" s="228" t="s">
        <v>165</v>
      </c>
      <c r="E390" s="229" t="s">
        <v>1657</v>
      </c>
      <c r="F390" s="230" t="s">
        <v>1658</v>
      </c>
      <c r="G390" s="231" t="s">
        <v>293</v>
      </c>
      <c r="H390" s="232">
        <v>10</v>
      </c>
      <c r="I390" s="233"/>
      <c r="J390" s="234">
        <f>ROUND(I390*H390,2)</f>
        <v>0</v>
      </c>
      <c r="K390" s="235"/>
      <c r="L390" s="45"/>
      <c r="M390" s="236" t="s">
        <v>1</v>
      </c>
      <c r="N390" s="237" t="s">
        <v>44</v>
      </c>
      <c r="O390" s="92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0" t="s">
        <v>94</v>
      </c>
      <c r="AT390" s="240" t="s">
        <v>165</v>
      </c>
      <c r="AU390" s="240" t="s">
        <v>88</v>
      </c>
      <c r="AY390" s="18" t="s">
        <v>163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8" t="s">
        <v>84</v>
      </c>
      <c r="BK390" s="241">
        <f>ROUND(I390*H390,2)</f>
        <v>0</v>
      </c>
      <c r="BL390" s="18" t="s">
        <v>94</v>
      </c>
      <c r="BM390" s="240" t="s">
        <v>402</v>
      </c>
    </row>
    <row r="391" s="12" customFormat="1" ht="22.8" customHeight="1">
      <c r="A391" s="12"/>
      <c r="B391" s="212"/>
      <c r="C391" s="213"/>
      <c r="D391" s="214" t="s">
        <v>78</v>
      </c>
      <c r="E391" s="226" t="s">
        <v>327</v>
      </c>
      <c r="F391" s="226" t="s">
        <v>328</v>
      </c>
      <c r="G391" s="213"/>
      <c r="H391" s="213"/>
      <c r="I391" s="216"/>
      <c r="J391" s="227">
        <f>BK391</f>
        <v>0</v>
      </c>
      <c r="K391" s="213"/>
      <c r="L391" s="218"/>
      <c r="M391" s="219"/>
      <c r="N391" s="220"/>
      <c r="O391" s="220"/>
      <c r="P391" s="221">
        <f>SUM(P392:P566)</f>
        <v>0</v>
      </c>
      <c r="Q391" s="220"/>
      <c r="R391" s="221">
        <f>SUM(R392:R566)</f>
        <v>0</v>
      </c>
      <c r="S391" s="220"/>
      <c r="T391" s="222">
        <f>SUM(T392:T566)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3" t="s">
        <v>84</v>
      </c>
      <c r="AT391" s="224" t="s">
        <v>78</v>
      </c>
      <c r="AU391" s="224" t="s">
        <v>84</v>
      </c>
      <c r="AY391" s="223" t="s">
        <v>163</v>
      </c>
      <c r="BK391" s="225">
        <f>SUM(BK392:BK566)</f>
        <v>0</v>
      </c>
    </row>
    <row r="392" s="2" customFormat="1" ht="24.15" customHeight="1">
      <c r="A392" s="39"/>
      <c r="B392" s="40"/>
      <c r="C392" s="228" t="s">
        <v>404</v>
      </c>
      <c r="D392" s="228" t="s">
        <v>165</v>
      </c>
      <c r="E392" s="229" t="s">
        <v>1659</v>
      </c>
      <c r="F392" s="230" t="s">
        <v>1660</v>
      </c>
      <c r="G392" s="231" t="s">
        <v>175</v>
      </c>
      <c r="H392" s="232">
        <v>4.3700000000000001</v>
      </c>
      <c r="I392" s="233"/>
      <c r="J392" s="234">
        <f>ROUND(I392*H392,2)</f>
        <v>0</v>
      </c>
      <c r="K392" s="235"/>
      <c r="L392" s="45"/>
      <c r="M392" s="236" t="s">
        <v>1</v>
      </c>
      <c r="N392" s="237" t="s">
        <v>44</v>
      </c>
      <c r="O392" s="92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0" t="s">
        <v>94</v>
      </c>
      <c r="AT392" s="240" t="s">
        <v>165</v>
      </c>
      <c r="AU392" s="240" t="s">
        <v>88</v>
      </c>
      <c r="AY392" s="18" t="s">
        <v>163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8" t="s">
        <v>84</v>
      </c>
      <c r="BK392" s="241">
        <f>ROUND(I392*H392,2)</f>
        <v>0</v>
      </c>
      <c r="BL392" s="18" t="s">
        <v>94</v>
      </c>
      <c r="BM392" s="240" t="s">
        <v>407</v>
      </c>
    </row>
    <row r="393" s="2" customFormat="1" ht="24.15" customHeight="1">
      <c r="A393" s="39"/>
      <c r="B393" s="40"/>
      <c r="C393" s="228" t="s">
        <v>299</v>
      </c>
      <c r="D393" s="228" t="s">
        <v>165</v>
      </c>
      <c r="E393" s="229" t="s">
        <v>1661</v>
      </c>
      <c r="F393" s="230" t="s">
        <v>1662</v>
      </c>
      <c r="G393" s="231" t="s">
        <v>184</v>
      </c>
      <c r="H393" s="232">
        <v>20.5</v>
      </c>
      <c r="I393" s="233"/>
      <c r="J393" s="234">
        <f>ROUND(I393*H393,2)</f>
        <v>0</v>
      </c>
      <c r="K393" s="235"/>
      <c r="L393" s="45"/>
      <c r="M393" s="236" t="s">
        <v>1</v>
      </c>
      <c r="N393" s="237" t="s">
        <v>44</v>
      </c>
      <c r="O393" s="92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0" t="s">
        <v>94</v>
      </c>
      <c r="AT393" s="240" t="s">
        <v>165</v>
      </c>
      <c r="AU393" s="240" t="s">
        <v>88</v>
      </c>
      <c r="AY393" s="18" t="s">
        <v>163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8" t="s">
        <v>84</v>
      </c>
      <c r="BK393" s="241">
        <f>ROUND(I393*H393,2)</f>
        <v>0</v>
      </c>
      <c r="BL393" s="18" t="s">
        <v>94</v>
      </c>
      <c r="BM393" s="240" t="s">
        <v>412</v>
      </c>
    </row>
    <row r="394" s="2" customFormat="1" ht="24.15" customHeight="1">
      <c r="A394" s="39"/>
      <c r="B394" s="40"/>
      <c r="C394" s="228" t="s">
        <v>415</v>
      </c>
      <c r="D394" s="228" t="s">
        <v>165</v>
      </c>
      <c r="E394" s="229" t="s">
        <v>1663</v>
      </c>
      <c r="F394" s="230" t="s">
        <v>1664</v>
      </c>
      <c r="G394" s="231" t="s">
        <v>184</v>
      </c>
      <c r="H394" s="232">
        <v>85.099999999999994</v>
      </c>
      <c r="I394" s="233"/>
      <c r="J394" s="234">
        <f>ROUND(I394*H394,2)</f>
        <v>0</v>
      </c>
      <c r="K394" s="235"/>
      <c r="L394" s="45"/>
      <c r="M394" s="236" t="s">
        <v>1</v>
      </c>
      <c r="N394" s="237" t="s">
        <v>44</v>
      </c>
      <c r="O394" s="92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0" t="s">
        <v>94</v>
      </c>
      <c r="AT394" s="240" t="s">
        <v>165</v>
      </c>
      <c r="AU394" s="240" t="s">
        <v>88</v>
      </c>
      <c r="AY394" s="18" t="s">
        <v>163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8" t="s">
        <v>84</v>
      </c>
      <c r="BK394" s="241">
        <f>ROUND(I394*H394,2)</f>
        <v>0</v>
      </c>
      <c r="BL394" s="18" t="s">
        <v>94</v>
      </c>
      <c r="BM394" s="240" t="s">
        <v>418</v>
      </c>
    </row>
    <row r="395" s="2" customFormat="1" ht="24.15" customHeight="1">
      <c r="A395" s="39"/>
      <c r="B395" s="40"/>
      <c r="C395" s="228" t="s">
        <v>302</v>
      </c>
      <c r="D395" s="228" t="s">
        <v>165</v>
      </c>
      <c r="E395" s="229" t="s">
        <v>1665</v>
      </c>
      <c r="F395" s="230" t="s">
        <v>1666</v>
      </c>
      <c r="G395" s="231" t="s">
        <v>184</v>
      </c>
      <c r="H395" s="232">
        <v>154</v>
      </c>
      <c r="I395" s="233"/>
      <c r="J395" s="234">
        <f>ROUND(I395*H395,2)</f>
        <v>0</v>
      </c>
      <c r="K395" s="235"/>
      <c r="L395" s="45"/>
      <c r="M395" s="236" t="s">
        <v>1</v>
      </c>
      <c r="N395" s="237" t="s">
        <v>44</v>
      </c>
      <c r="O395" s="92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0" t="s">
        <v>94</v>
      </c>
      <c r="AT395" s="240" t="s">
        <v>165</v>
      </c>
      <c r="AU395" s="240" t="s">
        <v>88</v>
      </c>
      <c r="AY395" s="18" t="s">
        <v>163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8" t="s">
        <v>84</v>
      </c>
      <c r="BK395" s="241">
        <f>ROUND(I395*H395,2)</f>
        <v>0</v>
      </c>
      <c r="BL395" s="18" t="s">
        <v>94</v>
      </c>
      <c r="BM395" s="240" t="s">
        <v>421</v>
      </c>
    </row>
    <row r="396" s="2" customFormat="1" ht="21.75" customHeight="1">
      <c r="A396" s="39"/>
      <c r="B396" s="40"/>
      <c r="C396" s="228" t="s">
        <v>422</v>
      </c>
      <c r="D396" s="228" t="s">
        <v>165</v>
      </c>
      <c r="E396" s="229" t="s">
        <v>1667</v>
      </c>
      <c r="F396" s="230" t="s">
        <v>1668</v>
      </c>
      <c r="G396" s="231" t="s">
        <v>184</v>
      </c>
      <c r="H396" s="232">
        <v>24</v>
      </c>
      <c r="I396" s="233"/>
      <c r="J396" s="234">
        <f>ROUND(I396*H396,2)</f>
        <v>0</v>
      </c>
      <c r="K396" s="235"/>
      <c r="L396" s="45"/>
      <c r="M396" s="236" t="s">
        <v>1</v>
      </c>
      <c r="N396" s="237" t="s">
        <v>44</v>
      </c>
      <c r="O396" s="92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0" t="s">
        <v>94</v>
      </c>
      <c r="AT396" s="240" t="s">
        <v>165</v>
      </c>
      <c r="AU396" s="240" t="s">
        <v>88</v>
      </c>
      <c r="AY396" s="18" t="s">
        <v>163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8" t="s">
        <v>84</v>
      </c>
      <c r="BK396" s="241">
        <f>ROUND(I396*H396,2)</f>
        <v>0</v>
      </c>
      <c r="BL396" s="18" t="s">
        <v>94</v>
      </c>
      <c r="BM396" s="240" t="s">
        <v>425</v>
      </c>
    </row>
    <row r="397" s="2" customFormat="1" ht="37.8" customHeight="1">
      <c r="A397" s="39"/>
      <c r="B397" s="40"/>
      <c r="C397" s="228" t="s">
        <v>308</v>
      </c>
      <c r="D397" s="228" t="s">
        <v>165</v>
      </c>
      <c r="E397" s="229" t="s">
        <v>405</v>
      </c>
      <c r="F397" s="230" t="s">
        <v>406</v>
      </c>
      <c r="G397" s="231" t="s">
        <v>175</v>
      </c>
      <c r="H397" s="232">
        <v>10.560000000000001</v>
      </c>
      <c r="I397" s="233"/>
      <c r="J397" s="234">
        <f>ROUND(I397*H397,2)</f>
        <v>0</v>
      </c>
      <c r="K397" s="235"/>
      <c r="L397" s="45"/>
      <c r="M397" s="236" t="s">
        <v>1</v>
      </c>
      <c r="N397" s="237" t="s">
        <v>44</v>
      </c>
      <c r="O397" s="92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0" t="s">
        <v>94</v>
      </c>
      <c r="AT397" s="240" t="s">
        <v>165</v>
      </c>
      <c r="AU397" s="240" t="s">
        <v>88</v>
      </c>
      <c r="AY397" s="18" t="s">
        <v>163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8" t="s">
        <v>84</v>
      </c>
      <c r="BK397" s="241">
        <f>ROUND(I397*H397,2)</f>
        <v>0</v>
      </c>
      <c r="BL397" s="18" t="s">
        <v>94</v>
      </c>
      <c r="BM397" s="240" t="s">
        <v>428</v>
      </c>
    </row>
    <row r="398" s="13" customFormat="1">
      <c r="A398" s="13"/>
      <c r="B398" s="242"/>
      <c r="C398" s="243"/>
      <c r="D398" s="244" t="s">
        <v>169</v>
      </c>
      <c r="E398" s="245" t="s">
        <v>1</v>
      </c>
      <c r="F398" s="246" t="s">
        <v>1669</v>
      </c>
      <c r="G398" s="243"/>
      <c r="H398" s="247">
        <v>10.560000000000001</v>
      </c>
      <c r="I398" s="248"/>
      <c r="J398" s="243"/>
      <c r="K398" s="243"/>
      <c r="L398" s="249"/>
      <c r="M398" s="250"/>
      <c r="N398" s="251"/>
      <c r="O398" s="251"/>
      <c r="P398" s="251"/>
      <c r="Q398" s="251"/>
      <c r="R398" s="251"/>
      <c r="S398" s="251"/>
      <c r="T398" s="25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3" t="s">
        <v>169</v>
      </c>
      <c r="AU398" s="253" t="s">
        <v>88</v>
      </c>
      <c r="AV398" s="13" t="s">
        <v>88</v>
      </c>
      <c r="AW398" s="13" t="s">
        <v>34</v>
      </c>
      <c r="AX398" s="13" t="s">
        <v>79</v>
      </c>
      <c r="AY398" s="253" t="s">
        <v>163</v>
      </c>
    </row>
    <row r="399" s="14" customFormat="1">
      <c r="A399" s="14"/>
      <c r="B399" s="254"/>
      <c r="C399" s="255"/>
      <c r="D399" s="244" t="s">
        <v>169</v>
      </c>
      <c r="E399" s="256" t="s">
        <v>1</v>
      </c>
      <c r="F399" s="257" t="s">
        <v>172</v>
      </c>
      <c r="G399" s="255"/>
      <c r="H399" s="258">
        <v>10.560000000000001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4" t="s">
        <v>169</v>
      </c>
      <c r="AU399" s="264" t="s">
        <v>88</v>
      </c>
      <c r="AV399" s="14" t="s">
        <v>94</v>
      </c>
      <c r="AW399" s="14" t="s">
        <v>34</v>
      </c>
      <c r="AX399" s="14" t="s">
        <v>84</v>
      </c>
      <c r="AY399" s="264" t="s">
        <v>163</v>
      </c>
    </row>
    <row r="400" s="2" customFormat="1" ht="16.5" customHeight="1">
      <c r="A400" s="39"/>
      <c r="B400" s="40"/>
      <c r="C400" s="228" t="s">
        <v>429</v>
      </c>
      <c r="D400" s="228" t="s">
        <v>165</v>
      </c>
      <c r="E400" s="229" t="s">
        <v>1670</v>
      </c>
      <c r="F400" s="230" t="s">
        <v>1671</v>
      </c>
      <c r="G400" s="231" t="s">
        <v>184</v>
      </c>
      <c r="H400" s="232">
        <v>82.909999999999997</v>
      </c>
      <c r="I400" s="233"/>
      <c r="J400" s="234">
        <f>ROUND(I400*H400,2)</f>
        <v>0</v>
      </c>
      <c r="K400" s="235"/>
      <c r="L400" s="45"/>
      <c r="M400" s="236" t="s">
        <v>1</v>
      </c>
      <c r="N400" s="237" t="s">
        <v>44</v>
      </c>
      <c r="O400" s="92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0" t="s">
        <v>94</v>
      </c>
      <c r="AT400" s="240" t="s">
        <v>165</v>
      </c>
      <c r="AU400" s="240" t="s">
        <v>88</v>
      </c>
      <c r="AY400" s="18" t="s">
        <v>163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8" t="s">
        <v>84</v>
      </c>
      <c r="BK400" s="241">
        <f>ROUND(I400*H400,2)</f>
        <v>0</v>
      </c>
      <c r="BL400" s="18" t="s">
        <v>94</v>
      </c>
      <c r="BM400" s="240" t="s">
        <v>432</v>
      </c>
    </row>
    <row r="401" s="13" customFormat="1">
      <c r="A401" s="13"/>
      <c r="B401" s="242"/>
      <c r="C401" s="243"/>
      <c r="D401" s="244" t="s">
        <v>169</v>
      </c>
      <c r="E401" s="245" t="s">
        <v>1</v>
      </c>
      <c r="F401" s="246" t="s">
        <v>1672</v>
      </c>
      <c r="G401" s="243"/>
      <c r="H401" s="247">
        <v>1.8</v>
      </c>
      <c r="I401" s="248"/>
      <c r="J401" s="243"/>
      <c r="K401" s="243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169</v>
      </c>
      <c r="AU401" s="253" t="s">
        <v>88</v>
      </c>
      <c r="AV401" s="13" t="s">
        <v>88</v>
      </c>
      <c r="AW401" s="13" t="s">
        <v>34</v>
      </c>
      <c r="AX401" s="13" t="s">
        <v>79</v>
      </c>
      <c r="AY401" s="253" t="s">
        <v>163</v>
      </c>
    </row>
    <row r="402" s="13" customFormat="1">
      <c r="A402" s="13"/>
      <c r="B402" s="242"/>
      <c r="C402" s="243"/>
      <c r="D402" s="244" t="s">
        <v>169</v>
      </c>
      <c r="E402" s="245" t="s">
        <v>1</v>
      </c>
      <c r="F402" s="246" t="s">
        <v>1673</v>
      </c>
      <c r="G402" s="243"/>
      <c r="H402" s="247">
        <v>2</v>
      </c>
      <c r="I402" s="248"/>
      <c r="J402" s="243"/>
      <c r="K402" s="243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169</v>
      </c>
      <c r="AU402" s="253" t="s">
        <v>88</v>
      </c>
      <c r="AV402" s="13" t="s">
        <v>88</v>
      </c>
      <c r="AW402" s="13" t="s">
        <v>34</v>
      </c>
      <c r="AX402" s="13" t="s">
        <v>79</v>
      </c>
      <c r="AY402" s="253" t="s">
        <v>163</v>
      </c>
    </row>
    <row r="403" s="13" customFormat="1">
      <c r="A403" s="13"/>
      <c r="B403" s="242"/>
      <c r="C403" s="243"/>
      <c r="D403" s="244" t="s">
        <v>169</v>
      </c>
      <c r="E403" s="245" t="s">
        <v>1</v>
      </c>
      <c r="F403" s="246" t="s">
        <v>1674</v>
      </c>
      <c r="G403" s="243"/>
      <c r="H403" s="247">
        <v>1.1499999999999999</v>
      </c>
      <c r="I403" s="248"/>
      <c r="J403" s="243"/>
      <c r="K403" s="243"/>
      <c r="L403" s="249"/>
      <c r="M403" s="250"/>
      <c r="N403" s="251"/>
      <c r="O403" s="251"/>
      <c r="P403" s="251"/>
      <c r="Q403" s="251"/>
      <c r="R403" s="251"/>
      <c r="S403" s="251"/>
      <c r="T403" s="25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3" t="s">
        <v>169</v>
      </c>
      <c r="AU403" s="253" t="s">
        <v>88</v>
      </c>
      <c r="AV403" s="13" t="s">
        <v>88</v>
      </c>
      <c r="AW403" s="13" t="s">
        <v>34</v>
      </c>
      <c r="AX403" s="13" t="s">
        <v>79</v>
      </c>
      <c r="AY403" s="253" t="s">
        <v>163</v>
      </c>
    </row>
    <row r="404" s="13" customFormat="1">
      <c r="A404" s="13"/>
      <c r="B404" s="242"/>
      <c r="C404" s="243"/>
      <c r="D404" s="244" t="s">
        <v>169</v>
      </c>
      <c r="E404" s="245" t="s">
        <v>1</v>
      </c>
      <c r="F404" s="246" t="s">
        <v>1675</v>
      </c>
      <c r="G404" s="243"/>
      <c r="H404" s="247">
        <v>1.04</v>
      </c>
      <c r="I404" s="248"/>
      <c r="J404" s="243"/>
      <c r="K404" s="243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169</v>
      </c>
      <c r="AU404" s="253" t="s">
        <v>88</v>
      </c>
      <c r="AV404" s="13" t="s">
        <v>88</v>
      </c>
      <c r="AW404" s="13" t="s">
        <v>34</v>
      </c>
      <c r="AX404" s="13" t="s">
        <v>79</v>
      </c>
      <c r="AY404" s="253" t="s">
        <v>163</v>
      </c>
    </row>
    <row r="405" s="13" customFormat="1">
      <c r="A405" s="13"/>
      <c r="B405" s="242"/>
      <c r="C405" s="243"/>
      <c r="D405" s="244" t="s">
        <v>169</v>
      </c>
      <c r="E405" s="245" t="s">
        <v>1</v>
      </c>
      <c r="F405" s="246" t="s">
        <v>1676</v>
      </c>
      <c r="G405" s="243"/>
      <c r="H405" s="247">
        <v>2.0800000000000001</v>
      </c>
      <c r="I405" s="248"/>
      <c r="J405" s="243"/>
      <c r="K405" s="243"/>
      <c r="L405" s="249"/>
      <c r="M405" s="250"/>
      <c r="N405" s="251"/>
      <c r="O405" s="251"/>
      <c r="P405" s="251"/>
      <c r="Q405" s="251"/>
      <c r="R405" s="251"/>
      <c r="S405" s="251"/>
      <c r="T405" s="25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3" t="s">
        <v>169</v>
      </c>
      <c r="AU405" s="253" t="s">
        <v>88</v>
      </c>
      <c r="AV405" s="13" t="s">
        <v>88</v>
      </c>
      <c r="AW405" s="13" t="s">
        <v>34</v>
      </c>
      <c r="AX405" s="13" t="s">
        <v>79</v>
      </c>
      <c r="AY405" s="253" t="s">
        <v>163</v>
      </c>
    </row>
    <row r="406" s="13" customFormat="1">
      <c r="A406" s="13"/>
      <c r="B406" s="242"/>
      <c r="C406" s="243"/>
      <c r="D406" s="244" t="s">
        <v>169</v>
      </c>
      <c r="E406" s="245" t="s">
        <v>1</v>
      </c>
      <c r="F406" s="246" t="s">
        <v>1677</v>
      </c>
      <c r="G406" s="243"/>
      <c r="H406" s="247">
        <v>1.04</v>
      </c>
      <c r="I406" s="248"/>
      <c r="J406" s="243"/>
      <c r="K406" s="243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169</v>
      </c>
      <c r="AU406" s="253" t="s">
        <v>88</v>
      </c>
      <c r="AV406" s="13" t="s">
        <v>88</v>
      </c>
      <c r="AW406" s="13" t="s">
        <v>34</v>
      </c>
      <c r="AX406" s="13" t="s">
        <v>79</v>
      </c>
      <c r="AY406" s="253" t="s">
        <v>163</v>
      </c>
    </row>
    <row r="407" s="13" customFormat="1">
      <c r="A407" s="13"/>
      <c r="B407" s="242"/>
      <c r="C407" s="243"/>
      <c r="D407" s="244" t="s">
        <v>169</v>
      </c>
      <c r="E407" s="245" t="s">
        <v>1</v>
      </c>
      <c r="F407" s="246" t="s">
        <v>1678</v>
      </c>
      <c r="G407" s="243"/>
      <c r="H407" s="247">
        <v>1.2</v>
      </c>
      <c r="I407" s="248"/>
      <c r="J407" s="243"/>
      <c r="K407" s="243"/>
      <c r="L407" s="249"/>
      <c r="M407" s="250"/>
      <c r="N407" s="251"/>
      <c r="O407" s="251"/>
      <c r="P407" s="251"/>
      <c r="Q407" s="251"/>
      <c r="R407" s="251"/>
      <c r="S407" s="251"/>
      <c r="T407" s="25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3" t="s">
        <v>169</v>
      </c>
      <c r="AU407" s="253" t="s">
        <v>88</v>
      </c>
      <c r="AV407" s="13" t="s">
        <v>88</v>
      </c>
      <c r="AW407" s="13" t="s">
        <v>34</v>
      </c>
      <c r="AX407" s="13" t="s">
        <v>79</v>
      </c>
      <c r="AY407" s="253" t="s">
        <v>163</v>
      </c>
    </row>
    <row r="408" s="15" customFormat="1">
      <c r="A408" s="15"/>
      <c r="B408" s="284"/>
      <c r="C408" s="285"/>
      <c r="D408" s="244" t="s">
        <v>169</v>
      </c>
      <c r="E408" s="286" t="s">
        <v>1</v>
      </c>
      <c r="F408" s="287" t="s">
        <v>1679</v>
      </c>
      <c r="G408" s="285"/>
      <c r="H408" s="288">
        <v>10.309999999999999</v>
      </c>
      <c r="I408" s="289"/>
      <c r="J408" s="285"/>
      <c r="K408" s="285"/>
      <c r="L408" s="290"/>
      <c r="M408" s="291"/>
      <c r="N408" s="292"/>
      <c r="O408" s="292"/>
      <c r="P408" s="292"/>
      <c r="Q408" s="292"/>
      <c r="R408" s="292"/>
      <c r="S408" s="292"/>
      <c r="T408" s="29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94" t="s">
        <v>169</v>
      </c>
      <c r="AU408" s="294" t="s">
        <v>88</v>
      </c>
      <c r="AV408" s="15" t="s">
        <v>91</v>
      </c>
      <c r="AW408" s="15" t="s">
        <v>34</v>
      </c>
      <c r="AX408" s="15" t="s">
        <v>79</v>
      </c>
      <c r="AY408" s="294" t="s">
        <v>163</v>
      </c>
    </row>
    <row r="409" s="13" customFormat="1">
      <c r="A409" s="13"/>
      <c r="B409" s="242"/>
      <c r="C409" s="243"/>
      <c r="D409" s="244" t="s">
        <v>169</v>
      </c>
      <c r="E409" s="245" t="s">
        <v>1</v>
      </c>
      <c r="F409" s="246" t="s">
        <v>1680</v>
      </c>
      <c r="G409" s="243"/>
      <c r="H409" s="247">
        <v>12</v>
      </c>
      <c r="I409" s="248"/>
      <c r="J409" s="243"/>
      <c r="K409" s="243"/>
      <c r="L409" s="249"/>
      <c r="M409" s="250"/>
      <c r="N409" s="251"/>
      <c r="O409" s="251"/>
      <c r="P409" s="251"/>
      <c r="Q409" s="251"/>
      <c r="R409" s="251"/>
      <c r="S409" s="251"/>
      <c r="T409" s="25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3" t="s">
        <v>169</v>
      </c>
      <c r="AU409" s="253" t="s">
        <v>88</v>
      </c>
      <c r="AV409" s="13" t="s">
        <v>88</v>
      </c>
      <c r="AW409" s="13" t="s">
        <v>34</v>
      </c>
      <c r="AX409" s="13" t="s">
        <v>79</v>
      </c>
      <c r="AY409" s="253" t="s">
        <v>163</v>
      </c>
    </row>
    <row r="410" s="13" customFormat="1">
      <c r="A410" s="13"/>
      <c r="B410" s="242"/>
      <c r="C410" s="243"/>
      <c r="D410" s="244" t="s">
        <v>169</v>
      </c>
      <c r="E410" s="245" t="s">
        <v>1</v>
      </c>
      <c r="F410" s="246" t="s">
        <v>1681</v>
      </c>
      <c r="G410" s="243"/>
      <c r="H410" s="247">
        <v>5</v>
      </c>
      <c r="I410" s="248"/>
      <c r="J410" s="243"/>
      <c r="K410" s="243"/>
      <c r="L410" s="249"/>
      <c r="M410" s="250"/>
      <c r="N410" s="251"/>
      <c r="O410" s="251"/>
      <c r="P410" s="251"/>
      <c r="Q410" s="251"/>
      <c r="R410" s="251"/>
      <c r="S410" s="251"/>
      <c r="T410" s="25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3" t="s">
        <v>169</v>
      </c>
      <c r="AU410" s="253" t="s">
        <v>88</v>
      </c>
      <c r="AV410" s="13" t="s">
        <v>88</v>
      </c>
      <c r="AW410" s="13" t="s">
        <v>34</v>
      </c>
      <c r="AX410" s="13" t="s">
        <v>79</v>
      </c>
      <c r="AY410" s="253" t="s">
        <v>163</v>
      </c>
    </row>
    <row r="411" s="13" customFormat="1">
      <c r="A411" s="13"/>
      <c r="B411" s="242"/>
      <c r="C411" s="243"/>
      <c r="D411" s="244" t="s">
        <v>169</v>
      </c>
      <c r="E411" s="245" t="s">
        <v>1</v>
      </c>
      <c r="F411" s="246" t="s">
        <v>1682</v>
      </c>
      <c r="G411" s="243"/>
      <c r="H411" s="247">
        <v>6.2999999999999998</v>
      </c>
      <c r="I411" s="248"/>
      <c r="J411" s="243"/>
      <c r="K411" s="243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169</v>
      </c>
      <c r="AU411" s="253" t="s">
        <v>88</v>
      </c>
      <c r="AV411" s="13" t="s">
        <v>88</v>
      </c>
      <c r="AW411" s="13" t="s">
        <v>34</v>
      </c>
      <c r="AX411" s="13" t="s">
        <v>79</v>
      </c>
      <c r="AY411" s="253" t="s">
        <v>163</v>
      </c>
    </row>
    <row r="412" s="13" customFormat="1">
      <c r="A412" s="13"/>
      <c r="B412" s="242"/>
      <c r="C412" s="243"/>
      <c r="D412" s="244" t="s">
        <v>169</v>
      </c>
      <c r="E412" s="245" t="s">
        <v>1</v>
      </c>
      <c r="F412" s="246" t="s">
        <v>1683</v>
      </c>
      <c r="G412" s="243"/>
      <c r="H412" s="247">
        <v>4.2000000000000002</v>
      </c>
      <c r="I412" s="248"/>
      <c r="J412" s="243"/>
      <c r="K412" s="243"/>
      <c r="L412" s="249"/>
      <c r="M412" s="250"/>
      <c r="N412" s="251"/>
      <c r="O412" s="251"/>
      <c r="P412" s="251"/>
      <c r="Q412" s="251"/>
      <c r="R412" s="251"/>
      <c r="S412" s="251"/>
      <c r="T412" s="25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3" t="s">
        <v>169</v>
      </c>
      <c r="AU412" s="253" t="s">
        <v>88</v>
      </c>
      <c r="AV412" s="13" t="s">
        <v>88</v>
      </c>
      <c r="AW412" s="13" t="s">
        <v>34</v>
      </c>
      <c r="AX412" s="13" t="s">
        <v>79</v>
      </c>
      <c r="AY412" s="253" t="s">
        <v>163</v>
      </c>
    </row>
    <row r="413" s="13" customFormat="1">
      <c r="A413" s="13"/>
      <c r="B413" s="242"/>
      <c r="C413" s="243"/>
      <c r="D413" s="244" t="s">
        <v>169</v>
      </c>
      <c r="E413" s="245" t="s">
        <v>1</v>
      </c>
      <c r="F413" s="246" t="s">
        <v>1684</v>
      </c>
      <c r="G413" s="243"/>
      <c r="H413" s="247">
        <v>3</v>
      </c>
      <c r="I413" s="248"/>
      <c r="J413" s="243"/>
      <c r="K413" s="243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169</v>
      </c>
      <c r="AU413" s="253" t="s">
        <v>88</v>
      </c>
      <c r="AV413" s="13" t="s">
        <v>88</v>
      </c>
      <c r="AW413" s="13" t="s">
        <v>34</v>
      </c>
      <c r="AX413" s="13" t="s">
        <v>79</v>
      </c>
      <c r="AY413" s="253" t="s">
        <v>163</v>
      </c>
    </row>
    <row r="414" s="13" customFormat="1">
      <c r="A414" s="13"/>
      <c r="B414" s="242"/>
      <c r="C414" s="243"/>
      <c r="D414" s="244" t="s">
        <v>169</v>
      </c>
      <c r="E414" s="245" t="s">
        <v>1</v>
      </c>
      <c r="F414" s="246" t="s">
        <v>1685</v>
      </c>
      <c r="G414" s="243"/>
      <c r="H414" s="247">
        <v>1.1699999999999999</v>
      </c>
      <c r="I414" s="248"/>
      <c r="J414" s="243"/>
      <c r="K414" s="243"/>
      <c r="L414" s="249"/>
      <c r="M414" s="250"/>
      <c r="N414" s="251"/>
      <c r="O414" s="251"/>
      <c r="P414" s="251"/>
      <c r="Q414" s="251"/>
      <c r="R414" s="251"/>
      <c r="S414" s="251"/>
      <c r="T414" s="25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3" t="s">
        <v>169</v>
      </c>
      <c r="AU414" s="253" t="s">
        <v>88</v>
      </c>
      <c r="AV414" s="13" t="s">
        <v>88</v>
      </c>
      <c r="AW414" s="13" t="s">
        <v>34</v>
      </c>
      <c r="AX414" s="13" t="s">
        <v>79</v>
      </c>
      <c r="AY414" s="253" t="s">
        <v>163</v>
      </c>
    </row>
    <row r="415" s="13" customFormat="1">
      <c r="A415" s="13"/>
      <c r="B415" s="242"/>
      <c r="C415" s="243"/>
      <c r="D415" s="244" t="s">
        <v>169</v>
      </c>
      <c r="E415" s="245" t="s">
        <v>1</v>
      </c>
      <c r="F415" s="246" t="s">
        <v>1686</v>
      </c>
      <c r="G415" s="243"/>
      <c r="H415" s="247">
        <v>1.8</v>
      </c>
      <c r="I415" s="248"/>
      <c r="J415" s="243"/>
      <c r="K415" s="243"/>
      <c r="L415" s="249"/>
      <c r="M415" s="250"/>
      <c r="N415" s="251"/>
      <c r="O415" s="251"/>
      <c r="P415" s="251"/>
      <c r="Q415" s="251"/>
      <c r="R415" s="251"/>
      <c r="S415" s="251"/>
      <c r="T415" s="25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3" t="s">
        <v>169</v>
      </c>
      <c r="AU415" s="253" t="s">
        <v>88</v>
      </c>
      <c r="AV415" s="13" t="s">
        <v>88</v>
      </c>
      <c r="AW415" s="13" t="s">
        <v>34</v>
      </c>
      <c r="AX415" s="13" t="s">
        <v>79</v>
      </c>
      <c r="AY415" s="253" t="s">
        <v>163</v>
      </c>
    </row>
    <row r="416" s="13" customFormat="1">
      <c r="A416" s="13"/>
      <c r="B416" s="242"/>
      <c r="C416" s="243"/>
      <c r="D416" s="244" t="s">
        <v>169</v>
      </c>
      <c r="E416" s="245" t="s">
        <v>1</v>
      </c>
      <c r="F416" s="246" t="s">
        <v>1687</v>
      </c>
      <c r="G416" s="243"/>
      <c r="H416" s="247">
        <v>16</v>
      </c>
      <c r="I416" s="248"/>
      <c r="J416" s="243"/>
      <c r="K416" s="243"/>
      <c r="L416" s="249"/>
      <c r="M416" s="250"/>
      <c r="N416" s="251"/>
      <c r="O416" s="251"/>
      <c r="P416" s="251"/>
      <c r="Q416" s="251"/>
      <c r="R416" s="251"/>
      <c r="S416" s="251"/>
      <c r="T416" s="25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3" t="s">
        <v>169</v>
      </c>
      <c r="AU416" s="253" t="s">
        <v>88</v>
      </c>
      <c r="AV416" s="13" t="s">
        <v>88</v>
      </c>
      <c r="AW416" s="13" t="s">
        <v>34</v>
      </c>
      <c r="AX416" s="13" t="s">
        <v>79</v>
      </c>
      <c r="AY416" s="253" t="s">
        <v>163</v>
      </c>
    </row>
    <row r="417" s="13" customFormat="1">
      <c r="A417" s="13"/>
      <c r="B417" s="242"/>
      <c r="C417" s="243"/>
      <c r="D417" s="244" t="s">
        <v>169</v>
      </c>
      <c r="E417" s="245" t="s">
        <v>1</v>
      </c>
      <c r="F417" s="246" t="s">
        <v>1688</v>
      </c>
      <c r="G417" s="243"/>
      <c r="H417" s="247">
        <v>1.8</v>
      </c>
      <c r="I417" s="248"/>
      <c r="J417" s="243"/>
      <c r="K417" s="243"/>
      <c r="L417" s="249"/>
      <c r="M417" s="250"/>
      <c r="N417" s="251"/>
      <c r="O417" s="251"/>
      <c r="P417" s="251"/>
      <c r="Q417" s="251"/>
      <c r="R417" s="251"/>
      <c r="S417" s="251"/>
      <c r="T417" s="25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3" t="s">
        <v>169</v>
      </c>
      <c r="AU417" s="253" t="s">
        <v>88</v>
      </c>
      <c r="AV417" s="13" t="s">
        <v>88</v>
      </c>
      <c r="AW417" s="13" t="s">
        <v>34</v>
      </c>
      <c r="AX417" s="13" t="s">
        <v>79</v>
      </c>
      <c r="AY417" s="253" t="s">
        <v>163</v>
      </c>
    </row>
    <row r="418" s="13" customFormat="1">
      <c r="A418" s="13"/>
      <c r="B418" s="242"/>
      <c r="C418" s="243"/>
      <c r="D418" s="244" t="s">
        <v>169</v>
      </c>
      <c r="E418" s="245" t="s">
        <v>1</v>
      </c>
      <c r="F418" s="246" t="s">
        <v>1689</v>
      </c>
      <c r="G418" s="243"/>
      <c r="H418" s="247">
        <v>5.4000000000000004</v>
      </c>
      <c r="I418" s="248"/>
      <c r="J418" s="243"/>
      <c r="K418" s="243"/>
      <c r="L418" s="249"/>
      <c r="M418" s="250"/>
      <c r="N418" s="251"/>
      <c r="O418" s="251"/>
      <c r="P418" s="251"/>
      <c r="Q418" s="251"/>
      <c r="R418" s="251"/>
      <c r="S418" s="251"/>
      <c r="T418" s="25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3" t="s">
        <v>169</v>
      </c>
      <c r="AU418" s="253" t="s">
        <v>88</v>
      </c>
      <c r="AV418" s="13" t="s">
        <v>88</v>
      </c>
      <c r="AW418" s="13" t="s">
        <v>34</v>
      </c>
      <c r="AX418" s="13" t="s">
        <v>79</v>
      </c>
      <c r="AY418" s="253" t="s">
        <v>163</v>
      </c>
    </row>
    <row r="419" s="13" customFormat="1">
      <c r="A419" s="13"/>
      <c r="B419" s="242"/>
      <c r="C419" s="243"/>
      <c r="D419" s="244" t="s">
        <v>169</v>
      </c>
      <c r="E419" s="245" t="s">
        <v>1</v>
      </c>
      <c r="F419" s="246" t="s">
        <v>1690</v>
      </c>
      <c r="G419" s="243"/>
      <c r="H419" s="247">
        <v>1.75</v>
      </c>
      <c r="I419" s="248"/>
      <c r="J419" s="243"/>
      <c r="K419" s="243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169</v>
      </c>
      <c r="AU419" s="253" t="s">
        <v>88</v>
      </c>
      <c r="AV419" s="13" t="s">
        <v>88</v>
      </c>
      <c r="AW419" s="13" t="s">
        <v>34</v>
      </c>
      <c r="AX419" s="13" t="s">
        <v>79</v>
      </c>
      <c r="AY419" s="253" t="s">
        <v>163</v>
      </c>
    </row>
    <row r="420" s="15" customFormat="1">
      <c r="A420" s="15"/>
      <c r="B420" s="284"/>
      <c r="C420" s="285"/>
      <c r="D420" s="244" t="s">
        <v>169</v>
      </c>
      <c r="E420" s="286" t="s">
        <v>1</v>
      </c>
      <c r="F420" s="287" t="s">
        <v>1691</v>
      </c>
      <c r="G420" s="285"/>
      <c r="H420" s="288">
        <v>58.419999999999995</v>
      </c>
      <c r="I420" s="289"/>
      <c r="J420" s="285"/>
      <c r="K420" s="285"/>
      <c r="L420" s="290"/>
      <c r="M420" s="291"/>
      <c r="N420" s="292"/>
      <c r="O420" s="292"/>
      <c r="P420" s="292"/>
      <c r="Q420" s="292"/>
      <c r="R420" s="292"/>
      <c r="S420" s="292"/>
      <c r="T420" s="29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94" t="s">
        <v>169</v>
      </c>
      <c r="AU420" s="294" t="s">
        <v>88</v>
      </c>
      <c r="AV420" s="15" t="s">
        <v>91</v>
      </c>
      <c r="AW420" s="15" t="s">
        <v>34</v>
      </c>
      <c r="AX420" s="15" t="s">
        <v>79</v>
      </c>
      <c r="AY420" s="294" t="s">
        <v>163</v>
      </c>
    </row>
    <row r="421" s="13" customFormat="1">
      <c r="A421" s="13"/>
      <c r="B421" s="242"/>
      <c r="C421" s="243"/>
      <c r="D421" s="244" t="s">
        <v>169</v>
      </c>
      <c r="E421" s="245" t="s">
        <v>1</v>
      </c>
      <c r="F421" s="246" t="s">
        <v>1692</v>
      </c>
      <c r="G421" s="243"/>
      <c r="H421" s="247">
        <v>2.6400000000000001</v>
      </c>
      <c r="I421" s="248"/>
      <c r="J421" s="243"/>
      <c r="K421" s="243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169</v>
      </c>
      <c r="AU421" s="253" t="s">
        <v>88</v>
      </c>
      <c r="AV421" s="13" t="s">
        <v>88</v>
      </c>
      <c r="AW421" s="13" t="s">
        <v>34</v>
      </c>
      <c r="AX421" s="13" t="s">
        <v>79</v>
      </c>
      <c r="AY421" s="253" t="s">
        <v>163</v>
      </c>
    </row>
    <row r="422" s="13" customFormat="1">
      <c r="A422" s="13"/>
      <c r="B422" s="242"/>
      <c r="C422" s="243"/>
      <c r="D422" s="244" t="s">
        <v>169</v>
      </c>
      <c r="E422" s="245" t="s">
        <v>1</v>
      </c>
      <c r="F422" s="246" t="s">
        <v>1693</v>
      </c>
      <c r="G422" s="243"/>
      <c r="H422" s="247">
        <v>1.2</v>
      </c>
      <c r="I422" s="248"/>
      <c r="J422" s="243"/>
      <c r="K422" s="243"/>
      <c r="L422" s="249"/>
      <c r="M422" s="250"/>
      <c r="N422" s="251"/>
      <c r="O422" s="251"/>
      <c r="P422" s="251"/>
      <c r="Q422" s="251"/>
      <c r="R422" s="251"/>
      <c r="S422" s="251"/>
      <c r="T422" s="25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3" t="s">
        <v>169</v>
      </c>
      <c r="AU422" s="253" t="s">
        <v>88</v>
      </c>
      <c r="AV422" s="13" t="s">
        <v>88</v>
      </c>
      <c r="AW422" s="13" t="s">
        <v>34</v>
      </c>
      <c r="AX422" s="13" t="s">
        <v>79</v>
      </c>
      <c r="AY422" s="253" t="s">
        <v>163</v>
      </c>
    </row>
    <row r="423" s="15" customFormat="1">
      <c r="A423" s="15"/>
      <c r="B423" s="284"/>
      <c r="C423" s="285"/>
      <c r="D423" s="244" t="s">
        <v>169</v>
      </c>
      <c r="E423" s="286" t="s">
        <v>1</v>
      </c>
      <c r="F423" s="287" t="s">
        <v>1694</v>
      </c>
      <c r="G423" s="285"/>
      <c r="H423" s="288">
        <v>3.8399999999999999</v>
      </c>
      <c r="I423" s="289"/>
      <c r="J423" s="285"/>
      <c r="K423" s="285"/>
      <c r="L423" s="290"/>
      <c r="M423" s="291"/>
      <c r="N423" s="292"/>
      <c r="O423" s="292"/>
      <c r="P423" s="292"/>
      <c r="Q423" s="292"/>
      <c r="R423" s="292"/>
      <c r="S423" s="292"/>
      <c r="T423" s="29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94" t="s">
        <v>169</v>
      </c>
      <c r="AU423" s="294" t="s">
        <v>88</v>
      </c>
      <c r="AV423" s="15" t="s">
        <v>91</v>
      </c>
      <c r="AW423" s="15" t="s">
        <v>34</v>
      </c>
      <c r="AX423" s="15" t="s">
        <v>79</v>
      </c>
      <c r="AY423" s="294" t="s">
        <v>163</v>
      </c>
    </row>
    <row r="424" s="13" customFormat="1">
      <c r="A424" s="13"/>
      <c r="B424" s="242"/>
      <c r="C424" s="243"/>
      <c r="D424" s="244" t="s">
        <v>169</v>
      </c>
      <c r="E424" s="245" t="s">
        <v>1</v>
      </c>
      <c r="F424" s="246" t="s">
        <v>1695</v>
      </c>
      <c r="G424" s="243"/>
      <c r="H424" s="247">
        <v>0.59999999999999998</v>
      </c>
      <c r="I424" s="248"/>
      <c r="J424" s="243"/>
      <c r="K424" s="243"/>
      <c r="L424" s="249"/>
      <c r="M424" s="250"/>
      <c r="N424" s="251"/>
      <c r="O424" s="251"/>
      <c r="P424" s="251"/>
      <c r="Q424" s="251"/>
      <c r="R424" s="251"/>
      <c r="S424" s="251"/>
      <c r="T424" s="25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3" t="s">
        <v>169</v>
      </c>
      <c r="AU424" s="253" t="s">
        <v>88</v>
      </c>
      <c r="AV424" s="13" t="s">
        <v>88</v>
      </c>
      <c r="AW424" s="13" t="s">
        <v>34</v>
      </c>
      <c r="AX424" s="13" t="s">
        <v>79</v>
      </c>
      <c r="AY424" s="253" t="s">
        <v>163</v>
      </c>
    </row>
    <row r="425" s="13" customFormat="1">
      <c r="A425" s="13"/>
      <c r="B425" s="242"/>
      <c r="C425" s="243"/>
      <c r="D425" s="244" t="s">
        <v>169</v>
      </c>
      <c r="E425" s="245" t="s">
        <v>1</v>
      </c>
      <c r="F425" s="246" t="s">
        <v>1696</v>
      </c>
      <c r="G425" s="243"/>
      <c r="H425" s="247">
        <v>0.59999999999999998</v>
      </c>
      <c r="I425" s="248"/>
      <c r="J425" s="243"/>
      <c r="K425" s="243"/>
      <c r="L425" s="249"/>
      <c r="M425" s="250"/>
      <c r="N425" s="251"/>
      <c r="O425" s="251"/>
      <c r="P425" s="251"/>
      <c r="Q425" s="251"/>
      <c r="R425" s="251"/>
      <c r="S425" s="251"/>
      <c r="T425" s="25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3" t="s">
        <v>169</v>
      </c>
      <c r="AU425" s="253" t="s">
        <v>88</v>
      </c>
      <c r="AV425" s="13" t="s">
        <v>88</v>
      </c>
      <c r="AW425" s="13" t="s">
        <v>34</v>
      </c>
      <c r="AX425" s="13" t="s">
        <v>79</v>
      </c>
      <c r="AY425" s="253" t="s">
        <v>163</v>
      </c>
    </row>
    <row r="426" s="13" customFormat="1">
      <c r="A426" s="13"/>
      <c r="B426" s="242"/>
      <c r="C426" s="243"/>
      <c r="D426" s="244" t="s">
        <v>169</v>
      </c>
      <c r="E426" s="245" t="s">
        <v>1</v>
      </c>
      <c r="F426" s="246" t="s">
        <v>1697</v>
      </c>
      <c r="G426" s="243"/>
      <c r="H426" s="247">
        <v>0.59999999999999998</v>
      </c>
      <c r="I426" s="248"/>
      <c r="J426" s="243"/>
      <c r="K426" s="243"/>
      <c r="L426" s="249"/>
      <c r="M426" s="250"/>
      <c r="N426" s="251"/>
      <c r="O426" s="251"/>
      <c r="P426" s="251"/>
      <c r="Q426" s="251"/>
      <c r="R426" s="251"/>
      <c r="S426" s="251"/>
      <c r="T426" s="25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3" t="s">
        <v>169</v>
      </c>
      <c r="AU426" s="253" t="s">
        <v>88</v>
      </c>
      <c r="AV426" s="13" t="s">
        <v>88</v>
      </c>
      <c r="AW426" s="13" t="s">
        <v>34</v>
      </c>
      <c r="AX426" s="13" t="s">
        <v>79</v>
      </c>
      <c r="AY426" s="253" t="s">
        <v>163</v>
      </c>
    </row>
    <row r="427" s="13" customFormat="1">
      <c r="A427" s="13"/>
      <c r="B427" s="242"/>
      <c r="C427" s="243"/>
      <c r="D427" s="244" t="s">
        <v>169</v>
      </c>
      <c r="E427" s="245" t="s">
        <v>1</v>
      </c>
      <c r="F427" s="246" t="s">
        <v>1698</v>
      </c>
      <c r="G427" s="243"/>
      <c r="H427" s="247">
        <v>2.3999999999999999</v>
      </c>
      <c r="I427" s="248"/>
      <c r="J427" s="243"/>
      <c r="K427" s="243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169</v>
      </c>
      <c r="AU427" s="253" t="s">
        <v>88</v>
      </c>
      <c r="AV427" s="13" t="s">
        <v>88</v>
      </c>
      <c r="AW427" s="13" t="s">
        <v>34</v>
      </c>
      <c r="AX427" s="13" t="s">
        <v>79</v>
      </c>
      <c r="AY427" s="253" t="s">
        <v>163</v>
      </c>
    </row>
    <row r="428" s="13" customFormat="1">
      <c r="A428" s="13"/>
      <c r="B428" s="242"/>
      <c r="C428" s="243"/>
      <c r="D428" s="244" t="s">
        <v>169</v>
      </c>
      <c r="E428" s="245" t="s">
        <v>1</v>
      </c>
      <c r="F428" s="246" t="s">
        <v>1699</v>
      </c>
      <c r="G428" s="243"/>
      <c r="H428" s="247">
        <v>0.93000000000000005</v>
      </c>
      <c r="I428" s="248"/>
      <c r="J428" s="243"/>
      <c r="K428" s="243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169</v>
      </c>
      <c r="AU428" s="253" t="s">
        <v>88</v>
      </c>
      <c r="AV428" s="13" t="s">
        <v>88</v>
      </c>
      <c r="AW428" s="13" t="s">
        <v>34</v>
      </c>
      <c r="AX428" s="13" t="s">
        <v>79</v>
      </c>
      <c r="AY428" s="253" t="s">
        <v>163</v>
      </c>
    </row>
    <row r="429" s="13" customFormat="1">
      <c r="A429" s="13"/>
      <c r="B429" s="242"/>
      <c r="C429" s="243"/>
      <c r="D429" s="244" t="s">
        <v>169</v>
      </c>
      <c r="E429" s="245" t="s">
        <v>1</v>
      </c>
      <c r="F429" s="246" t="s">
        <v>1700</v>
      </c>
      <c r="G429" s="243"/>
      <c r="H429" s="247">
        <v>0.59999999999999998</v>
      </c>
      <c r="I429" s="248"/>
      <c r="J429" s="243"/>
      <c r="K429" s="243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169</v>
      </c>
      <c r="AU429" s="253" t="s">
        <v>88</v>
      </c>
      <c r="AV429" s="13" t="s">
        <v>88</v>
      </c>
      <c r="AW429" s="13" t="s">
        <v>34</v>
      </c>
      <c r="AX429" s="13" t="s">
        <v>79</v>
      </c>
      <c r="AY429" s="253" t="s">
        <v>163</v>
      </c>
    </row>
    <row r="430" s="13" customFormat="1">
      <c r="A430" s="13"/>
      <c r="B430" s="242"/>
      <c r="C430" s="243"/>
      <c r="D430" s="244" t="s">
        <v>169</v>
      </c>
      <c r="E430" s="245" t="s">
        <v>1</v>
      </c>
      <c r="F430" s="246" t="s">
        <v>1701</v>
      </c>
      <c r="G430" s="243"/>
      <c r="H430" s="247">
        <v>1.1599999999999999</v>
      </c>
      <c r="I430" s="248"/>
      <c r="J430" s="243"/>
      <c r="K430" s="243"/>
      <c r="L430" s="249"/>
      <c r="M430" s="250"/>
      <c r="N430" s="251"/>
      <c r="O430" s="251"/>
      <c r="P430" s="251"/>
      <c r="Q430" s="251"/>
      <c r="R430" s="251"/>
      <c r="S430" s="251"/>
      <c r="T430" s="25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3" t="s">
        <v>169</v>
      </c>
      <c r="AU430" s="253" t="s">
        <v>88</v>
      </c>
      <c r="AV430" s="13" t="s">
        <v>88</v>
      </c>
      <c r="AW430" s="13" t="s">
        <v>34</v>
      </c>
      <c r="AX430" s="13" t="s">
        <v>79</v>
      </c>
      <c r="AY430" s="253" t="s">
        <v>163</v>
      </c>
    </row>
    <row r="431" s="13" customFormat="1">
      <c r="A431" s="13"/>
      <c r="B431" s="242"/>
      <c r="C431" s="243"/>
      <c r="D431" s="244" t="s">
        <v>169</v>
      </c>
      <c r="E431" s="245" t="s">
        <v>1</v>
      </c>
      <c r="F431" s="246" t="s">
        <v>1702</v>
      </c>
      <c r="G431" s="243"/>
      <c r="H431" s="247">
        <v>1.8</v>
      </c>
      <c r="I431" s="248"/>
      <c r="J431" s="243"/>
      <c r="K431" s="243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169</v>
      </c>
      <c r="AU431" s="253" t="s">
        <v>88</v>
      </c>
      <c r="AV431" s="13" t="s">
        <v>88</v>
      </c>
      <c r="AW431" s="13" t="s">
        <v>34</v>
      </c>
      <c r="AX431" s="13" t="s">
        <v>79</v>
      </c>
      <c r="AY431" s="253" t="s">
        <v>163</v>
      </c>
    </row>
    <row r="432" s="13" customFormat="1">
      <c r="A432" s="13"/>
      <c r="B432" s="242"/>
      <c r="C432" s="243"/>
      <c r="D432" s="244" t="s">
        <v>169</v>
      </c>
      <c r="E432" s="245" t="s">
        <v>1</v>
      </c>
      <c r="F432" s="246" t="s">
        <v>1703</v>
      </c>
      <c r="G432" s="243"/>
      <c r="H432" s="247">
        <v>0.59999999999999998</v>
      </c>
      <c r="I432" s="248"/>
      <c r="J432" s="243"/>
      <c r="K432" s="243"/>
      <c r="L432" s="249"/>
      <c r="M432" s="250"/>
      <c r="N432" s="251"/>
      <c r="O432" s="251"/>
      <c r="P432" s="251"/>
      <c r="Q432" s="251"/>
      <c r="R432" s="251"/>
      <c r="S432" s="251"/>
      <c r="T432" s="252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3" t="s">
        <v>169</v>
      </c>
      <c r="AU432" s="253" t="s">
        <v>88</v>
      </c>
      <c r="AV432" s="13" t="s">
        <v>88</v>
      </c>
      <c r="AW432" s="13" t="s">
        <v>34</v>
      </c>
      <c r="AX432" s="13" t="s">
        <v>79</v>
      </c>
      <c r="AY432" s="253" t="s">
        <v>163</v>
      </c>
    </row>
    <row r="433" s="13" customFormat="1">
      <c r="A433" s="13"/>
      <c r="B433" s="242"/>
      <c r="C433" s="243"/>
      <c r="D433" s="244" t="s">
        <v>169</v>
      </c>
      <c r="E433" s="245" t="s">
        <v>1</v>
      </c>
      <c r="F433" s="246" t="s">
        <v>1704</v>
      </c>
      <c r="G433" s="243"/>
      <c r="H433" s="247">
        <v>1.05</v>
      </c>
      <c r="I433" s="248"/>
      <c r="J433" s="243"/>
      <c r="K433" s="243"/>
      <c r="L433" s="249"/>
      <c r="M433" s="250"/>
      <c r="N433" s="251"/>
      <c r="O433" s="251"/>
      <c r="P433" s="251"/>
      <c r="Q433" s="251"/>
      <c r="R433" s="251"/>
      <c r="S433" s="251"/>
      <c r="T433" s="25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3" t="s">
        <v>169</v>
      </c>
      <c r="AU433" s="253" t="s">
        <v>88</v>
      </c>
      <c r="AV433" s="13" t="s">
        <v>88</v>
      </c>
      <c r="AW433" s="13" t="s">
        <v>34</v>
      </c>
      <c r="AX433" s="13" t="s">
        <v>79</v>
      </c>
      <c r="AY433" s="253" t="s">
        <v>163</v>
      </c>
    </row>
    <row r="434" s="15" customFormat="1">
      <c r="A434" s="15"/>
      <c r="B434" s="284"/>
      <c r="C434" s="285"/>
      <c r="D434" s="244" t="s">
        <v>169</v>
      </c>
      <c r="E434" s="286" t="s">
        <v>1</v>
      </c>
      <c r="F434" s="287" t="s">
        <v>1705</v>
      </c>
      <c r="G434" s="285"/>
      <c r="H434" s="288">
        <v>10.34</v>
      </c>
      <c r="I434" s="289"/>
      <c r="J434" s="285"/>
      <c r="K434" s="285"/>
      <c r="L434" s="290"/>
      <c r="M434" s="291"/>
      <c r="N434" s="292"/>
      <c r="O434" s="292"/>
      <c r="P434" s="292"/>
      <c r="Q434" s="292"/>
      <c r="R434" s="292"/>
      <c r="S434" s="292"/>
      <c r="T434" s="29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94" t="s">
        <v>169</v>
      </c>
      <c r="AU434" s="294" t="s">
        <v>88</v>
      </c>
      <c r="AV434" s="15" t="s">
        <v>91</v>
      </c>
      <c r="AW434" s="15" t="s">
        <v>34</v>
      </c>
      <c r="AX434" s="15" t="s">
        <v>79</v>
      </c>
      <c r="AY434" s="294" t="s">
        <v>163</v>
      </c>
    </row>
    <row r="435" s="14" customFormat="1">
      <c r="A435" s="14"/>
      <c r="B435" s="254"/>
      <c r="C435" s="255"/>
      <c r="D435" s="244" t="s">
        <v>169</v>
      </c>
      <c r="E435" s="256" t="s">
        <v>1</v>
      </c>
      <c r="F435" s="257" t="s">
        <v>172</v>
      </c>
      <c r="G435" s="255"/>
      <c r="H435" s="258">
        <v>82.909999999999982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4" t="s">
        <v>169</v>
      </c>
      <c r="AU435" s="264" t="s">
        <v>88</v>
      </c>
      <c r="AV435" s="14" t="s">
        <v>94</v>
      </c>
      <c r="AW435" s="14" t="s">
        <v>34</v>
      </c>
      <c r="AX435" s="14" t="s">
        <v>84</v>
      </c>
      <c r="AY435" s="264" t="s">
        <v>163</v>
      </c>
    </row>
    <row r="436" s="2" customFormat="1" ht="21.75" customHeight="1">
      <c r="A436" s="39"/>
      <c r="B436" s="40"/>
      <c r="C436" s="228" t="s">
        <v>314</v>
      </c>
      <c r="D436" s="228" t="s">
        <v>165</v>
      </c>
      <c r="E436" s="229" t="s">
        <v>1706</v>
      </c>
      <c r="F436" s="230" t="s">
        <v>1707</v>
      </c>
      <c r="G436" s="231" t="s">
        <v>293</v>
      </c>
      <c r="H436" s="232">
        <v>3</v>
      </c>
      <c r="I436" s="233"/>
      <c r="J436" s="234">
        <f>ROUND(I436*H436,2)</f>
        <v>0</v>
      </c>
      <c r="K436" s="235"/>
      <c r="L436" s="45"/>
      <c r="M436" s="236" t="s">
        <v>1</v>
      </c>
      <c r="N436" s="237" t="s">
        <v>44</v>
      </c>
      <c r="O436" s="92"/>
      <c r="P436" s="238">
        <f>O436*H436</f>
        <v>0</v>
      </c>
      <c r="Q436" s="238">
        <v>0</v>
      </c>
      <c r="R436" s="238">
        <f>Q436*H436</f>
        <v>0</v>
      </c>
      <c r="S436" s="238">
        <v>0</v>
      </c>
      <c r="T436" s="23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0" t="s">
        <v>94</v>
      </c>
      <c r="AT436" s="240" t="s">
        <v>165</v>
      </c>
      <c r="AU436" s="240" t="s">
        <v>88</v>
      </c>
      <c r="AY436" s="18" t="s">
        <v>163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8" t="s">
        <v>84</v>
      </c>
      <c r="BK436" s="241">
        <f>ROUND(I436*H436,2)</f>
        <v>0</v>
      </c>
      <c r="BL436" s="18" t="s">
        <v>94</v>
      </c>
      <c r="BM436" s="240" t="s">
        <v>435</v>
      </c>
    </row>
    <row r="437" s="2" customFormat="1" ht="24.15" customHeight="1">
      <c r="A437" s="39"/>
      <c r="B437" s="40"/>
      <c r="C437" s="228" t="s">
        <v>192</v>
      </c>
      <c r="D437" s="228" t="s">
        <v>165</v>
      </c>
      <c r="E437" s="229" t="s">
        <v>1708</v>
      </c>
      <c r="F437" s="230" t="s">
        <v>1709</v>
      </c>
      <c r="G437" s="231" t="s">
        <v>184</v>
      </c>
      <c r="H437" s="232">
        <v>19</v>
      </c>
      <c r="I437" s="233"/>
      <c r="J437" s="234">
        <f>ROUND(I437*H437,2)</f>
        <v>0</v>
      </c>
      <c r="K437" s="235"/>
      <c r="L437" s="45"/>
      <c r="M437" s="236" t="s">
        <v>1</v>
      </c>
      <c r="N437" s="237" t="s">
        <v>44</v>
      </c>
      <c r="O437" s="92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0" t="s">
        <v>94</v>
      </c>
      <c r="AT437" s="240" t="s">
        <v>165</v>
      </c>
      <c r="AU437" s="240" t="s">
        <v>88</v>
      </c>
      <c r="AY437" s="18" t="s">
        <v>163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8" t="s">
        <v>84</v>
      </c>
      <c r="BK437" s="241">
        <f>ROUND(I437*H437,2)</f>
        <v>0</v>
      </c>
      <c r="BL437" s="18" t="s">
        <v>94</v>
      </c>
      <c r="BM437" s="240" t="s">
        <v>440</v>
      </c>
    </row>
    <row r="438" s="2" customFormat="1" ht="24.15" customHeight="1">
      <c r="A438" s="39"/>
      <c r="B438" s="40"/>
      <c r="C438" s="228" t="s">
        <v>319</v>
      </c>
      <c r="D438" s="228" t="s">
        <v>165</v>
      </c>
      <c r="E438" s="229" t="s">
        <v>1710</v>
      </c>
      <c r="F438" s="230" t="s">
        <v>1711</v>
      </c>
      <c r="G438" s="231" t="s">
        <v>184</v>
      </c>
      <c r="H438" s="232">
        <v>15</v>
      </c>
      <c r="I438" s="233"/>
      <c r="J438" s="234">
        <f>ROUND(I438*H438,2)</f>
        <v>0</v>
      </c>
      <c r="K438" s="235"/>
      <c r="L438" s="45"/>
      <c r="M438" s="236" t="s">
        <v>1</v>
      </c>
      <c r="N438" s="237" t="s">
        <v>44</v>
      </c>
      <c r="O438" s="92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40" t="s">
        <v>94</v>
      </c>
      <c r="AT438" s="240" t="s">
        <v>165</v>
      </c>
      <c r="AU438" s="240" t="s">
        <v>88</v>
      </c>
      <c r="AY438" s="18" t="s">
        <v>163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8" t="s">
        <v>84</v>
      </c>
      <c r="BK438" s="241">
        <f>ROUND(I438*H438,2)</f>
        <v>0</v>
      </c>
      <c r="BL438" s="18" t="s">
        <v>94</v>
      </c>
      <c r="BM438" s="240" t="s">
        <v>444</v>
      </c>
    </row>
    <row r="439" s="2" customFormat="1" ht="24.15" customHeight="1">
      <c r="A439" s="39"/>
      <c r="B439" s="40"/>
      <c r="C439" s="228" t="s">
        <v>270</v>
      </c>
      <c r="D439" s="228" t="s">
        <v>165</v>
      </c>
      <c r="E439" s="229" t="s">
        <v>1712</v>
      </c>
      <c r="F439" s="230" t="s">
        <v>1713</v>
      </c>
      <c r="G439" s="231" t="s">
        <v>184</v>
      </c>
      <c r="H439" s="232">
        <v>145.96000000000001</v>
      </c>
      <c r="I439" s="233"/>
      <c r="J439" s="234">
        <f>ROUND(I439*H439,2)</f>
        <v>0</v>
      </c>
      <c r="K439" s="235"/>
      <c r="L439" s="45"/>
      <c r="M439" s="236" t="s">
        <v>1</v>
      </c>
      <c r="N439" s="237" t="s">
        <v>44</v>
      </c>
      <c r="O439" s="92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0" t="s">
        <v>94</v>
      </c>
      <c r="AT439" s="240" t="s">
        <v>165</v>
      </c>
      <c r="AU439" s="240" t="s">
        <v>88</v>
      </c>
      <c r="AY439" s="18" t="s">
        <v>163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8" t="s">
        <v>84</v>
      </c>
      <c r="BK439" s="241">
        <f>ROUND(I439*H439,2)</f>
        <v>0</v>
      </c>
      <c r="BL439" s="18" t="s">
        <v>94</v>
      </c>
      <c r="BM439" s="240" t="s">
        <v>448</v>
      </c>
    </row>
    <row r="440" s="13" customFormat="1">
      <c r="A440" s="13"/>
      <c r="B440" s="242"/>
      <c r="C440" s="243"/>
      <c r="D440" s="244" t="s">
        <v>169</v>
      </c>
      <c r="E440" s="245" t="s">
        <v>1</v>
      </c>
      <c r="F440" s="246" t="s">
        <v>1714</v>
      </c>
      <c r="G440" s="243"/>
      <c r="H440" s="247">
        <v>112.95999999999999</v>
      </c>
      <c r="I440" s="248"/>
      <c r="J440" s="243"/>
      <c r="K440" s="243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169</v>
      </c>
      <c r="AU440" s="253" t="s">
        <v>88</v>
      </c>
      <c r="AV440" s="13" t="s">
        <v>88</v>
      </c>
      <c r="AW440" s="13" t="s">
        <v>34</v>
      </c>
      <c r="AX440" s="13" t="s">
        <v>79</v>
      </c>
      <c r="AY440" s="253" t="s">
        <v>163</v>
      </c>
    </row>
    <row r="441" s="13" customFormat="1">
      <c r="A441" s="13"/>
      <c r="B441" s="242"/>
      <c r="C441" s="243"/>
      <c r="D441" s="244" t="s">
        <v>169</v>
      </c>
      <c r="E441" s="245" t="s">
        <v>1</v>
      </c>
      <c r="F441" s="246" t="s">
        <v>1715</v>
      </c>
      <c r="G441" s="243"/>
      <c r="H441" s="247">
        <v>33</v>
      </c>
      <c r="I441" s="248"/>
      <c r="J441" s="243"/>
      <c r="K441" s="243"/>
      <c r="L441" s="249"/>
      <c r="M441" s="250"/>
      <c r="N441" s="251"/>
      <c r="O441" s="251"/>
      <c r="P441" s="251"/>
      <c r="Q441" s="251"/>
      <c r="R441" s="251"/>
      <c r="S441" s="251"/>
      <c r="T441" s="25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3" t="s">
        <v>169</v>
      </c>
      <c r="AU441" s="253" t="s">
        <v>88</v>
      </c>
      <c r="AV441" s="13" t="s">
        <v>88</v>
      </c>
      <c r="AW441" s="13" t="s">
        <v>34</v>
      </c>
      <c r="AX441" s="13" t="s">
        <v>79</v>
      </c>
      <c r="AY441" s="253" t="s">
        <v>163</v>
      </c>
    </row>
    <row r="442" s="14" customFormat="1">
      <c r="A442" s="14"/>
      <c r="B442" s="254"/>
      <c r="C442" s="255"/>
      <c r="D442" s="244" t="s">
        <v>169</v>
      </c>
      <c r="E442" s="256" t="s">
        <v>1</v>
      </c>
      <c r="F442" s="257" t="s">
        <v>172</v>
      </c>
      <c r="G442" s="255"/>
      <c r="H442" s="258">
        <v>145.95999999999998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4" t="s">
        <v>169</v>
      </c>
      <c r="AU442" s="264" t="s">
        <v>88</v>
      </c>
      <c r="AV442" s="14" t="s">
        <v>94</v>
      </c>
      <c r="AW442" s="14" t="s">
        <v>34</v>
      </c>
      <c r="AX442" s="14" t="s">
        <v>84</v>
      </c>
      <c r="AY442" s="264" t="s">
        <v>163</v>
      </c>
    </row>
    <row r="443" s="2" customFormat="1" ht="24.15" customHeight="1">
      <c r="A443" s="39"/>
      <c r="B443" s="40"/>
      <c r="C443" s="228" t="s">
        <v>289</v>
      </c>
      <c r="D443" s="228" t="s">
        <v>165</v>
      </c>
      <c r="E443" s="229" t="s">
        <v>1716</v>
      </c>
      <c r="F443" s="230" t="s">
        <v>1717</v>
      </c>
      <c r="G443" s="231" t="s">
        <v>184</v>
      </c>
      <c r="H443" s="232">
        <v>119.01000000000001</v>
      </c>
      <c r="I443" s="233"/>
      <c r="J443" s="234">
        <f>ROUND(I443*H443,2)</f>
        <v>0</v>
      </c>
      <c r="K443" s="235"/>
      <c r="L443" s="45"/>
      <c r="M443" s="236" t="s">
        <v>1</v>
      </c>
      <c r="N443" s="237" t="s">
        <v>44</v>
      </c>
      <c r="O443" s="92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0" t="s">
        <v>94</v>
      </c>
      <c r="AT443" s="240" t="s">
        <v>165</v>
      </c>
      <c r="AU443" s="240" t="s">
        <v>88</v>
      </c>
      <c r="AY443" s="18" t="s">
        <v>163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8" t="s">
        <v>84</v>
      </c>
      <c r="BK443" s="241">
        <f>ROUND(I443*H443,2)</f>
        <v>0</v>
      </c>
      <c r="BL443" s="18" t="s">
        <v>94</v>
      </c>
      <c r="BM443" s="240" t="s">
        <v>452</v>
      </c>
    </row>
    <row r="444" s="13" customFormat="1">
      <c r="A444" s="13"/>
      <c r="B444" s="242"/>
      <c r="C444" s="243"/>
      <c r="D444" s="244" t="s">
        <v>169</v>
      </c>
      <c r="E444" s="245" t="s">
        <v>1</v>
      </c>
      <c r="F444" s="246" t="s">
        <v>1718</v>
      </c>
      <c r="G444" s="243"/>
      <c r="H444" s="247">
        <v>57</v>
      </c>
      <c r="I444" s="248"/>
      <c r="J444" s="243"/>
      <c r="K444" s="243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169</v>
      </c>
      <c r="AU444" s="253" t="s">
        <v>88</v>
      </c>
      <c r="AV444" s="13" t="s">
        <v>88</v>
      </c>
      <c r="AW444" s="13" t="s">
        <v>34</v>
      </c>
      <c r="AX444" s="13" t="s">
        <v>79</v>
      </c>
      <c r="AY444" s="253" t="s">
        <v>163</v>
      </c>
    </row>
    <row r="445" s="13" customFormat="1">
      <c r="A445" s="13"/>
      <c r="B445" s="242"/>
      <c r="C445" s="243"/>
      <c r="D445" s="244" t="s">
        <v>169</v>
      </c>
      <c r="E445" s="245" t="s">
        <v>1</v>
      </c>
      <c r="F445" s="246" t="s">
        <v>1719</v>
      </c>
      <c r="G445" s="243"/>
      <c r="H445" s="247">
        <v>11.359999999999999</v>
      </c>
      <c r="I445" s="248"/>
      <c r="J445" s="243"/>
      <c r="K445" s="243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169</v>
      </c>
      <c r="AU445" s="253" t="s">
        <v>88</v>
      </c>
      <c r="AV445" s="13" t="s">
        <v>88</v>
      </c>
      <c r="AW445" s="13" t="s">
        <v>34</v>
      </c>
      <c r="AX445" s="13" t="s">
        <v>79</v>
      </c>
      <c r="AY445" s="253" t="s">
        <v>163</v>
      </c>
    </row>
    <row r="446" s="13" customFormat="1">
      <c r="A446" s="13"/>
      <c r="B446" s="242"/>
      <c r="C446" s="243"/>
      <c r="D446" s="244" t="s">
        <v>169</v>
      </c>
      <c r="E446" s="245" t="s">
        <v>1</v>
      </c>
      <c r="F446" s="246" t="s">
        <v>1720</v>
      </c>
      <c r="G446" s="243"/>
      <c r="H446" s="247">
        <v>14.35</v>
      </c>
      <c r="I446" s="248"/>
      <c r="J446" s="243"/>
      <c r="K446" s="243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169</v>
      </c>
      <c r="AU446" s="253" t="s">
        <v>88</v>
      </c>
      <c r="AV446" s="13" t="s">
        <v>88</v>
      </c>
      <c r="AW446" s="13" t="s">
        <v>34</v>
      </c>
      <c r="AX446" s="13" t="s">
        <v>79</v>
      </c>
      <c r="AY446" s="253" t="s">
        <v>163</v>
      </c>
    </row>
    <row r="447" s="13" customFormat="1">
      <c r="A447" s="13"/>
      <c r="B447" s="242"/>
      <c r="C447" s="243"/>
      <c r="D447" s="244" t="s">
        <v>169</v>
      </c>
      <c r="E447" s="245" t="s">
        <v>1</v>
      </c>
      <c r="F447" s="246" t="s">
        <v>1721</v>
      </c>
      <c r="G447" s="243"/>
      <c r="H447" s="247">
        <v>36.299999999999997</v>
      </c>
      <c r="I447" s="248"/>
      <c r="J447" s="243"/>
      <c r="K447" s="243"/>
      <c r="L447" s="249"/>
      <c r="M447" s="250"/>
      <c r="N447" s="251"/>
      <c r="O447" s="251"/>
      <c r="P447" s="251"/>
      <c r="Q447" s="251"/>
      <c r="R447" s="251"/>
      <c r="S447" s="251"/>
      <c r="T447" s="25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3" t="s">
        <v>169</v>
      </c>
      <c r="AU447" s="253" t="s">
        <v>88</v>
      </c>
      <c r="AV447" s="13" t="s">
        <v>88</v>
      </c>
      <c r="AW447" s="13" t="s">
        <v>34</v>
      </c>
      <c r="AX447" s="13" t="s">
        <v>79</v>
      </c>
      <c r="AY447" s="253" t="s">
        <v>163</v>
      </c>
    </row>
    <row r="448" s="14" customFormat="1">
      <c r="A448" s="14"/>
      <c r="B448" s="254"/>
      <c r="C448" s="255"/>
      <c r="D448" s="244" t="s">
        <v>169</v>
      </c>
      <c r="E448" s="256" t="s">
        <v>1</v>
      </c>
      <c r="F448" s="257" t="s">
        <v>172</v>
      </c>
      <c r="G448" s="255"/>
      <c r="H448" s="258">
        <v>119.00999999999999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4" t="s">
        <v>169</v>
      </c>
      <c r="AU448" s="264" t="s">
        <v>88</v>
      </c>
      <c r="AV448" s="14" t="s">
        <v>94</v>
      </c>
      <c r="AW448" s="14" t="s">
        <v>34</v>
      </c>
      <c r="AX448" s="14" t="s">
        <v>84</v>
      </c>
      <c r="AY448" s="264" t="s">
        <v>163</v>
      </c>
    </row>
    <row r="449" s="2" customFormat="1" ht="49.05" customHeight="1">
      <c r="A449" s="39"/>
      <c r="B449" s="40"/>
      <c r="C449" s="228" t="s">
        <v>453</v>
      </c>
      <c r="D449" s="228" t="s">
        <v>165</v>
      </c>
      <c r="E449" s="229" t="s">
        <v>1722</v>
      </c>
      <c r="F449" s="230" t="s">
        <v>1723</v>
      </c>
      <c r="G449" s="231" t="s">
        <v>175</v>
      </c>
      <c r="H449" s="232">
        <v>158.02799999999999</v>
      </c>
      <c r="I449" s="233"/>
      <c r="J449" s="234">
        <f>ROUND(I449*H449,2)</f>
        <v>0</v>
      </c>
      <c r="K449" s="235"/>
      <c r="L449" s="45"/>
      <c r="M449" s="236" t="s">
        <v>1</v>
      </c>
      <c r="N449" s="237" t="s">
        <v>44</v>
      </c>
      <c r="O449" s="92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0" t="s">
        <v>94</v>
      </c>
      <c r="AT449" s="240" t="s">
        <v>165</v>
      </c>
      <c r="AU449" s="240" t="s">
        <v>88</v>
      </c>
      <c r="AY449" s="18" t="s">
        <v>163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8" t="s">
        <v>84</v>
      </c>
      <c r="BK449" s="241">
        <f>ROUND(I449*H449,2)</f>
        <v>0</v>
      </c>
      <c r="BL449" s="18" t="s">
        <v>94</v>
      </c>
      <c r="BM449" s="240" t="s">
        <v>456</v>
      </c>
    </row>
    <row r="450" s="13" customFormat="1">
      <c r="A450" s="13"/>
      <c r="B450" s="242"/>
      <c r="C450" s="243"/>
      <c r="D450" s="244" t="s">
        <v>169</v>
      </c>
      <c r="E450" s="245" t="s">
        <v>1</v>
      </c>
      <c r="F450" s="246" t="s">
        <v>1497</v>
      </c>
      <c r="G450" s="243"/>
      <c r="H450" s="247">
        <v>8.4000000000000004</v>
      </c>
      <c r="I450" s="248"/>
      <c r="J450" s="243"/>
      <c r="K450" s="243"/>
      <c r="L450" s="249"/>
      <c r="M450" s="250"/>
      <c r="N450" s="251"/>
      <c r="O450" s="251"/>
      <c r="P450" s="251"/>
      <c r="Q450" s="251"/>
      <c r="R450" s="251"/>
      <c r="S450" s="251"/>
      <c r="T450" s="25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3" t="s">
        <v>169</v>
      </c>
      <c r="AU450" s="253" t="s">
        <v>88</v>
      </c>
      <c r="AV450" s="13" t="s">
        <v>88</v>
      </c>
      <c r="AW450" s="13" t="s">
        <v>34</v>
      </c>
      <c r="AX450" s="13" t="s">
        <v>79</v>
      </c>
      <c r="AY450" s="253" t="s">
        <v>163</v>
      </c>
    </row>
    <row r="451" s="13" customFormat="1">
      <c r="A451" s="13"/>
      <c r="B451" s="242"/>
      <c r="C451" s="243"/>
      <c r="D451" s="244" t="s">
        <v>169</v>
      </c>
      <c r="E451" s="245" t="s">
        <v>1</v>
      </c>
      <c r="F451" s="246" t="s">
        <v>1498</v>
      </c>
      <c r="G451" s="243"/>
      <c r="H451" s="247">
        <v>8.8000000000000007</v>
      </c>
      <c r="I451" s="248"/>
      <c r="J451" s="243"/>
      <c r="K451" s="243"/>
      <c r="L451" s="249"/>
      <c r="M451" s="250"/>
      <c r="N451" s="251"/>
      <c r="O451" s="251"/>
      <c r="P451" s="251"/>
      <c r="Q451" s="251"/>
      <c r="R451" s="251"/>
      <c r="S451" s="251"/>
      <c r="T451" s="25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3" t="s">
        <v>169</v>
      </c>
      <c r="AU451" s="253" t="s">
        <v>88</v>
      </c>
      <c r="AV451" s="13" t="s">
        <v>88</v>
      </c>
      <c r="AW451" s="13" t="s">
        <v>34</v>
      </c>
      <c r="AX451" s="13" t="s">
        <v>79</v>
      </c>
      <c r="AY451" s="253" t="s">
        <v>163</v>
      </c>
    </row>
    <row r="452" s="13" customFormat="1">
      <c r="A452" s="13"/>
      <c r="B452" s="242"/>
      <c r="C452" s="243"/>
      <c r="D452" s="244" t="s">
        <v>169</v>
      </c>
      <c r="E452" s="245" t="s">
        <v>1</v>
      </c>
      <c r="F452" s="246" t="s">
        <v>1499</v>
      </c>
      <c r="G452" s="243"/>
      <c r="H452" s="247">
        <v>4.5999999999999996</v>
      </c>
      <c r="I452" s="248"/>
      <c r="J452" s="243"/>
      <c r="K452" s="243"/>
      <c r="L452" s="249"/>
      <c r="M452" s="250"/>
      <c r="N452" s="251"/>
      <c r="O452" s="251"/>
      <c r="P452" s="251"/>
      <c r="Q452" s="251"/>
      <c r="R452" s="251"/>
      <c r="S452" s="251"/>
      <c r="T452" s="252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3" t="s">
        <v>169</v>
      </c>
      <c r="AU452" s="253" t="s">
        <v>88</v>
      </c>
      <c r="AV452" s="13" t="s">
        <v>88</v>
      </c>
      <c r="AW452" s="13" t="s">
        <v>34</v>
      </c>
      <c r="AX452" s="13" t="s">
        <v>79</v>
      </c>
      <c r="AY452" s="253" t="s">
        <v>163</v>
      </c>
    </row>
    <row r="453" s="13" customFormat="1">
      <c r="A453" s="13"/>
      <c r="B453" s="242"/>
      <c r="C453" s="243"/>
      <c r="D453" s="244" t="s">
        <v>169</v>
      </c>
      <c r="E453" s="245" t="s">
        <v>1</v>
      </c>
      <c r="F453" s="246" t="s">
        <v>1500</v>
      </c>
      <c r="G453" s="243"/>
      <c r="H453" s="247">
        <v>5.2800000000000002</v>
      </c>
      <c r="I453" s="248"/>
      <c r="J453" s="243"/>
      <c r="K453" s="243"/>
      <c r="L453" s="249"/>
      <c r="M453" s="250"/>
      <c r="N453" s="251"/>
      <c r="O453" s="251"/>
      <c r="P453" s="251"/>
      <c r="Q453" s="251"/>
      <c r="R453" s="251"/>
      <c r="S453" s="251"/>
      <c r="T453" s="25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3" t="s">
        <v>169</v>
      </c>
      <c r="AU453" s="253" t="s">
        <v>88</v>
      </c>
      <c r="AV453" s="13" t="s">
        <v>88</v>
      </c>
      <c r="AW453" s="13" t="s">
        <v>34</v>
      </c>
      <c r="AX453" s="13" t="s">
        <v>79</v>
      </c>
      <c r="AY453" s="253" t="s">
        <v>163</v>
      </c>
    </row>
    <row r="454" s="13" customFormat="1">
      <c r="A454" s="13"/>
      <c r="B454" s="242"/>
      <c r="C454" s="243"/>
      <c r="D454" s="244" t="s">
        <v>169</v>
      </c>
      <c r="E454" s="245" t="s">
        <v>1</v>
      </c>
      <c r="F454" s="246" t="s">
        <v>1501</v>
      </c>
      <c r="G454" s="243"/>
      <c r="H454" s="247">
        <v>8.5199999999999996</v>
      </c>
      <c r="I454" s="248"/>
      <c r="J454" s="243"/>
      <c r="K454" s="243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169</v>
      </c>
      <c r="AU454" s="253" t="s">
        <v>88</v>
      </c>
      <c r="AV454" s="13" t="s">
        <v>88</v>
      </c>
      <c r="AW454" s="13" t="s">
        <v>34</v>
      </c>
      <c r="AX454" s="13" t="s">
        <v>79</v>
      </c>
      <c r="AY454" s="253" t="s">
        <v>163</v>
      </c>
    </row>
    <row r="455" s="13" customFormat="1">
      <c r="A455" s="13"/>
      <c r="B455" s="242"/>
      <c r="C455" s="243"/>
      <c r="D455" s="244" t="s">
        <v>169</v>
      </c>
      <c r="E455" s="245" t="s">
        <v>1</v>
      </c>
      <c r="F455" s="246" t="s">
        <v>1502</v>
      </c>
      <c r="G455" s="243"/>
      <c r="H455" s="247">
        <v>5.2800000000000002</v>
      </c>
      <c r="I455" s="248"/>
      <c r="J455" s="243"/>
      <c r="K455" s="243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169</v>
      </c>
      <c r="AU455" s="253" t="s">
        <v>88</v>
      </c>
      <c r="AV455" s="13" t="s">
        <v>88</v>
      </c>
      <c r="AW455" s="13" t="s">
        <v>34</v>
      </c>
      <c r="AX455" s="13" t="s">
        <v>79</v>
      </c>
      <c r="AY455" s="253" t="s">
        <v>163</v>
      </c>
    </row>
    <row r="456" s="13" customFormat="1">
      <c r="A456" s="13"/>
      <c r="B456" s="242"/>
      <c r="C456" s="243"/>
      <c r="D456" s="244" t="s">
        <v>169</v>
      </c>
      <c r="E456" s="245" t="s">
        <v>1</v>
      </c>
      <c r="F456" s="246" t="s">
        <v>1503</v>
      </c>
      <c r="G456" s="243"/>
      <c r="H456" s="247">
        <v>4.7999999999999998</v>
      </c>
      <c r="I456" s="248"/>
      <c r="J456" s="243"/>
      <c r="K456" s="243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169</v>
      </c>
      <c r="AU456" s="253" t="s">
        <v>88</v>
      </c>
      <c r="AV456" s="13" t="s">
        <v>88</v>
      </c>
      <c r="AW456" s="13" t="s">
        <v>34</v>
      </c>
      <c r="AX456" s="13" t="s">
        <v>79</v>
      </c>
      <c r="AY456" s="253" t="s">
        <v>163</v>
      </c>
    </row>
    <row r="457" s="15" customFormat="1">
      <c r="A457" s="15"/>
      <c r="B457" s="284"/>
      <c r="C457" s="285"/>
      <c r="D457" s="244" t="s">
        <v>169</v>
      </c>
      <c r="E457" s="286" t="s">
        <v>1</v>
      </c>
      <c r="F457" s="287" t="s">
        <v>1504</v>
      </c>
      <c r="G457" s="285"/>
      <c r="H457" s="288">
        <v>45.680000000000007</v>
      </c>
      <c r="I457" s="289"/>
      <c r="J457" s="285"/>
      <c r="K457" s="285"/>
      <c r="L457" s="290"/>
      <c r="M457" s="291"/>
      <c r="N457" s="292"/>
      <c r="O457" s="292"/>
      <c r="P457" s="292"/>
      <c r="Q457" s="292"/>
      <c r="R457" s="292"/>
      <c r="S457" s="292"/>
      <c r="T457" s="29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94" t="s">
        <v>169</v>
      </c>
      <c r="AU457" s="294" t="s">
        <v>88</v>
      </c>
      <c r="AV457" s="15" t="s">
        <v>91</v>
      </c>
      <c r="AW457" s="15" t="s">
        <v>34</v>
      </c>
      <c r="AX457" s="15" t="s">
        <v>79</v>
      </c>
      <c r="AY457" s="294" t="s">
        <v>163</v>
      </c>
    </row>
    <row r="458" s="13" customFormat="1">
      <c r="A458" s="13"/>
      <c r="B458" s="242"/>
      <c r="C458" s="243"/>
      <c r="D458" s="244" t="s">
        <v>169</v>
      </c>
      <c r="E458" s="245" t="s">
        <v>1</v>
      </c>
      <c r="F458" s="246" t="s">
        <v>1505</v>
      </c>
      <c r="G458" s="243"/>
      <c r="H458" s="247">
        <v>62</v>
      </c>
      <c r="I458" s="248"/>
      <c r="J458" s="243"/>
      <c r="K458" s="243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169</v>
      </c>
      <c r="AU458" s="253" t="s">
        <v>88</v>
      </c>
      <c r="AV458" s="13" t="s">
        <v>88</v>
      </c>
      <c r="AW458" s="13" t="s">
        <v>34</v>
      </c>
      <c r="AX458" s="13" t="s">
        <v>79</v>
      </c>
      <c r="AY458" s="253" t="s">
        <v>163</v>
      </c>
    </row>
    <row r="459" s="13" customFormat="1">
      <c r="A459" s="13"/>
      <c r="B459" s="242"/>
      <c r="C459" s="243"/>
      <c r="D459" s="244" t="s">
        <v>169</v>
      </c>
      <c r="E459" s="245" t="s">
        <v>1</v>
      </c>
      <c r="F459" s="246" t="s">
        <v>1506</v>
      </c>
      <c r="G459" s="243"/>
      <c r="H459" s="247">
        <v>29</v>
      </c>
      <c r="I459" s="248"/>
      <c r="J459" s="243"/>
      <c r="K459" s="243"/>
      <c r="L459" s="249"/>
      <c r="M459" s="250"/>
      <c r="N459" s="251"/>
      <c r="O459" s="251"/>
      <c r="P459" s="251"/>
      <c r="Q459" s="251"/>
      <c r="R459" s="251"/>
      <c r="S459" s="251"/>
      <c r="T459" s="25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3" t="s">
        <v>169</v>
      </c>
      <c r="AU459" s="253" t="s">
        <v>88</v>
      </c>
      <c r="AV459" s="13" t="s">
        <v>88</v>
      </c>
      <c r="AW459" s="13" t="s">
        <v>34</v>
      </c>
      <c r="AX459" s="13" t="s">
        <v>79</v>
      </c>
      <c r="AY459" s="253" t="s">
        <v>163</v>
      </c>
    </row>
    <row r="460" s="13" customFormat="1">
      <c r="A460" s="13"/>
      <c r="B460" s="242"/>
      <c r="C460" s="243"/>
      <c r="D460" s="244" t="s">
        <v>169</v>
      </c>
      <c r="E460" s="245" t="s">
        <v>1</v>
      </c>
      <c r="F460" s="246" t="s">
        <v>1507</v>
      </c>
      <c r="G460" s="243"/>
      <c r="H460" s="247">
        <v>35.399999999999999</v>
      </c>
      <c r="I460" s="248"/>
      <c r="J460" s="243"/>
      <c r="K460" s="243"/>
      <c r="L460" s="249"/>
      <c r="M460" s="250"/>
      <c r="N460" s="251"/>
      <c r="O460" s="251"/>
      <c r="P460" s="251"/>
      <c r="Q460" s="251"/>
      <c r="R460" s="251"/>
      <c r="S460" s="251"/>
      <c r="T460" s="25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3" t="s">
        <v>169</v>
      </c>
      <c r="AU460" s="253" t="s">
        <v>88</v>
      </c>
      <c r="AV460" s="13" t="s">
        <v>88</v>
      </c>
      <c r="AW460" s="13" t="s">
        <v>34</v>
      </c>
      <c r="AX460" s="13" t="s">
        <v>79</v>
      </c>
      <c r="AY460" s="253" t="s">
        <v>163</v>
      </c>
    </row>
    <row r="461" s="13" customFormat="1">
      <c r="A461" s="13"/>
      <c r="B461" s="242"/>
      <c r="C461" s="243"/>
      <c r="D461" s="244" t="s">
        <v>169</v>
      </c>
      <c r="E461" s="245" t="s">
        <v>1</v>
      </c>
      <c r="F461" s="246" t="s">
        <v>1508</v>
      </c>
      <c r="G461" s="243"/>
      <c r="H461" s="247">
        <v>28</v>
      </c>
      <c r="I461" s="248"/>
      <c r="J461" s="243"/>
      <c r="K461" s="243"/>
      <c r="L461" s="249"/>
      <c r="M461" s="250"/>
      <c r="N461" s="251"/>
      <c r="O461" s="251"/>
      <c r="P461" s="251"/>
      <c r="Q461" s="251"/>
      <c r="R461" s="251"/>
      <c r="S461" s="251"/>
      <c r="T461" s="25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3" t="s">
        <v>169</v>
      </c>
      <c r="AU461" s="253" t="s">
        <v>88</v>
      </c>
      <c r="AV461" s="13" t="s">
        <v>88</v>
      </c>
      <c r="AW461" s="13" t="s">
        <v>34</v>
      </c>
      <c r="AX461" s="13" t="s">
        <v>79</v>
      </c>
      <c r="AY461" s="253" t="s">
        <v>163</v>
      </c>
    </row>
    <row r="462" s="13" customFormat="1">
      <c r="A462" s="13"/>
      <c r="B462" s="242"/>
      <c r="C462" s="243"/>
      <c r="D462" s="244" t="s">
        <v>169</v>
      </c>
      <c r="E462" s="245" t="s">
        <v>1</v>
      </c>
      <c r="F462" s="246" t="s">
        <v>1509</v>
      </c>
      <c r="G462" s="243"/>
      <c r="H462" s="247">
        <v>17.399999999999999</v>
      </c>
      <c r="I462" s="248"/>
      <c r="J462" s="243"/>
      <c r="K462" s="243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169</v>
      </c>
      <c r="AU462" s="253" t="s">
        <v>88</v>
      </c>
      <c r="AV462" s="13" t="s">
        <v>88</v>
      </c>
      <c r="AW462" s="13" t="s">
        <v>34</v>
      </c>
      <c r="AX462" s="13" t="s">
        <v>79</v>
      </c>
      <c r="AY462" s="253" t="s">
        <v>163</v>
      </c>
    </row>
    <row r="463" s="13" customFormat="1">
      <c r="A463" s="13"/>
      <c r="B463" s="242"/>
      <c r="C463" s="243"/>
      <c r="D463" s="244" t="s">
        <v>169</v>
      </c>
      <c r="E463" s="245" t="s">
        <v>1</v>
      </c>
      <c r="F463" s="246" t="s">
        <v>1510</v>
      </c>
      <c r="G463" s="243"/>
      <c r="H463" s="247">
        <v>6.1399999999999997</v>
      </c>
      <c r="I463" s="248"/>
      <c r="J463" s="243"/>
      <c r="K463" s="243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169</v>
      </c>
      <c r="AU463" s="253" t="s">
        <v>88</v>
      </c>
      <c r="AV463" s="13" t="s">
        <v>88</v>
      </c>
      <c r="AW463" s="13" t="s">
        <v>34</v>
      </c>
      <c r="AX463" s="13" t="s">
        <v>79</v>
      </c>
      <c r="AY463" s="253" t="s">
        <v>163</v>
      </c>
    </row>
    <row r="464" s="13" customFormat="1">
      <c r="A464" s="13"/>
      <c r="B464" s="242"/>
      <c r="C464" s="243"/>
      <c r="D464" s="244" t="s">
        <v>169</v>
      </c>
      <c r="E464" s="245" t="s">
        <v>1</v>
      </c>
      <c r="F464" s="246" t="s">
        <v>1511</v>
      </c>
      <c r="G464" s="243"/>
      <c r="H464" s="247">
        <v>10.800000000000001</v>
      </c>
      <c r="I464" s="248"/>
      <c r="J464" s="243"/>
      <c r="K464" s="243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169</v>
      </c>
      <c r="AU464" s="253" t="s">
        <v>88</v>
      </c>
      <c r="AV464" s="13" t="s">
        <v>88</v>
      </c>
      <c r="AW464" s="13" t="s">
        <v>34</v>
      </c>
      <c r="AX464" s="13" t="s">
        <v>79</v>
      </c>
      <c r="AY464" s="253" t="s">
        <v>163</v>
      </c>
    </row>
    <row r="465" s="13" customFormat="1">
      <c r="A465" s="13"/>
      <c r="B465" s="242"/>
      <c r="C465" s="243"/>
      <c r="D465" s="244" t="s">
        <v>169</v>
      </c>
      <c r="E465" s="245" t="s">
        <v>1</v>
      </c>
      <c r="F465" s="246" t="s">
        <v>1512</v>
      </c>
      <c r="G465" s="243"/>
      <c r="H465" s="247">
        <v>88</v>
      </c>
      <c r="I465" s="248"/>
      <c r="J465" s="243"/>
      <c r="K465" s="243"/>
      <c r="L465" s="249"/>
      <c r="M465" s="250"/>
      <c r="N465" s="251"/>
      <c r="O465" s="251"/>
      <c r="P465" s="251"/>
      <c r="Q465" s="251"/>
      <c r="R465" s="251"/>
      <c r="S465" s="251"/>
      <c r="T465" s="25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3" t="s">
        <v>169</v>
      </c>
      <c r="AU465" s="253" t="s">
        <v>88</v>
      </c>
      <c r="AV465" s="13" t="s">
        <v>88</v>
      </c>
      <c r="AW465" s="13" t="s">
        <v>34</v>
      </c>
      <c r="AX465" s="13" t="s">
        <v>79</v>
      </c>
      <c r="AY465" s="253" t="s">
        <v>163</v>
      </c>
    </row>
    <row r="466" s="13" customFormat="1">
      <c r="A466" s="13"/>
      <c r="B466" s="242"/>
      <c r="C466" s="243"/>
      <c r="D466" s="244" t="s">
        <v>169</v>
      </c>
      <c r="E466" s="245" t="s">
        <v>1</v>
      </c>
      <c r="F466" s="246" t="s">
        <v>1513</v>
      </c>
      <c r="G466" s="243"/>
      <c r="H466" s="247">
        <v>7.7999999999999998</v>
      </c>
      <c r="I466" s="248"/>
      <c r="J466" s="243"/>
      <c r="K466" s="243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169</v>
      </c>
      <c r="AU466" s="253" t="s">
        <v>88</v>
      </c>
      <c r="AV466" s="13" t="s">
        <v>88</v>
      </c>
      <c r="AW466" s="13" t="s">
        <v>34</v>
      </c>
      <c r="AX466" s="13" t="s">
        <v>79</v>
      </c>
      <c r="AY466" s="253" t="s">
        <v>163</v>
      </c>
    </row>
    <row r="467" s="13" customFormat="1">
      <c r="A467" s="13"/>
      <c r="B467" s="242"/>
      <c r="C467" s="243"/>
      <c r="D467" s="244" t="s">
        <v>169</v>
      </c>
      <c r="E467" s="245" t="s">
        <v>1</v>
      </c>
      <c r="F467" s="246" t="s">
        <v>1514</v>
      </c>
      <c r="G467" s="243"/>
      <c r="H467" s="247">
        <v>30</v>
      </c>
      <c r="I467" s="248"/>
      <c r="J467" s="243"/>
      <c r="K467" s="243"/>
      <c r="L467" s="249"/>
      <c r="M467" s="250"/>
      <c r="N467" s="251"/>
      <c r="O467" s="251"/>
      <c r="P467" s="251"/>
      <c r="Q467" s="251"/>
      <c r="R467" s="251"/>
      <c r="S467" s="251"/>
      <c r="T467" s="25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3" t="s">
        <v>169</v>
      </c>
      <c r="AU467" s="253" t="s">
        <v>88</v>
      </c>
      <c r="AV467" s="13" t="s">
        <v>88</v>
      </c>
      <c r="AW467" s="13" t="s">
        <v>34</v>
      </c>
      <c r="AX467" s="13" t="s">
        <v>79</v>
      </c>
      <c r="AY467" s="253" t="s">
        <v>163</v>
      </c>
    </row>
    <row r="468" s="13" customFormat="1">
      <c r="A468" s="13"/>
      <c r="B468" s="242"/>
      <c r="C468" s="243"/>
      <c r="D468" s="244" t="s">
        <v>169</v>
      </c>
      <c r="E468" s="245" t="s">
        <v>1</v>
      </c>
      <c r="F468" s="246" t="s">
        <v>1515</v>
      </c>
      <c r="G468" s="243"/>
      <c r="H468" s="247">
        <v>7.5</v>
      </c>
      <c r="I468" s="248"/>
      <c r="J468" s="243"/>
      <c r="K468" s="243"/>
      <c r="L468" s="249"/>
      <c r="M468" s="250"/>
      <c r="N468" s="251"/>
      <c r="O468" s="251"/>
      <c r="P468" s="251"/>
      <c r="Q468" s="251"/>
      <c r="R468" s="251"/>
      <c r="S468" s="251"/>
      <c r="T468" s="25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3" t="s">
        <v>169</v>
      </c>
      <c r="AU468" s="253" t="s">
        <v>88</v>
      </c>
      <c r="AV468" s="13" t="s">
        <v>88</v>
      </c>
      <c r="AW468" s="13" t="s">
        <v>34</v>
      </c>
      <c r="AX468" s="13" t="s">
        <v>79</v>
      </c>
      <c r="AY468" s="253" t="s">
        <v>163</v>
      </c>
    </row>
    <row r="469" s="15" customFormat="1">
      <c r="A469" s="15"/>
      <c r="B469" s="284"/>
      <c r="C469" s="285"/>
      <c r="D469" s="244" t="s">
        <v>169</v>
      </c>
      <c r="E469" s="286" t="s">
        <v>1</v>
      </c>
      <c r="F469" s="287" t="s">
        <v>1516</v>
      </c>
      <c r="G469" s="285"/>
      <c r="H469" s="288">
        <v>322.04000000000002</v>
      </c>
      <c r="I469" s="289"/>
      <c r="J469" s="285"/>
      <c r="K469" s="285"/>
      <c r="L469" s="290"/>
      <c r="M469" s="291"/>
      <c r="N469" s="292"/>
      <c r="O469" s="292"/>
      <c r="P469" s="292"/>
      <c r="Q469" s="292"/>
      <c r="R469" s="292"/>
      <c r="S469" s="292"/>
      <c r="T469" s="29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94" t="s">
        <v>169</v>
      </c>
      <c r="AU469" s="294" t="s">
        <v>88</v>
      </c>
      <c r="AV469" s="15" t="s">
        <v>91</v>
      </c>
      <c r="AW469" s="15" t="s">
        <v>34</v>
      </c>
      <c r="AX469" s="15" t="s">
        <v>79</v>
      </c>
      <c r="AY469" s="294" t="s">
        <v>163</v>
      </c>
    </row>
    <row r="470" s="13" customFormat="1">
      <c r="A470" s="13"/>
      <c r="B470" s="242"/>
      <c r="C470" s="243"/>
      <c r="D470" s="244" t="s">
        <v>169</v>
      </c>
      <c r="E470" s="245" t="s">
        <v>1</v>
      </c>
      <c r="F470" s="246" t="s">
        <v>1517</v>
      </c>
      <c r="G470" s="243"/>
      <c r="H470" s="247">
        <v>37.079999999999998</v>
      </c>
      <c r="I470" s="248"/>
      <c r="J470" s="243"/>
      <c r="K470" s="243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169</v>
      </c>
      <c r="AU470" s="253" t="s">
        <v>88</v>
      </c>
      <c r="AV470" s="13" t="s">
        <v>88</v>
      </c>
      <c r="AW470" s="13" t="s">
        <v>34</v>
      </c>
      <c r="AX470" s="13" t="s">
        <v>79</v>
      </c>
      <c r="AY470" s="253" t="s">
        <v>163</v>
      </c>
    </row>
    <row r="471" s="13" customFormat="1">
      <c r="A471" s="13"/>
      <c r="B471" s="242"/>
      <c r="C471" s="243"/>
      <c r="D471" s="244" t="s">
        <v>169</v>
      </c>
      <c r="E471" s="245" t="s">
        <v>1</v>
      </c>
      <c r="F471" s="246" t="s">
        <v>1518</v>
      </c>
      <c r="G471" s="243"/>
      <c r="H471" s="247">
        <v>9</v>
      </c>
      <c r="I471" s="248"/>
      <c r="J471" s="243"/>
      <c r="K471" s="243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169</v>
      </c>
      <c r="AU471" s="253" t="s">
        <v>88</v>
      </c>
      <c r="AV471" s="13" t="s">
        <v>88</v>
      </c>
      <c r="AW471" s="13" t="s">
        <v>34</v>
      </c>
      <c r="AX471" s="13" t="s">
        <v>79</v>
      </c>
      <c r="AY471" s="253" t="s">
        <v>163</v>
      </c>
    </row>
    <row r="472" s="15" customFormat="1">
      <c r="A472" s="15"/>
      <c r="B472" s="284"/>
      <c r="C472" s="285"/>
      <c r="D472" s="244" t="s">
        <v>169</v>
      </c>
      <c r="E472" s="286" t="s">
        <v>1</v>
      </c>
      <c r="F472" s="287" t="s">
        <v>1519</v>
      </c>
      <c r="G472" s="285"/>
      <c r="H472" s="288">
        <v>46.079999999999998</v>
      </c>
      <c r="I472" s="289"/>
      <c r="J472" s="285"/>
      <c r="K472" s="285"/>
      <c r="L472" s="290"/>
      <c r="M472" s="291"/>
      <c r="N472" s="292"/>
      <c r="O472" s="292"/>
      <c r="P472" s="292"/>
      <c r="Q472" s="292"/>
      <c r="R472" s="292"/>
      <c r="S472" s="292"/>
      <c r="T472" s="29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94" t="s">
        <v>169</v>
      </c>
      <c r="AU472" s="294" t="s">
        <v>88</v>
      </c>
      <c r="AV472" s="15" t="s">
        <v>91</v>
      </c>
      <c r="AW472" s="15" t="s">
        <v>34</v>
      </c>
      <c r="AX472" s="15" t="s">
        <v>79</v>
      </c>
      <c r="AY472" s="294" t="s">
        <v>163</v>
      </c>
    </row>
    <row r="473" s="13" customFormat="1">
      <c r="A473" s="13"/>
      <c r="B473" s="242"/>
      <c r="C473" s="243"/>
      <c r="D473" s="244" t="s">
        <v>169</v>
      </c>
      <c r="E473" s="245" t="s">
        <v>1</v>
      </c>
      <c r="F473" s="246" t="s">
        <v>1520</v>
      </c>
      <c r="G473" s="243"/>
      <c r="H473" s="247">
        <v>2.8399999999999999</v>
      </c>
      <c r="I473" s="248"/>
      <c r="J473" s="243"/>
      <c r="K473" s="243"/>
      <c r="L473" s="249"/>
      <c r="M473" s="250"/>
      <c r="N473" s="251"/>
      <c r="O473" s="251"/>
      <c r="P473" s="251"/>
      <c r="Q473" s="251"/>
      <c r="R473" s="251"/>
      <c r="S473" s="251"/>
      <c r="T473" s="25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3" t="s">
        <v>169</v>
      </c>
      <c r="AU473" s="253" t="s">
        <v>88</v>
      </c>
      <c r="AV473" s="13" t="s">
        <v>88</v>
      </c>
      <c r="AW473" s="13" t="s">
        <v>34</v>
      </c>
      <c r="AX473" s="13" t="s">
        <v>79</v>
      </c>
      <c r="AY473" s="253" t="s">
        <v>163</v>
      </c>
    </row>
    <row r="474" s="13" customFormat="1">
      <c r="A474" s="13"/>
      <c r="B474" s="242"/>
      <c r="C474" s="243"/>
      <c r="D474" s="244" t="s">
        <v>169</v>
      </c>
      <c r="E474" s="245" t="s">
        <v>1</v>
      </c>
      <c r="F474" s="246" t="s">
        <v>1521</v>
      </c>
      <c r="G474" s="243"/>
      <c r="H474" s="247">
        <v>2.3999999999999999</v>
      </c>
      <c r="I474" s="248"/>
      <c r="J474" s="243"/>
      <c r="K474" s="243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169</v>
      </c>
      <c r="AU474" s="253" t="s">
        <v>88</v>
      </c>
      <c r="AV474" s="13" t="s">
        <v>88</v>
      </c>
      <c r="AW474" s="13" t="s">
        <v>34</v>
      </c>
      <c r="AX474" s="13" t="s">
        <v>79</v>
      </c>
      <c r="AY474" s="253" t="s">
        <v>163</v>
      </c>
    </row>
    <row r="475" s="13" customFormat="1">
      <c r="A475" s="13"/>
      <c r="B475" s="242"/>
      <c r="C475" s="243"/>
      <c r="D475" s="244" t="s">
        <v>169</v>
      </c>
      <c r="E475" s="245" t="s">
        <v>1</v>
      </c>
      <c r="F475" s="246" t="s">
        <v>1522</v>
      </c>
      <c r="G475" s="243"/>
      <c r="H475" s="247">
        <v>3.5</v>
      </c>
      <c r="I475" s="248"/>
      <c r="J475" s="243"/>
      <c r="K475" s="243"/>
      <c r="L475" s="249"/>
      <c r="M475" s="250"/>
      <c r="N475" s="251"/>
      <c r="O475" s="251"/>
      <c r="P475" s="251"/>
      <c r="Q475" s="251"/>
      <c r="R475" s="251"/>
      <c r="S475" s="251"/>
      <c r="T475" s="25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3" t="s">
        <v>169</v>
      </c>
      <c r="AU475" s="253" t="s">
        <v>88</v>
      </c>
      <c r="AV475" s="13" t="s">
        <v>88</v>
      </c>
      <c r="AW475" s="13" t="s">
        <v>34</v>
      </c>
      <c r="AX475" s="13" t="s">
        <v>79</v>
      </c>
      <c r="AY475" s="253" t="s">
        <v>163</v>
      </c>
    </row>
    <row r="476" s="13" customFormat="1">
      <c r="A476" s="13"/>
      <c r="B476" s="242"/>
      <c r="C476" s="243"/>
      <c r="D476" s="244" t="s">
        <v>169</v>
      </c>
      <c r="E476" s="245" t="s">
        <v>1</v>
      </c>
      <c r="F476" s="246" t="s">
        <v>1523</v>
      </c>
      <c r="G476" s="243"/>
      <c r="H476" s="247">
        <v>14.4</v>
      </c>
      <c r="I476" s="248"/>
      <c r="J476" s="243"/>
      <c r="K476" s="243"/>
      <c r="L476" s="249"/>
      <c r="M476" s="250"/>
      <c r="N476" s="251"/>
      <c r="O476" s="251"/>
      <c r="P476" s="251"/>
      <c r="Q476" s="251"/>
      <c r="R476" s="251"/>
      <c r="S476" s="251"/>
      <c r="T476" s="252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3" t="s">
        <v>169</v>
      </c>
      <c r="AU476" s="253" t="s">
        <v>88</v>
      </c>
      <c r="AV476" s="13" t="s">
        <v>88</v>
      </c>
      <c r="AW476" s="13" t="s">
        <v>34</v>
      </c>
      <c r="AX476" s="13" t="s">
        <v>79</v>
      </c>
      <c r="AY476" s="253" t="s">
        <v>163</v>
      </c>
    </row>
    <row r="477" s="13" customFormat="1">
      <c r="A477" s="13"/>
      <c r="B477" s="242"/>
      <c r="C477" s="243"/>
      <c r="D477" s="244" t="s">
        <v>169</v>
      </c>
      <c r="E477" s="245" t="s">
        <v>1</v>
      </c>
      <c r="F477" s="246" t="s">
        <v>1524</v>
      </c>
      <c r="G477" s="243"/>
      <c r="H477" s="247">
        <v>3.02</v>
      </c>
      <c r="I477" s="248"/>
      <c r="J477" s="243"/>
      <c r="K477" s="243"/>
      <c r="L477" s="249"/>
      <c r="M477" s="250"/>
      <c r="N477" s="251"/>
      <c r="O477" s="251"/>
      <c r="P477" s="251"/>
      <c r="Q477" s="251"/>
      <c r="R477" s="251"/>
      <c r="S477" s="251"/>
      <c r="T477" s="25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3" t="s">
        <v>169</v>
      </c>
      <c r="AU477" s="253" t="s">
        <v>88</v>
      </c>
      <c r="AV477" s="13" t="s">
        <v>88</v>
      </c>
      <c r="AW477" s="13" t="s">
        <v>34</v>
      </c>
      <c r="AX477" s="13" t="s">
        <v>79</v>
      </c>
      <c r="AY477" s="253" t="s">
        <v>163</v>
      </c>
    </row>
    <row r="478" s="13" customFormat="1">
      <c r="A478" s="13"/>
      <c r="B478" s="242"/>
      <c r="C478" s="243"/>
      <c r="D478" s="244" t="s">
        <v>169</v>
      </c>
      <c r="E478" s="245" t="s">
        <v>1</v>
      </c>
      <c r="F478" s="246" t="s">
        <v>1525</v>
      </c>
      <c r="G478" s="243"/>
      <c r="H478" s="247">
        <v>2.96</v>
      </c>
      <c r="I478" s="248"/>
      <c r="J478" s="243"/>
      <c r="K478" s="243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169</v>
      </c>
      <c r="AU478" s="253" t="s">
        <v>88</v>
      </c>
      <c r="AV478" s="13" t="s">
        <v>88</v>
      </c>
      <c r="AW478" s="13" t="s">
        <v>34</v>
      </c>
      <c r="AX478" s="13" t="s">
        <v>79</v>
      </c>
      <c r="AY478" s="253" t="s">
        <v>163</v>
      </c>
    </row>
    <row r="479" s="13" customFormat="1">
      <c r="A479" s="13"/>
      <c r="B479" s="242"/>
      <c r="C479" s="243"/>
      <c r="D479" s="244" t="s">
        <v>169</v>
      </c>
      <c r="E479" s="245" t="s">
        <v>1</v>
      </c>
      <c r="F479" s="246" t="s">
        <v>1526</v>
      </c>
      <c r="G479" s="243"/>
      <c r="H479" s="247">
        <v>5.5999999999999996</v>
      </c>
      <c r="I479" s="248"/>
      <c r="J479" s="243"/>
      <c r="K479" s="243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169</v>
      </c>
      <c r="AU479" s="253" t="s">
        <v>88</v>
      </c>
      <c r="AV479" s="13" t="s">
        <v>88</v>
      </c>
      <c r="AW479" s="13" t="s">
        <v>34</v>
      </c>
      <c r="AX479" s="13" t="s">
        <v>79</v>
      </c>
      <c r="AY479" s="253" t="s">
        <v>163</v>
      </c>
    </row>
    <row r="480" s="13" customFormat="1">
      <c r="A480" s="13"/>
      <c r="B480" s="242"/>
      <c r="C480" s="243"/>
      <c r="D480" s="244" t="s">
        <v>169</v>
      </c>
      <c r="E480" s="245" t="s">
        <v>1</v>
      </c>
      <c r="F480" s="246" t="s">
        <v>1527</v>
      </c>
      <c r="G480" s="243"/>
      <c r="H480" s="247">
        <v>6</v>
      </c>
      <c r="I480" s="248"/>
      <c r="J480" s="243"/>
      <c r="K480" s="243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169</v>
      </c>
      <c r="AU480" s="253" t="s">
        <v>88</v>
      </c>
      <c r="AV480" s="13" t="s">
        <v>88</v>
      </c>
      <c r="AW480" s="13" t="s">
        <v>34</v>
      </c>
      <c r="AX480" s="13" t="s">
        <v>79</v>
      </c>
      <c r="AY480" s="253" t="s">
        <v>163</v>
      </c>
    </row>
    <row r="481" s="13" customFormat="1">
      <c r="A481" s="13"/>
      <c r="B481" s="242"/>
      <c r="C481" s="243"/>
      <c r="D481" s="244" t="s">
        <v>169</v>
      </c>
      <c r="E481" s="245" t="s">
        <v>1</v>
      </c>
      <c r="F481" s="246" t="s">
        <v>1528</v>
      </c>
      <c r="G481" s="243"/>
      <c r="H481" s="247">
        <v>2.96</v>
      </c>
      <c r="I481" s="248"/>
      <c r="J481" s="243"/>
      <c r="K481" s="243"/>
      <c r="L481" s="249"/>
      <c r="M481" s="250"/>
      <c r="N481" s="251"/>
      <c r="O481" s="251"/>
      <c r="P481" s="251"/>
      <c r="Q481" s="251"/>
      <c r="R481" s="251"/>
      <c r="S481" s="251"/>
      <c r="T481" s="252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3" t="s">
        <v>169</v>
      </c>
      <c r="AU481" s="253" t="s">
        <v>88</v>
      </c>
      <c r="AV481" s="13" t="s">
        <v>88</v>
      </c>
      <c r="AW481" s="13" t="s">
        <v>34</v>
      </c>
      <c r="AX481" s="13" t="s">
        <v>79</v>
      </c>
      <c r="AY481" s="253" t="s">
        <v>163</v>
      </c>
    </row>
    <row r="482" s="13" customFormat="1">
      <c r="A482" s="13"/>
      <c r="B482" s="242"/>
      <c r="C482" s="243"/>
      <c r="D482" s="244" t="s">
        <v>169</v>
      </c>
      <c r="E482" s="245" t="s">
        <v>1</v>
      </c>
      <c r="F482" s="246" t="s">
        <v>1529</v>
      </c>
      <c r="G482" s="243"/>
      <c r="H482" s="247">
        <v>3.2999999999999998</v>
      </c>
      <c r="I482" s="248"/>
      <c r="J482" s="243"/>
      <c r="K482" s="243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169</v>
      </c>
      <c r="AU482" s="253" t="s">
        <v>88</v>
      </c>
      <c r="AV482" s="13" t="s">
        <v>88</v>
      </c>
      <c r="AW482" s="13" t="s">
        <v>34</v>
      </c>
      <c r="AX482" s="13" t="s">
        <v>79</v>
      </c>
      <c r="AY482" s="253" t="s">
        <v>163</v>
      </c>
    </row>
    <row r="483" s="15" customFormat="1">
      <c r="A483" s="15"/>
      <c r="B483" s="284"/>
      <c r="C483" s="285"/>
      <c r="D483" s="244" t="s">
        <v>169</v>
      </c>
      <c r="E483" s="286" t="s">
        <v>1</v>
      </c>
      <c r="F483" s="287" t="s">
        <v>1530</v>
      </c>
      <c r="G483" s="285"/>
      <c r="H483" s="288">
        <v>46.979999999999997</v>
      </c>
      <c r="I483" s="289"/>
      <c r="J483" s="285"/>
      <c r="K483" s="285"/>
      <c r="L483" s="290"/>
      <c r="M483" s="291"/>
      <c r="N483" s="292"/>
      <c r="O483" s="292"/>
      <c r="P483" s="292"/>
      <c r="Q483" s="292"/>
      <c r="R483" s="292"/>
      <c r="S483" s="292"/>
      <c r="T483" s="29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94" t="s">
        <v>169</v>
      </c>
      <c r="AU483" s="294" t="s">
        <v>88</v>
      </c>
      <c r="AV483" s="15" t="s">
        <v>91</v>
      </c>
      <c r="AW483" s="15" t="s">
        <v>34</v>
      </c>
      <c r="AX483" s="15" t="s">
        <v>79</v>
      </c>
      <c r="AY483" s="294" t="s">
        <v>163</v>
      </c>
    </row>
    <row r="484" s="13" customFormat="1">
      <c r="A484" s="13"/>
      <c r="B484" s="242"/>
      <c r="C484" s="243"/>
      <c r="D484" s="244" t="s">
        <v>169</v>
      </c>
      <c r="E484" s="245" t="s">
        <v>1</v>
      </c>
      <c r="F484" s="246" t="s">
        <v>1531</v>
      </c>
      <c r="G484" s="243"/>
      <c r="H484" s="247">
        <v>9.8000000000000007</v>
      </c>
      <c r="I484" s="248"/>
      <c r="J484" s="243"/>
      <c r="K484" s="243"/>
      <c r="L484" s="249"/>
      <c r="M484" s="250"/>
      <c r="N484" s="251"/>
      <c r="O484" s="251"/>
      <c r="P484" s="251"/>
      <c r="Q484" s="251"/>
      <c r="R484" s="251"/>
      <c r="S484" s="251"/>
      <c r="T484" s="25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3" t="s">
        <v>169</v>
      </c>
      <c r="AU484" s="253" t="s">
        <v>88</v>
      </c>
      <c r="AV484" s="13" t="s">
        <v>88</v>
      </c>
      <c r="AW484" s="13" t="s">
        <v>34</v>
      </c>
      <c r="AX484" s="13" t="s">
        <v>79</v>
      </c>
      <c r="AY484" s="253" t="s">
        <v>163</v>
      </c>
    </row>
    <row r="485" s="13" customFormat="1">
      <c r="A485" s="13"/>
      <c r="B485" s="242"/>
      <c r="C485" s="243"/>
      <c r="D485" s="244" t="s">
        <v>169</v>
      </c>
      <c r="E485" s="245" t="s">
        <v>1</v>
      </c>
      <c r="F485" s="246" t="s">
        <v>1532</v>
      </c>
      <c r="G485" s="243"/>
      <c r="H485" s="247">
        <v>5</v>
      </c>
      <c r="I485" s="248"/>
      <c r="J485" s="243"/>
      <c r="K485" s="243"/>
      <c r="L485" s="249"/>
      <c r="M485" s="250"/>
      <c r="N485" s="251"/>
      <c r="O485" s="251"/>
      <c r="P485" s="251"/>
      <c r="Q485" s="251"/>
      <c r="R485" s="251"/>
      <c r="S485" s="251"/>
      <c r="T485" s="25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3" t="s">
        <v>169</v>
      </c>
      <c r="AU485" s="253" t="s">
        <v>88</v>
      </c>
      <c r="AV485" s="13" t="s">
        <v>88</v>
      </c>
      <c r="AW485" s="13" t="s">
        <v>34</v>
      </c>
      <c r="AX485" s="13" t="s">
        <v>79</v>
      </c>
      <c r="AY485" s="253" t="s">
        <v>163</v>
      </c>
    </row>
    <row r="486" s="13" customFormat="1">
      <c r="A486" s="13"/>
      <c r="B486" s="242"/>
      <c r="C486" s="243"/>
      <c r="D486" s="244" t="s">
        <v>169</v>
      </c>
      <c r="E486" s="245" t="s">
        <v>1</v>
      </c>
      <c r="F486" s="246" t="s">
        <v>1533</v>
      </c>
      <c r="G486" s="243"/>
      <c r="H486" s="247">
        <v>7.3399999999999999</v>
      </c>
      <c r="I486" s="248"/>
      <c r="J486" s="243"/>
      <c r="K486" s="243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169</v>
      </c>
      <c r="AU486" s="253" t="s">
        <v>88</v>
      </c>
      <c r="AV486" s="13" t="s">
        <v>88</v>
      </c>
      <c r="AW486" s="13" t="s">
        <v>34</v>
      </c>
      <c r="AX486" s="13" t="s">
        <v>79</v>
      </c>
      <c r="AY486" s="253" t="s">
        <v>163</v>
      </c>
    </row>
    <row r="487" s="13" customFormat="1">
      <c r="A487" s="13"/>
      <c r="B487" s="242"/>
      <c r="C487" s="243"/>
      <c r="D487" s="244" t="s">
        <v>169</v>
      </c>
      <c r="E487" s="245" t="s">
        <v>1</v>
      </c>
      <c r="F487" s="246" t="s">
        <v>1534</v>
      </c>
      <c r="G487" s="243"/>
      <c r="H487" s="247">
        <v>6.8499999999999996</v>
      </c>
      <c r="I487" s="248"/>
      <c r="J487" s="243"/>
      <c r="K487" s="243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169</v>
      </c>
      <c r="AU487" s="253" t="s">
        <v>88</v>
      </c>
      <c r="AV487" s="13" t="s">
        <v>88</v>
      </c>
      <c r="AW487" s="13" t="s">
        <v>34</v>
      </c>
      <c r="AX487" s="13" t="s">
        <v>79</v>
      </c>
      <c r="AY487" s="253" t="s">
        <v>163</v>
      </c>
    </row>
    <row r="488" s="13" customFormat="1">
      <c r="A488" s="13"/>
      <c r="B488" s="242"/>
      <c r="C488" s="243"/>
      <c r="D488" s="244" t="s">
        <v>169</v>
      </c>
      <c r="E488" s="245" t="s">
        <v>1</v>
      </c>
      <c r="F488" s="246" t="s">
        <v>1535</v>
      </c>
      <c r="G488" s="243"/>
      <c r="H488" s="247">
        <v>6.0999999999999996</v>
      </c>
      <c r="I488" s="248"/>
      <c r="J488" s="243"/>
      <c r="K488" s="243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169</v>
      </c>
      <c r="AU488" s="253" t="s">
        <v>88</v>
      </c>
      <c r="AV488" s="13" t="s">
        <v>88</v>
      </c>
      <c r="AW488" s="13" t="s">
        <v>34</v>
      </c>
      <c r="AX488" s="13" t="s">
        <v>79</v>
      </c>
      <c r="AY488" s="253" t="s">
        <v>163</v>
      </c>
    </row>
    <row r="489" s="13" customFormat="1">
      <c r="A489" s="13"/>
      <c r="B489" s="242"/>
      <c r="C489" s="243"/>
      <c r="D489" s="244" t="s">
        <v>169</v>
      </c>
      <c r="E489" s="245" t="s">
        <v>1</v>
      </c>
      <c r="F489" s="246" t="s">
        <v>1536</v>
      </c>
      <c r="G489" s="243"/>
      <c r="H489" s="247">
        <v>5.2999999999999998</v>
      </c>
      <c r="I489" s="248"/>
      <c r="J489" s="243"/>
      <c r="K489" s="243"/>
      <c r="L489" s="249"/>
      <c r="M489" s="250"/>
      <c r="N489" s="251"/>
      <c r="O489" s="251"/>
      <c r="P489" s="251"/>
      <c r="Q489" s="251"/>
      <c r="R489" s="251"/>
      <c r="S489" s="251"/>
      <c r="T489" s="25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3" t="s">
        <v>169</v>
      </c>
      <c r="AU489" s="253" t="s">
        <v>88</v>
      </c>
      <c r="AV489" s="13" t="s">
        <v>88</v>
      </c>
      <c r="AW489" s="13" t="s">
        <v>34</v>
      </c>
      <c r="AX489" s="13" t="s">
        <v>79</v>
      </c>
      <c r="AY489" s="253" t="s">
        <v>163</v>
      </c>
    </row>
    <row r="490" s="13" customFormat="1">
      <c r="A490" s="13"/>
      <c r="B490" s="242"/>
      <c r="C490" s="243"/>
      <c r="D490" s="244" t="s">
        <v>169</v>
      </c>
      <c r="E490" s="245" t="s">
        <v>1</v>
      </c>
      <c r="F490" s="246" t="s">
        <v>1533</v>
      </c>
      <c r="G490" s="243"/>
      <c r="H490" s="247">
        <v>7.3399999999999999</v>
      </c>
      <c r="I490" s="248"/>
      <c r="J490" s="243"/>
      <c r="K490" s="243"/>
      <c r="L490" s="249"/>
      <c r="M490" s="250"/>
      <c r="N490" s="251"/>
      <c r="O490" s="251"/>
      <c r="P490" s="251"/>
      <c r="Q490" s="251"/>
      <c r="R490" s="251"/>
      <c r="S490" s="251"/>
      <c r="T490" s="25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3" t="s">
        <v>169</v>
      </c>
      <c r="AU490" s="253" t="s">
        <v>88</v>
      </c>
      <c r="AV490" s="13" t="s">
        <v>88</v>
      </c>
      <c r="AW490" s="13" t="s">
        <v>34</v>
      </c>
      <c r="AX490" s="13" t="s">
        <v>79</v>
      </c>
      <c r="AY490" s="253" t="s">
        <v>163</v>
      </c>
    </row>
    <row r="491" s="13" customFormat="1">
      <c r="A491" s="13"/>
      <c r="B491" s="242"/>
      <c r="C491" s="243"/>
      <c r="D491" s="244" t="s">
        <v>169</v>
      </c>
      <c r="E491" s="245" t="s">
        <v>1</v>
      </c>
      <c r="F491" s="246" t="s">
        <v>1534</v>
      </c>
      <c r="G491" s="243"/>
      <c r="H491" s="247">
        <v>6.8499999999999996</v>
      </c>
      <c r="I491" s="248"/>
      <c r="J491" s="243"/>
      <c r="K491" s="243"/>
      <c r="L491" s="249"/>
      <c r="M491" s="250"/>
      <c r="N491" s="251"/>
      <c r="O491" s="251"/>
      <c r="P491" s="251"/>
      <c r="Q491" s="251"/>
      <c r="R491" s="251"/>
      <c r="S491" s="251"/>
      <c r="T491" s="25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3" t="s">
        <v>169</v>
      </c>
      <c r="AU491" s="253" t="s">
        <v>88</v>
      </c>
      <c r="AV491" s="13" t="s">
        <v>88</v>
      </c>
      <c r="AW491" s="13" t="s">
        <v>34</v>
      </c>
      <c r="AX491" s="13" t="s">
        <v>79</v>
      </c>
      <c r="AY491" s="253" t="s">
        <v>163</v>
      </c>
    </row>
    <row r="492" s="13" customFormat="1">
      <c r="A492" s="13"/>
      <c r="B492" s="242"/>
      <c r="C492" s="243"/>
      <c r="D492" s="244" t="s">
        <v>169</v>
      </c>
      <c r="E492" s="245" t="s">
        <v>1</v>
      </c>
      <c r="F492" s="246" t="s">
        <v>1535</v>
      </c>
      <c r="G492" s="243"/>
      <c r="H492" s="247">
        <v>6.0999999999999996</v>
      </c>
      <c r="I492" s="248"/>
      <c r="J492" s="243"/>
      <c r="K492" s="243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169</v>
      </c>
      <c r="AU492" s="253" t="s">
        <v>88</v>
      </c>
      <c r="AV492" s="13" t="s">
        <v>88</v>
      </c>
      <c r="AW492" s="13" t="s">
        <v>34</v>
      </c>
      <c r="AX492" s="13" t="s">
        <v>79</v>
      </c>
      <c r="AY492" s="253" t="s">
        <v>163</v>
      </c>
    </row>
    <row r="493" s="13" customFormat="1">
      <c r="A493" s="13"/>
      <c r="B493" s="242"/>
      <c r="C493" s="243"/>
      <c r="D493" s="244" t="s">
        <v>169</v>
      </c>
      <c r="E493" s="245" t="s">
        <v>1</v>
      </c>
      <c r="F493" s="246" t="s">
        <v>1536</v>
      </c>
      <c r="G493" s="243"/>
      <c r="H493" s="247">
        <v>5.2999999999999998</v>
      </c>
      <c r="I493" s="248"/>
      <c r="J493" s="243"/>
      <c r="K493" s="243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169</v>
      </c>
      <c r="AU493" s="253" t="s">
        <v>88</v>
      </c>
      <c r="AV493" s="13" t="s">
        <v>88</v>
      </c>
      <c r="AW493" s="13" t="s">
        <v>34</v>
      </c>
      <c r="AX493" s="13" t="s">
        <v>79</v>
      </c>
      <c r="AY493" s="253" t="s">
        <v>163</v>
      </c>
    </row>
    <row r="494" s="15" customFormat="1">
      <c r="A494" s="15"/>
      <c r="B494" s="284"/>
      <c r="C494" s="285"/>
      <c r="D494" s="244" t="s">
        <v>169</v>
      </c>
      <c r="E494" s="286" t="s">
        <v>1</v>
      </c>
      <c r="F494" s="287" t="s">
        <v>1537</v>
      </c>
      <c r="G494" s="285"/>
      <c r="H494" s="288">
        <v>65.980000000000004</v>
      </c>
      <c r="I494" s="289"/>
      <c r="J494" s="285"/>
      <c r="K494" s="285"/>
      <c r="L494" s="290"/>
      <c r="M494" s="291"/>
      <c r="N494" s="292"/>
      <c r="O494" s="292"/>
      <c r="P494" s="292"/>
      <c r="Q494" s="292"/>
      <c r="R494" s="292"/>
      <c r="S494" s="292"/>
      <c r="T494" s="29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94" t="s">
        <v>169</v>
      </c>
      <c r="AU494" s="294" t="s">
        <v>88</v>
      </c>
      <c r="AV494" s="15" t="s">
        <v>91</v>
      </c>
      <c r="AW494" s="15" t="s">
        <v>34</v>
      </c>
      <c r="AX494" s="15" t="s">
        <v>79</v>
      </c>
      <c r="AY494" s="294" t="s">
        <v>163</v>
      </c>
    </row>
    <row r="495" s="14" customFormat="1">
      <c r="A495" s="14"/>
      <c r="B495" s="254"/>
      <c r="C495" s="255"/>
      <c r="D495" s="244" t="s">
        <v>169</v>
      </c>
      <c r="E495" s="256" t="s">
        <v>1</v>
      </c>
      <c r="F495" s="257" t="s">
        <v>172</v>
      </c>
      <c r="G495" s="255"/>
      <c r="H495" s="258">
        <v>526.75999999999988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169</v>
      </c>
      <c r="AU495" s="264" t="s">
        <v>88</v>
      </c>
      <c r="AV495" s="14" t="s">
        <v>94</v>
      </c>
      <c r="AW495" s="14" t="s">
        <v>34</v>
      </c>
      <c r="AX495" s="14" t="s">
        <v>79</v>
      </c>
      <c r="AY495" s="264" t="s">
        <v>163</v>
      </c>
    </row>
    <row r="496" s="13" customFormat="1">
      <c r="A496" s="13"/>
      <c r="B496" s="242"/>
      <c r="C496" s="243"/>
      <c r="D496" s="244" t="s">
        <v>169</v>
      </c>
      <c r="E496" s="245" t="s">
        <v>1</v>
      </c>
      <c r="F496" s="246" t="s">
        <v>1724</v>
      </c>
      <c r="G496" s="243"/>
      <c r="H496" s="247">
        <v>158.02799999999999</v>
      </c>
      <c r="I496" s="248"/>
      <c r="J496" s="243"/>
      <c r="K496" s="243"/>
      <c r="L496" s="249"/>
      <c r="M496" s="250"/>
      <c r="N496" s="251"/>
      <c r="O496" s="251"/>
      <c r="P496" s="251"/>
      <c r="Q496" s="251"/>
      <c r="R496" s="251"/>
      <c r="S496" s="251"/>
      <c r="T496" s="25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3" t="s">
        <v>169</v>
      </c>
      <c r="AU496" s="253" t="s">
        <v>88</v>
      </c>
      <c r="AV496" s="13" t="s">
        <v>88</v>
      </c>
      <c r="AW496" s="13" t="s">
        <v>34</v>
      </c>
      <c r="AX496" s="13" t="s">
        <v>79</v>
      </c>
      <c r="AY496" s="253" t="s">
        <v>163</v>
      </c>
    </row>
    <row r="497" s="14" customFormat="1">
      <c r="A497" s="14"/>
      <c r="B497" s="254"/>
      <c r="C497" s="255"/>
      <c r="D497" s="244" t="s">
        <v>169</v>
      </c>
      <c r="E497" s="256" t="s">
        <v>1</v>
      </c>
      <c r="F497" s="257" t="s">
        <v>172</v>
      </c>
      <c r="G497" s="255"/>
      <c r="H497" s="258">
        <v>158.02799999999999</v>
      </c>
      <c r="I497" s="259"/>
      <c r="J497" s="255"/>
      <c r="K497" s="255"/>
      <c r="L497" s="260"/>
      <c r="M497" s="261"/>
      <c r="N497" s="262"/>
      <c r="O497" s="262"/>
      <c r="P497" s="262"/>
      <c r="Q497" s="262"/>
      <c r="R497" s="262"/>
      <c r="S497" s="262"/>
      <c r="T497" s="26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64" t="s">
        <v>169</v>
      </c>
      <c r="AU497" s="264" t="s">
        <v>88</v>
      </c>
      <c r="AV497" s="14" t="s">
        <v>94</v>
      </c>
      <c r="AW497" s="14" t="s">
        <v>34</v>
      </c>
      <c r="AX497" s="14" t="s">
        <v>84</v>
      </c>
      <c r="AY497" s="264" t="s">
        <v>163</v>
      </c>
    </row>
    <row r="498" s="2" customFormat="1" ht="24.15" customHeight="1">
      <c r="A498" s="39"/>
      <c r="B498" s="40"/>
      <c r="C498" s="228" t="s">
        <v>326</v>
      </c>
      <c r="D498" s="228" t="s">
        <v>165</v>
      </c>
      <c r="E498" s="229" t="s">
        <v>1725</v>
      </c>
      <c r="F498" s="230" t="s">
        <v>1726</v>
      </c>
      <c r="G498" s="231" t="s">
        <v>175</v>
      </c>
      <c r="H498" s="232">
        <v>131.97999999999999</v>
      </c>
      <c r="I498" s="233"/>
      <c r="J498" s="234">
        <f>ROUND(I498*H498,2)</f>
        <v>0</v>
      </c>
      <c r="K498" s="235"/>
      <c r="L498" s="45"/>
      <c r="M498" s="236" t="s">
        <v>1</v>
      </c>
      <c r="N498" s="237" t="s">
        <v>44</v>
      </c>
      <c r="O498" s="92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0" t="s">
        <v>94</v>
      </c>
      <c r="AT498" s="240" t="s">
        <v>165</v>
      </c>
      <c r="AU498" s="240" t="s">
        <v>88</v>
      </c>
      <c r="AY498" s="18" t="s">
        <v>163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8" t="s">
        <v>84</v>
      </c>
      <c r="BK498" s="241">
        <f>ROUND(I498*H498,2)</f>
        <v>0</v>
      </c>
      <c r="BL498" s="18" t="s">
        <v>94</v>
      </c>
      <c r="BM498" s="240" t="s">
        <v>460</v>
      </c>
    </row>
    <row r="499" s="13" customFormat="1">
      <c r="A499" s="13"/>
      <c r="B499" s="242"/>
      <c r="C499" s="243"/>
      <c r="D499" s="244" t="s">
        <v>169</v>
      </c>
      <c r="E499" s="245" t="s">
        <v>1</v>
      </c>
      <c r="F499" s="246" t="s">
        <v>1727</v>
      </c>
      <c r="G499" s="243"/>
      <c r="H499" s="247">
        <v>131.97999999999999</v>
      </c>
      <c r="I499" s="248"/>
      <c r="J499" s="243"/>
      <c r="K499" s="243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169</v>
      </c>
      <c r="AU499" s="253" t="s">
        <v>88</v>
      </c>
      <c r="AV499" s="13" t="s">
        <v>88</v>
      </c>
      <c r="AW499" s="13" t="s">
        <v>34</v>
      </c>
      <c r="AX499" s="13" t="s">
        <v>79</v>
      </c>
      <c r="AY499" s="253" t="s">
        <v>163</v>
      </c>
    </row>
    <row r="500" s="14" customFormat="1">
      <c r="A500" s="14"/>
      <c r="B500" s="254"/>
      <c r="C500" s="255"/>
      <c r="D500" s="244" t="s">
        <v>169</v>
      </c>
      <c r="E500" s="256" t="s">
        <v>1</v>
      </c>
      <c r="F500" s="257" t="s">
        <v>172</v>
      </c>
      <c r="G500" s="255"/>
      <c r="H500" s="258">
        <v>131.97999999999999</v>
      </c>
      <c r="I500" s="259"/>
      <c r="J500" s="255"/>
      <c r="K500" s="255"/>
      <c r="L500" s="260"/>
      <c r="M500" s="261"/>
      <c r="N500" s="262"/>
      <c r="O500" s="262"/>
      <c r="P500" s="262"/>
      <c r="Q500" s="262"/>
      <c r="R500" s="262"/>
      <c r="S500" s="262"/>
      <c r="T500" s="26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4" t="s">
        <v>169</v>
      </c>
      <c r="AU500" s="264" t="s">
        <v>88</v>
      </c>
      <c r="AV500" s="14" t="s">
        <v>94</v>
      </c>
      <c r="AW500" s="14" t="s">
        <v>34</v>
      </c>
      <c r="AX500" s="14" t="s">
        <v>84</v>
      </c>
      <c r="AY500" s="264" t="s">
        <v>163</v>
      </c>
    </row>
    <row r="501" s="2" customFormat="1" ht="24.15" customHeight="1">
      <c r="A501" s="39"/>
      <c r="B501" s="40"/>
      <c r="C501" s="228" t="s">
        <v>461</v>
      </c>
      <c r="D501" s="228" t="s">
        <v>165</v>
      </c>
      <c r="E501" s="229" t="s">
        <v>1728</v>
      </c>
      <c r="F501" s="230" t="s">
        <v>1729</v>
      </c>
      <c r="G501" s="231" t="s">
        <v>293</v>
      </c>
      <c r="H501" s="232">
        <v>8</v>
      </c>
      <c r="I501" s="233"/>
      <c r="J501" s="234">
        <f>ROUND(I501*H501,2)</f>
        <v>0</v>
      </c>
      <c r="K501" s="235"/>
      <c r="L501" s="45"/>
      <c r="M501" s="236" t="s">
        <v>1</v>
      </c>
      <c r="N501" s="237" t="s">
        <v>44</v>
      </c>
      <c r="O501" s="92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0" t="s">
        <v>94</v>
      </c>
      <c r="AT501" s="240" t="s">
        <v>165</v>
      </c>
      <c r="AU501" s="240" t="s">
        <v>88</v>
      </c>
      <c r="AY501" s="18" t="s">
        <v>163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8" t="s">
        <v>84</v>
      </c>
      <c r="BK501" s="241">
        <f>ROUND(I501*H501,2)</f>
        <v>0</v>
      </c>
      <c r="BL501" s="18" t="s">
        <v>94</v>
      </c>
      <c r="BM501" s="240" t="s">
        <v>464</v>
      </c>
    </row>
    <row r="502" s="2" customFormat="1" ht="24.15" customHeight="1">
      <c r="A502" s="39"/>
      <c r="B502" s="40"/>
      <c r="C502" s="228" t="s">
        <v>331</v>
      </c>
      <c r="D502" s="228" t="s">
        <v>165</v>
      </c>
      <c r="E502" s="229" t="s">
        <v>1730</v>
      </c>
      <c r="F502" s="230" t="s">
        <v>1731</v>
      </c>
      <c r="G502" s="231" t="s">
        <v>175</v>
      </c>
      <c r="H502" s="232">
        <v>41.25</v>
      </c>
      <c r="I502" s="233"/>
      <c r="J502" s="234">
        <f>ROUND(I502*H502,2)</f>
        <v>0</v>
      </c>
      <c r="K502" s="235"/>
      <c r="L502" s="45"/>
      <c r="M502" s="236" t="s">
        <v>1</v>
      </c>
      <c r="N502" s="237" t="s">
        <v>44</v>
      </c>
      <c r="O502" s="92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40" t="s">
        <v>94</v>
      </c>
      <c r="AT502" s="240" t="s">
        <v>165</v>
      </c>
      <c r="AU502" s="240" t="s">
        <v>88</v>
      </c>
      <c r="AY502" s="18" t="s">
        <v>163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8" t="s">
        <v>84</v>
      </c>
      <c r="BK502" s="241">
        <f>ROUND(I502*H502,2)</f>
        <v>0</v>
      </c>
      <c r="BL502" s="18" t="s">
        <v>94</v>
      </c>
      <c r="BM502" s="240" t="s">
        <v>467</v>
      </c>
    </row>
    <row r="503" s="13" customFormat="1">
      <c r="A503" s="13"/>
      <c r="B503" s="242"/>
      <c r="C503" s="243"/>
      <c r="D503" s="244" t="s">
        <v>169</v>
      </c>
      <c r="E503" s="245" t="s">
        <v>1</v>
      </c>
      <c r="F503" s="246" t="s">
        <v>1732</v>
      </c>
      <c r="G503" s="243"/>
      <c r="H503" s="247">
        <v>24.09</v>
      </c>
      <c r="I503" s="248"/>
      <c r="J503" s="243"/>
      <c r="K503" s="243"/>
      <c r="L503" s="249"/>
      <c r="M503" s="250"/>
      <c r="N503" s="251"/>
      <c r="O503" s="251"/>
      <c r="P503" s="251"/>
      <c r="Q503" s="251"/>
      <c r="R503" s="251"/>
      <c r="S503" s="251"/>
      <c r="T503" s="25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3" t="s">
        <v>169</v>
      </c>
      <c r="AU503" s="253" t="s">
        <v>88</v>
      </c>
      <c r="AV503" s="13" t="s">
        <v>88</v>
      </c>
      <c r="AW503" s="13" t="s">
        <v>34</v>
      </c>
      <c r="AX503" s="13" t="s">
        <v>79</v>
      </c>
      <c r="AY503" s="253" t="s">
        <v>163</v>
      </c>
    </row>
    <row r="504" s="13" customFormat="1">
      <c r="A504" s="13"/>
      <c r="B504" s="242"/>
      <c r="C504" s="243"/>
      <c r="D504" s="244" t="s">
        <v>169</v>
      </c>
      <c r="E504" s="245" t="s">
        <v>1</v>
      </c>
      <c r="F504" s="246" t="s">
        <v>1733</v>
      </c>
      <c r="G504" s="243"/>
      <c r="H504" s="247">
        <v>17.16</v>
      </c>
      <c r="I504" s="248"/>
      <c r="J504" s="243"/>
      <c r="K504" s="243"/>
      <c r="L504" s="249"/>
      <c r="M504" s="250"/>
      <c r="N504" s="251"/>
      <c r="O504" s="251"/>
      <c r="P504" s="251"/>
      <c r="Q504" s="251"/>
      <c r="R504" s="251"/>
      <c r="S504" s="251"/>
      <c r="T504" s="25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3" t="s">
        <v>169</v>
      </c>
      <c r="AU504" s="253" t="s">
        <v>88</v>
      </c>
      <c r="AV504" s="13" t="s">
        <v>88</v>
      </c>
      <c r="AW504" s="13" t="s">
        <v>34</v>
      </c>
      <c r="AX504" s="13" t="s">
        <v>79</v>
      </c>
      <c r="AY504" s="253" t="s">
        <v>163</v>
      </c>
    </row>
    <row r="505" s="14" customFormat="1">
      <c r="A505" s="14"/>
      <c r="B505" s="254"/>
      <c r="C505" s="255"/>
      <c r="D505" s="244" t="s">
        <v>169</v>
      </c>
      <c r="E505" s="256" t="s">
        <v>1</v>
      </c>
      <c r="F505" s="257" t="s">
        <v>172</v>
      </c>
      <c r="G505" s="255"/>
      <c r="H505" s="258">
        <v>41.25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4" t="s">
        <v>169</v>
      </c>
      <c r="AU505" s="264" t="s">
        <v>88</v>
      </c>
      <c r="AV505" s="14" t="s">
        <v>94</v>
      </c>
      <c r="AW505" s="14" t="s">
        <v>34</v>
      </c>
      <c r="AX505" s="14" t="s">
        <v>84</v>
      </c>
      <c r="AY505" s="264" t="s">
        <v>163</v>
      </c>
    </row>
    <row r="506" s="2" customFormat="1" ht="33" customHeight="1">
      <c r="A506" s="39"/>
      <c r="B506" s="40"/>
      <c r="C506" s="228" t="s">
        <v>469</v>
      </c>
      <c r="D506" s="228" t="s">
        <v>165</v>
      </c>
      <c r="E506" s="229" t="s">
        <v>1734</v>
      </c>
      <c r="F506" s="230" t="s">
        <v>1735</v>
      </c>
      <c r="G506" s="231" t="s">
        <v>175</v>
      </c>
      <c r="H506" s="232">
        <v>8.6780000000000008</v>
      </c>
      <c r="I506" s="233"/>
      <c r="J506" s="234">
        <f>ROUND(I506*H506,2)</f>
        <v>0</v>
      </c>
      <c r="K506" s="235"/>
      <c r="L506" s="45"/>
      <c r="M506" s="236" t="s">
        <v>1</v>
      </c>
      <c r="N506" s="237" t="s">
        <v>44</v>
      </c>
      <c r="O506" s="92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0" t="s">
        <v>94</v>
      </c>
      <c r="AT506" s="240" t="s">
        <v>165</v>
      </c>
      <c r="AU506" s="240" t="s">
        <v>88</v>
      </c>
      <c r="AY506" s="18" t="s">
        <v>163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8" t="s">
        <v>84</v>
      </c>
      <c r="BK506" s="241">
        <f>ROUND(I506*H506,2)</f>
        <v>0</v>
      </c>
      <c r="BL506" s="18" t="s">
        <v>94</v>
      </c>
      <c r="BM506" s="240" t="s">
        <v>472</v>
      </c>
    </row>
    <row r="507" s="13" customFormat="1">
      <c r="A507" s="13"/>
      <c r="B507" s="242"/>
      <c r="C507" s="243"/>
      <c r="D507" s="244" t="s">
        <v>169</v>
      </c>
      <c r="E507" s="245" t="s">
        <v>1</v>
      </c>
      <c r="F507" s="246" t="s">
        <v>1736</v>
      </c>
      <c r="G507" s="243"/>
      <c r="H507" s="247">
        <v>0.49199999999999999</v>
      </c>
      <c r="I507" s="248"/>
      <c r="J507" s="243"/>
      <c r="K507" s="243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169</v>
      </c>
      <c r="AU507" s="253" t="s">
        <v>88</v>
      </c>
      <c r="AV507" s="13" t="s">
        <v>88</v>
      </c>
      <c r="AW507" s="13" t="s">
        <v>34</v>
      </c>
      <c r="AX507" s="13" t="s">
        <v>79</v>
      </c>
      <c r="AY507" s="253" t="s">
        <v>163</v>
      </c>
    </row>
    <row r="508" s="13" customFormat="1">
      <c r="A508" s="13"/>
      <c r="B508" s="242"/>
      <c r="C508" s="243"/>
      <c r="D508" s="244" t="s">
        <v>169</v>
      </c>
      <c r="E508" s="245" t="s">
        <v>1</v>
      </c>
      <c r="F508" s="246" t="s">
        <v>1737</v>
      </c>
      <c r="G508" s="243"/>
      <c r="H508" s="247">
        <v>0.35999999999999999</v>
      </c>
      <c r="I508" s="248"/>
      <c r="J508" s="243"/>
      <c r="K508" s="243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169</v>
      </c>
      <c r="AU508" s="253" t="s">
        <v>88</v>
      </c>
      <c r="AV508" s="13" t="s">
        <v>88</v>
      </c>
      <c r="AW508" s="13" t="s">
        <v>34</v>
      </c>
      <c r="AX508" s="13" t="s">
        <v>79</v>
      </c>
      <c r="AY508" s="253" t="s">
        <v>163</v>
      </c>
    </row>
    <row r="509" s="13" customFormat="1">
      <c r="A509" s="13"/>
      <c r="B509" s="242"/>
      <c r="C509" s="243"/>
      <c r="D509" s="244" t="s">
        <v>169</v>
      </c>
      <c r="E509" s="245" t="s">
        <v>1</v>
      </c>
      <c r="F509" s="246" t="s">
        <v>1738</v>
      </c>
      <c r="G509" s="243"/>
      <c r="H509" s="247">
        <v>0.68999999999999995</v>
      </c>
      <c r="I509" s="248"/>
      <c r="J509" s="243"/>
      <c r="K509" s="243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169</v>
      </c>
      <c r="AU509" s="253" t="s">
        <v>88</v>
      </c>
      <c r="AV509" s="13" t="s">
        <v>88</v>
      </c>
      <c r="AW509" s="13" t="s">
        <v>34</v>
      </c>
      <c r="AX509" s="13" t="s">
        <v>79</v>
      </c>
      <c r="AY509" s="253" t="s">
        <v>163</v>
      </c>
    </row>
    <row r="510" s="13" customFormat="1">
      <c r="A510" s="13"/>
      <c r="B510" s="242"/>
      <c r="C510" s="243"/>
      <c r="D510" s="244" t="s">
        <v>169</v>
      </c>
      <c r="E510" s="245" t="s">
        <v>1</v>
      </c>
      <c r="F510" s="246" t="s">
        <v>1739</v>
      </c>
      <c r="G510" s="243"/>
      <c r="H510" s="247">
        <v>2.8799999999999999</v>
      </c>
      <c r="I510" s="248"/>
      <c r="J510" s="243"/>
      <c r="K510" s="243"/>
      <c r="L510" s="249"/>
      <c r="M510" s="250"/>
      <c r="N510" s="251"/>
      <c r="O510" s="251"/>
      <c r="P510" s="251"/>
      <c r="Q510" s="251"/>
      <c r="R510" s="251"/>
      <c r="S510" s="251"/>
      <c r="T510" s="25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3" t="s">
        <v>169</v>
      </c>
      <c r="AU510" s="253" t="s">
        <v>88</v>
      </c>
      <c r="AV510" s="13" t="s">
        <v>88</v>
      </c>
      <c r="AW510" s="13" t="s">
        <v>34</v>
      </c>
      <c r="AX510" s="13" t="s">
        <v>79</v>
      </c>
      <c r="AY510" s="253" t="s">
        <v>163</v>
      </c>
    </row>
    <row r="511" s="13" customFormat="1">
      <c r="A511" s="13"/>
      <c r="B511" s="242"/>
      <c r="C511" s="243"/>
      <c r="D511" s="244" t="s">
        <v>169</v>
      </c>
      <c r="E511" s="245" t="s">
        <v>1</v>
      </c>
      <c r="F511" s="246" t="s">
        <v>1740</v>
      </c>
      <c r="G511" s="243"/>
      <c r="H511" s="247">
        <v>0.53900000000000003</v>
      </c>
      <c r="I511" s="248"/>
      <c r="J511" s="243"/>
      <c r="K511" s="243"/>
      <c r="L511" s="249"/>
      <c r="M511" s="250"/>
      <c r="N511" s="251"/>
      <c r="O511" s="251"/>
      <c r="P511" s="251"/>
      <c r="Q511" s="251"/>
      <c r="R511" s="251"/>
      <c r="S511" s="251"/>
      <c r="T511" s="25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3" t="s">
        <v>169</v>
      </c>
      <c r="AU511" s="253" t="s">
        <v>88</v>
      </c>
      <c r="AV511" s="13" t="s">
        <v>88</v>
      </c>
      <c r="AW511" s="13" t="s">
        <v>34</v>
      </c>
      <c r="AX511" s="13" t="s">
        <v>79</v>
      </c>
      <c r="AY511" s="253" t="s">
        <v>163</v>
      </c>
    </row>
    <row r="512" s="13" customFormat="1">
      <c r="A512" s="13"/>
      <c r="B512" s="242"/>
      <c r="C512" s="243"/>
      <c r="D512" s="244" t="s">
        <v>169</v>
      </c>
      <c r="E512" s="245" t="s">
        <v>1</v>
      </c>
      <c r="F512" s="246" t="s">
        <v>1741</v>
      </c>
      <c r="G512" s="243"/>
      <c r="H512" s="247">
        <v>0.52800000000000002</v>
      </c>
      <c r="I512" s="248"/>
      <c r="J512" s="243"/>
      <c r="K512" s="243"/>
      <c r="L512" s="249"/>
      <c r="M512" s="250"/>
      <c r="N512" s="251"/>
      <c r="O512" s="251"/>
      <c r="P512" s="251"/>
      <c r="Q512" s="251"/>
      <c r="R512" s="251"/>
      <c r="S512" s="251"/>
      <c r="T512" s="25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3" t="s">
        <v>169</v>
      </c>
      <c r="AU512" s="253" t="s">
        <v>88</v>
      </c>
      <c r="AV512" s="13" t="s">
        <v>88</v>
      </c>
      <c r="AW512" s="13" t="s">
        <v>34</v>
      </c>
      <c r="AX512" s="13" t="s">
        <v>79</v>
      </c>
      <c r="AY512" s="253" t="s">
        <v>163</v>
      </c>
    </row>
    <row r="513" s="13" customFormat="1">
      <c r="A513" s="13"/>
      <c r="B513" s="242"/>
      <c r="C513" s="243"/>
      <c r="D513" s="244" t="s">
        <v>169</v>
      </c>
      <c r="E513" s="245" t="s">
        <v>1</v>
      </c>
      <c r="F513" s="246" t="s">
        <v>1742</v>
      </c>
      <c r="G513" s="243"/>
      <c r="H513" s="247">
        <v>0.95099999999999996</v>
      </c>
      <c r="I513" s="248"/>
      <c r="J513" s="243"/>
      <c r="K513" s="243"/>
      <c r="L513" s="249"/>
      <c r="M513" s="250"/>
      <c r="N513" s="251"/>
      <c r="O513" s="251"/>
      <c r="P513" s="251"/>
      <c r="Q513" s="251"/>
      <c r="R513" s="251"/>
      <c r="S513" s="251"/>
      <c r="T513" s="25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3" t="s">
        <v>169</v>
      </c>
      <c r="AU513" s="253" t="s">
        <v>88</v>
      </c>
      <c r="AV513" s="13" t="s">
        <v>88</v>
      </c>
      <c r="AW513" s="13" t="s">
        <v>34</v>
      </c>
      <c r="AX513" s="13" t="s">
        <v>79</v>
      </c>
      <c r="AY513" s="253" t="s">
        <v>163</v>
      </c>
    </row>
    <row r="514" s="13" customFormat="1">
      <c r="A514" s="13"/>
      <c r="B514" s="242"/>
      <c r="C514" s="243"/>
      <c r="D514" s="244" t="s">
        <v>169</v>
      </c>
      <c r="E514" s="245" t="s">
        <v>1</v>
      </c>
      <c r="F514" s="246" t="s">
        <v>1743</v>
      </c>
      <c r="G514" s="243"/>
      <c r="H514" s="247">
        <v>1.0800000000000001</v>
      </c>
      <c r="I514" s="248"/>
      <c r="J514" s="243"/>
      <c r="K514" s="243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169</v>
      </c>
      <c r="AU514" s="253" t="s">
        <v>88</v>
      </c>
      <c r="AV514" s="13" t="s">
        <v>88</v>
      </c>
      <c r="AW514" s="13" t="s">
        <v>34</v>
      </c>
      <c r="AX514" s="13" t="s">
        <v>79</v>
      </c>
      <c r="AY514" s="253" t="s">
        <v>163</v>
      </c>
    </row>
    <row r="515" s="13" customFormat="1">
      <c r="A515" s="13"/>
      <c r="B515" s="242"/>
      <c r="C515" s="243"/>
      <c r="D515" s="244" t="s">
        <v>169</v>
      </c>
      <c r="E515" s="245" t="s">
        <v>1</v>
      </c>
      <c r="F515" s="246" t="s">
        <v>1744</v>
      </c>
      <c r="G515" s="243"/>
      <c r="H515" s="247">
        <v>0.52800000000000002</v>
      </c>
      <c r="I515" s="248"/>
      <c r="J515" s="243"/>
      <c r="K515" s="243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169</v>
      </c>
      <c r="AU515" s="253" t="s">
        <v>88</v>
      </c>
      <c r="AV515" s="13" t="s">
        <v>88</v>
      </c>
      <c r="AW515" s="13" t="s">
        <v>34</v>
      </c>
      <c r="AX515" s="13" t="s">
        <v>79</v>
      </c>
      <c r="AY515" s="253" t="s">
        <v>163</v>
      </c>
    </row>
    <row r="516" s="13" customFormat="1">
      <c r="A516" s="13"/>
      <c r="B516" s="242"/>
      <c r="C516" s="243"/>
      <c r="D516" s="244" t="s">
        <v>169</v>
      </c>
      <c r="E516" s="245" t="s">
        <v>1</v>
      </c>
      <c r="F516" s="246" t="s">
        <v>1745</v>
      </c>
      <c r="G516" s="243"/>
      <c r="H516" s="247">
        <v>0.63</v>
      </c>
      <c r="I516" s="248"/>
      <c r="J516" s="243"/>
      <c r="K516" s="243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169</v>
      </c>
      <c r="AU516" s="253" t="s">
        <v>88</v>
      </c>
      <c r="AV516" s="13" t="s">
        <v>88</v>
      </c>
      <c r="AW516" s="13" t="s">
        <v>34</v>
      </c>
      <c r="AX516" s="13" t="s">
        <v>79</v>
      </c>
      <c r="AY516" s="253" t="s">
        <v>163</v>
      </c>
    </row>
    <row r="517" s="14" customFormat="1">
      <c r="A517" s="14"/>
      <c r="B517" s="254"/>
      <c r="C517" s="255"/>
      <c r="D517" s="244" t="s">
        <v>169</v>
      </c>
      <c r="E517" s="256" t="s">
        <v>1</v>
      </c>
      <c r="F517" s="257" t="s">
        <v>172</v>
      </c>
      <c r="G517" s="255"/>
      <c r="H517" s="258">
        <v>8.677999999999999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169</v>
      </c>
      <c r="AU517" s="264" t="s">
        <v>88</v>
      </c>
      <c r="AV517" s="14" t="s">
        <v>94</v>
      </c>
      <c r="AW517" s="14" t="s">
        <v>34</v>
      </c>
      <c r="AX517" s="14" t="s">
        <v>84</v>
      </c>
      <c r="AY517" s="264" t="s">
        <v>163</v>
      </c>
    </row>
    <row r="518" s="2" customFormat="1" ht="33" customHeight="1">
      <c r="A518" s="39"/>
      <c r="B518" s="40"/>
      <c r="C518" s="228" t="s">
        <v>336</v>
      </c>
      <c r="D518" s="228" t="s">
        <v>165</v>
      </c>
      <c r="E518" s="229" t="s">
        <v>1746</v>
      </c>
      <c r="F518" s="230" t="s">
        <v>1747</v>
      </c>
      <c r="G518" s="231" t="s">
        <v>175</v>
      </c>
      <c r="H518" s="232">
        <v>109.643</v>
      </c>
      <c r="I518" s="233"/>
      <c r="J518" s="234">
        <f>ROUND(I518*H518,2)</f>
        <v>0</v>
      </c>
      <c r="K518" s="235"/>
      <c r="L518" s="45"/>
      <c r="M518" s="236" t="s">
        <v>1</v>
      </c>
      <c r="N518" s="237" t="s">
        <v>44</v>
      </c>
      <c r="O518" s="92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0" t="s">
        <v>94</v>
      </c>
      <c r="AT518" s="240" t="s">
        <v>165</v>
      </c>
      <c r="AU518" s="240" t="s">
        <v>88</v>
      </c>
      <c r="AY518" s="18" t="s">
        <v>163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8" t="s">
        <v>84</v>
      </c>
      <c r="BK518" s="241">
        <f>ROUND(I518*H518,2)</f>
        <v>0</v>
      </c>
      <c r="BL518" s="18" t="s">
        <v>94</v>
      </c>
      <c r="BM518" s="240" t="s">
        <v>477</v>
      </c>
    </row>
    <row r="519" s="13" customFormat="1">
      <c r="A519" s="13"/>
      <c r="B519" s="242"/>
      <c r="C519" s="243"/>
      <c r="D519" s="244" t="s">
        <v>169</v>
      </c>
      <c r="E519" s="245" t="s">
        <v>1</v>
      </c>
      <c r="F519" s="246" t="s">
        <v>1748</v>
      </c>
      <c r="G519" s="243"/>
      <c r="H519" s="247">
        <v>22.800000000000001</v>
      </c>
      <c r="I519" s="248"/>
      <c r="J519" s="243"/>
      <c r="K519" s="243"/>
      <c r="L519" s="249"/>
      <c r="M519" s="250"/>
      <c r="N519" s="251"/>
      <c r="O519" s="251"/>
      <c r="P519" s="251"/>
      <c r="Q519" s="251"/>
      <c r="R519" s="251"/>
      <c r="S519" s="251"/>
      <c r="T519" s="25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3" t="s">
        <v>169</v>
      </c>
      <c r="AU519" s="253" t="s">
        <v>88</v>
      </c>
      <c r="AV519" s="13" t="s">
        <v>88</v>
      </c>
      <c r="AW519" s="13" t="s">
        <v>34</v>
      </c>
      <c r="AX519" s="13" t="s">
        <v>79</v>
      </c>
      <c r="AY519" s="253" t="s">
        <v>163</v>
      </c>
    </row>
    <row r="520" s="13" customFormat="1">
      <c r="A520" s="13"/>
      <c r="B520" s="242"/>
      <c r="C520" s="243"/>
      <c r="D520" s="244" t="s">
        <v>169</v>
      </c>
      <c r="E520" s="245" t="s">
        <v>1</v>
      </c>
      <c r="F520" s="246" t="s">
        <v>1749</v>
      </c>
      <c r="G520" s="243"/>
      <c r="H520" s="247">
        <v>9.5</v>
      </c>
      <c r="I520" s="248"/>
      <c r="J520" s="243"/>
      <c r="K520" s="243"/>
      <c r="L520" s="249"/>
      <c r="M520" s="250"/>
      <c r="N520" s="251"/>
      <c r="O520" s="251"/>
      <c r="P520" s="251"/>
      <c r="Q520" s="251"/>
      <c r="R520" s="251"/>
      <c r="S520" s="251"/>
      <c r="T520" s="25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3" t="s">
        <v>169</v>
      </c>
      <c r="AU520" s="253" t="s">
        <v>88</v>
      </c>
      <c r="AV520" s="13" t="s">
        <v>88</v>
      </c>
      <c r="AW520" s="13" t="s">
        <v>34</v>
      </c>
      <c r="AX520" s="13" t="s">
        <v>79</v>
      </c>
      <c r="AY520" s="253" t="s">
        <v>163</v>
      </c>
    </row>
    <row r="521" s="13" customFormat="1">
      <c r="A521" s="13"/>
      <c r="B521" s="242"/>
      <c r="C521" s="243"/>
      <c r="D521" s="244" t="s">
        <v>169</v>
      </c>
      <c r="E521" s="245" t="s">
        <v>1</v>
      </c>
      <c r="F521" s="246" t="s">
        <v>1750</v>
      </c>
      <c r="G521" s="243"/>
      <c r="H521" s="247">
        <v>11.970000000000001</v>
      </c>
      <c r="I521" s="248"/>
      <c r="J521" s="243"/>
      <c r="K521" s="243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169</v>
      </c>
      <c r="AU521" s="253" t="s">
        <v>88</v>
      </c>
      <c r="AV521" s="13" t="s">
        <v>88</v>
      </c>
      <c r="AW521" s="13" t="s">
        <v>34</v>
      </c>
      <c r="AX521" s="13" t="s">
        <v>79</v>
      </c>
      <c r="AY521" s="253" t="s">
        <v>163</v>
      </c>
    </row>
    <row r="522" s="13" customFormat="1">
      <c r="A522" s="13"/>
      <c r="B522" s="242"/>
      <c r="C522" s="243"/>
      <c r="D522" s="244" t="s">
        <v>169</v>
      </c>
      <c r="E522" s="245" t="s">
        <v>1</v>
      </c>
      <c r="F522" s="246" t="s">
        <v>1751</v>
      </c>
      <c r="G522" s="243"/>
      <c r="H522" s="247">
        <v>10.289999999999999</v>
      </c>
      <c r="I522" s="248"/>
      <c r="J522" s="243"/>
      <c r="K522" s="243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169</v>
      </c>
      <c r="AU522" s="253" t="s">
        <v>88</v>
      </c>
      <c r="AV522" s="13" t="s">
        <v>88</v>
      </c>
      <c r="AW522" s="13" t="s">
        <v>34</v>
      </c>
      <c r="AX522" s="13" t="s">
        <v>79</v>
      </c>
      <c r="AY522" s="253" t="s">
        <v>163</v>
      </c>
    </row>
    <row r="523" s="13" customFormat="1">
      <c r="A523" s="13"/>
      <c r="B523" s="242"/>
      <c r="C523" s="243"/>
      <c r="D523" s="244" t="s">
        <v>169</v>
      </c>
      <c r="E523" s="245" t="s">
        <v>1</v>
      </c>
      <c r="F523" s="246" t="s">
        <v>1752</v>
      </c>
      <c r="G523" s="243"/>
      <c r="H523" s="247">
        <v>5.7000000000000002</v>
      </c>
      <c r="I523" s="248"/>
      <c r="J523" s="243"/>
      <c r="K523" s="243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169</v>
      </c>
      <c r="AU523" s="253" t="s">
        <v>88</v>
      </c>
      <c r="AV523" s="13" t="s">
        <v>88</v>
      </c>
      <c r="AW523" s="13" t="s">
        <v>34</v>
      </c>
      <c r="AX523" s="13" t="s">
        <v>79</v>
      </c>
      <c r="AY523" s="253" t="s">
        <v>163</v>
      </c>
    </row>
    <row r="524" s="13" customFormat="1">
      <c r="A524" s="13"/>
      <c r="B524" s="242"/>
      <c r="C524" s="243"/>
      <c r="D524" s="244" t="s">
        <v>169</v>
      </c>
      <c r="E524" s="245" t="s">
        <v>1</v>
      </c>
      <c r="F524" s="246" t="s">
        <v>1753</v>
      </c>
      <c r="G524" s="243"/>
      <c r="H524" s="247">
        <v>2.2229999999999999</v>
      </c>
      <c r="I524" s="248"/>
      <c r="J524" s="243"/>
      <c r="K524" s="243"/>
      <c r="L524" s="249"/>
      <c r="M524" s="250"/>
      <c r="N524" s="251"/>
      <c r="O524" s="251"/>
      <c r="P524" s="251"/>
      <c r="Q524" s="251"/>
      <c r="R524" s="251"/>
      <c r="S524" s="251"/>
      <c r="T524" s="25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3" t="s">
        <v>169</v>
      </c>
      <c r="AU524" s="253" t="s">
        <v>88</v>
      </c>
      <c r="AV524" s="13" t="s">
        <v>88</v>
      </c>
      <c r="AW524" s="13" t="s">
        <v>34</v>
      </c>
      <c r="AX524" s="13" t="s">
        <v>79</v>
      </c>
      <c r="AY524" s="253" t="s">
        <v>163</v>
      </c>
    </row>
    <row r="525" s="13" customFormat="1">
      <c r="A525" s="13"/>
      <c r="B525" s="242"/>
      <c r="C525" s="243"/>
      <c r="D525" s="244" t="s">
        <v>169</v>
      </c>
      <c r="E525" s="245" t="s">
        <v>1</v>
      </c>
      <c r="F525" s="246" t="s">
        <v>1754</v>
      </c>
      <c r="G525" s="243"/>
      <c r="H525" s="247">
        <v>3.2400000000000002</v>
      </c>
      <c r="I525" s="248"/>
      <c r="J525" s="243"/>
      <c r="K525" s="243"/>
      <c r="L525" s="249"/>
      <c r="M525" s="250"/>
      <c r="N525" s="251"/>
      <c r="O525" s="251"/>
      <c r="P525" s="251"/>
      <c r="Q525" s="251"/>
      <c r="R525" s="251"/>
      <c r="S525" s="251"/>
      <c r="T525" s="25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3" t="s">
        <v>169</v>
      </c>
      <c r="AU525" s="253" t="s">
        <v>88</v>
      </c>
      <c r="AV525" s="13" t="s">
        <v>88</v>
      </c>
      <c r="AW525" s="13" t="s">
        <v>34</v>
      </c>
      <c r="AX525" s="13" t="s">
        <v>79</v>
      </c>
      <c r="AY525" s="253" t="s">
        <v>163</v>
      </c>
    </row>
    <row r="526" s="13" customFormat="1">
      <c r="A526" s="13"/>
      <c r="B526" s="242"/>
      <c r="C526" s="243"/>
      <c r="D526" s="244" t="s">
        <v>169</v>
      </c>
      <c r="E526" s="245" t="s">
        <v>1</v>
      </c>
      <c r="F526" s="246" t="s">
        <v>1755</v>
      </c>
      <c r="G526" s="243"/>
      <c r="H526" s="247">
        <v>28</v>
      </c>
      <c r="I526" s="248"/>
      <c r="J526" s="243"/>
      <c r="K526" s="243"/>
      <c r="L526" s="249"/>
      <c r="M526" s="250"/>
      <c r="N526" s="251"/>
      <c r="O526" s="251"/>
      <c r="P526" s="251"/>
      <c r="Q526" s="251"/>
      <c r="R526" s="251"/>
      <c r="S526" s="251"/>
      <c r="T526" s="25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3" t="s">
        <v>169</v>
      </c>
      <c r="AU526" s="253" t="s">
        <v>88</v>
      </c>
      <c r="AV526" s="13" t="s">
        <v>88</v>
      </c>
      <c r="AW526" s="13" t="s">
        <v>34</v>
      </c>
      <c r="AX526" s="13" t="s">
        <v>79</v>
      </c>
      <c r="AY526" s="253" t="s">
        <v>163</v>
      </c>
    </row>
    <row r="527" s="13" customFormat="1">
      <c r="A527" s="13"/>
      <c r="B527" s="242"/>
      <c r="C527" s="243"/>
      <c r="D527" s="244" t="s">
        <v>169</v>
      </c>
      <c r="E527" s="245" t="s">
        <v>1</v>
      </c>
      <c r="F527" s="246" t="s">
        <v>1756</v>
      </c>
      <c r="G527" s="243"/>
      <c r="H527" s="247">
        <v>3.7799999999999998</v>
      </c>
      <c r="I527" s="248"/>
      <c r="J527" s="243"/>
      <c r="K527" s="243"/>
      <c r="L527" s="249"/>
      <c r="M527" s="250"/>
      <c r="N527" s="251"/>
      <c r="O527" s="251"/>
      <c r="P527" s="251"/>
      <c r="Q527" s="251"/>
      <c r="R527" s="251"/>
      <c r="S527" s="251"/>
      <c r="T527" s="25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3" t="s">
        <v>169</v>
      </c>
      <c r="AU527" s="253" t="s">
        <v>88</v>
      </c>
      <c r="AV527" s="13" t="s">
        <v>88</v>
      </c>
      <c r="AW527" s="13" t="s">
        <v>34</v>
      </c>
      <c r="AX527" s="13" t="s">
        <v>79</v>
      </c>
      <c r="AY527" s="253" t="s">
        <v>163</v>
      </c>
    </row>
    <row r="528" s="13" customFormat="1">
      <c r="A528" s="13"/>
      <c r="B528" s="242"/>
      <c r="C528" s="243"/>
      <c r="D528" s="244" t="s">
        <v>169</v>
      </c>
      <c r="E528" s="245" t="s">
        <v>1</v>
      </c>
      <c r="F528" s="246" t="s">
        <v>1757</v>
      </c>
      <c r="G528" s="243"/>
      <c r="H528" s="247">
        <v>8.6400000000000006</v>
      </c>
      <c r="I528" s="248"/>
      <c r="J528" s="243"/>
      <c r="K528" s="243"/>
      <c r="L528" s="249"/>
      <c r="M528" s="250"/>
      <c r="N528" s="251"/>
      <c r="O528" s="251"/>
      <c r="P528" s="251"/>
      <c r="Q528" s="251"/>
      <c r="R528" s="251"/>
      <c r="S528" s="251"/>
      <c r="T528" s="25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3" t="s">
        <v>169</v>
      </c>
      <c r="AU528" s="253" t="s">
        <v>88</v>
      </c>
      <c r="AV528" s="13" t="s">
        <v>88</v>
      </c>
      <c r="AW528" s="13" t="s">
        <v>34</v>
      </c>
      <c r="AX528" s="13" t="s">
        <v>79</v>
      </c>
      <c r="AY528" s="253" t="s">
        <v>163</v>
      </c>
    </row>
    <row r="529" s="13" customFormat="1">
      <c r="A529" s="13"/>
      <c r="B529" s="242"/>
      <c r="C529" s="243"/>
      <c r="D529" s="244" t="s">
        <v>169</v>
      </c>
      <c r="E529" s="245" t="s">
        <v>1</v>
      </c>
      <c r="F529" s="246" t="s">
        <v>1758</v>
      </c>
      <c r="G529" s="243"/>
      <c r="H529" s="247">
        <v>3.5</v>
      </c>
      <c r="I529" s="248"/>
      <c r="J529" s="243"/>
      <c r="K529" s="243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169</v>
      </c>
      <c r="AU529" s="253" t="s">
        <v>88</v>
      </c>
      <c r="AV529" s="13" t="s">
        <v>88</v>
      </c>
      <c r="AW529" s="13" t="s">
        <v>34</v>
      </c>
      <c r="AX529" s="13" t="s">
        <v>79</v>
      </c>
      <c r="AY529" s="253" t="s">
        <v>163</v>
      </c>
    </row>
    <row r="530" s="14" customFormat="1">
      <c r="A530" s="14"/>
      <c r="B530" s="254"/>
      <c r="C530" s="255"/>
      <c r="D530" s="244" t="s">
        <v>169</v>
      </c>
      <c r="E530" s="256" t="s">
        <v>1</v>
      </c>
      <c r="F530" s="257" t="s">
        <v>172</v>
      </c>
      <c r="G530" s="255"/>
      <c r="H530" s="258">
        <v>109.643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4" t="s">
        <v>169</v>
      </c>
      <c r="AU530" s="264" t="s">
        <v>88</v>
      </c>
      <c r="AV530" s="14" t="s">
        <v>94</v>
      </c>
      <c r="AW530" s="14" t="s">
        <v>34</v>
      </c>
      <c r="AX530" s="14" t="s">
        <v>84</v>
      </c>
      <c r="AY530" s="264" t="s">
        <v>163</v>
      </c>
    </row>
    <row r="531" s="2" customFormat="1" ht="33" customHeight="1">
      <c r="A531" s="39"/>
      <c r="B531" s="40"/>
      <c r="C531" s="228" t="s">
        <v>478</v>
      </c>
      <c r="D531" s="228" t="s">
        <v>165</v>
      </c>
      <c r="E531" s="229" t="s">
        <v>1759</v>
      </c>
      <c r="F531" s="230" t="s">
        <v>1760</v>
      </c>
      <c r="G531" s="231" t="s">
        <v>175</v>
      </c>
      <c r="H531" s="232">
        <v>113.60299999999999</v>
      </c>
      <c r="I531" s="233"/>
      <c r="J531" s="234">
        <f>ROUND(I531*H531,2)</f>
        <v>0</v>
      </c>
      <c r="K531" s="235"/>
      <c r="L531" s="45"/>
      <c r="M531" s="236" t="s">
        <v>1</v>
      </c>
      <c r="N531" s="237" t="s">
        <v>44</v>
      </c>
      <c r="O531" s="92"/>
      <c r="P531" s="238">
        <f>O531*H531</f>
        <v>0</v>
      </c>
      <c r="Q531" s="238">
        <v>0</v>
      </c>
      <c r="R531" s="238">
        <f>Q531*H531</f>
        <v>0</v>
      </c>
      <c r="S531" s="238">
        <v>0</v>
      </c>
      <c r="T531" s="23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0" t="s">
        <v>94</v>
      </c>
      <c r="AT531" s="240" t="s">
        <v>165</v>
      </c>
      <c r="AU531" s="240" t="s">
        <v>88</v>
      </c>
      <c r="AY531" s="18" t="s">
        <v>163</v>
      </c>
      <c r="BE531" s="241">
        <f>IF(N531="základní",J531,0)</f>
        <v>0</v>
      </c>
      <c r="BF531" s="241">
        <f>IF(N531="snížená",J531,0)</f>
        <v>0</v>
      </c>
      <c r="BG531" s="241">
        <f>IF(N531="zákl. přenesená",J531,0)</f>
        <v>0</v>
      </c>
      <c r="BH531" s="241">
        <f>IF(N531="sníž. přenesená",J531,0)</f>
        <v>0</v>
      </c>
      <c r="BI531" s="241">
        <f>IF(N531="nulová",J531,0)</f>
        <v>0</v>
      </c>
      <c r="BJ531" s="18" t="s">
        <v>84</v>
      </c>
      <c r="BK531" s="241">
        <f>ROUND(I531*H531,2)</f>
        <v>0</v>
      </c>
      <c r="BL531" s="18" t="s">
        <v>94</v>
      </c>
      <c r="BM531" s="240" t="s">
        <v>481</v>
      </c>
    </row>
    <row r="532" s="13" customFormat="1">
      <c r="A532" s="13"/>
      <c r="B532" s="242"/>
      <c r="C532" s="243"/>
      <c r="D532" s="244" t="s">
        <v>169</v>
      </c>
      <c r="E532" s="245" t="s">
        <v>1</v>
      </c>
      <c r="F532" s="246" t="s">
        <v>1748</v>
      </c>
      <c r="G532" s="243"/>
      <c r="H532" s="247">
        <v>22.800000000000001</v>
      </c>
      <c r="I532" s="248"/>
      <c r="J532" s="243"/>
      <c r="K532" s="243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169</v>
      </c>
      <c r="AU532" s="253" t="s">
        <v>88</v>
      </c>
      <c r="AV532" s="13" t="s">
        <v>88</v>
      </c>
      <c r="AW532" s="13" t="s">
        <v>34</v>
      </c>
      <c r="AX532" s="13" t="s">
        <v>79</v>
      </c>
      <c r="AY532" s="253" t="s">
        <v>163</v>
      </c>
    </row>
    <row r="533" s="13" customFormat="1">
      <c r="A533" s="13"/>
      <c r="B533" s="242"/>
      <c r="C533" s="243"/>
      <c r="D533" s="244" t="s">
        <v>169</v>
      </c>
      <c r="E533" s="245" t="s">
        <v>1</v>
      </c>
      <c r="F533" s="246" t="s">
        <v>1749</v>
      </c>
      <c r="G533" s="243"/>
      <c r="H533" s="247">
        <v>9.5</v>
      </c>
      <c r="I533" s="248"/>
      <c r="J533" s="243"/>
      <c r="K533" s="243"/>
      <c r="L533" s="249"/>
      <c r="M533" s="250"/>
      <c r="N533" s="251"/>
      <c r="O533" s="251"/>
      <c r="P533" s="251"/>
      <c r="Q533" s="251"/>
      <c r="R533" s="251"/>
      <c r="S533" s="251"/>
      <c r="T533" s="25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3" t="s">
        <v>169</v>
      </c>
      <c r="AU533" s="253" t="s">
        <v>88</v>
      </c>
      <c r="AV533" s="13" t="s">
        <v>88</v>
      </c>
      <c r="AW533" s="13" t="s">
        <v>34</v>
      </c>
      <c r="AX533" s="13" t="s">
        <v>79</v>
      </c>
      <c r="AY533" s="253" t="s">
        <v>163</v>
      </c>
    </row>
    <row r="534" s="13" customFormat="1">
      <c r="A534" s="13"/>
      <c r="B534" s="242"/>
      <c r="C534" s="243"/>
      <c r="D534" s="244" t="s">
        <v>169</v>
      </c>
      <c r="E534" s="245" t="s">
        <v>1</v>
      </c>
      <c r="F534" s="246" t="s">
        <v>1750</v>
      </c>
      <c r="G534" s="243"/>
      <c r="H534" s="247">
        <v>11.970000000000001</v>
      </c>
      <c r="I534" s="248"/>
      <c r="J534" s="243"/>
      <c r="K534" s="243"/>
      <c r="L534" s="249"/>
      <c r="M534" s="250"/>
      <c r="N534" s="251"/>
      <c r="O534" s="251"/>
      <c r="P534" s="251"/>
      <c r="Q534" s="251"/>
      <c r="R534" s="251"/>
      <c r="S534" s="251"/>
      <c r="T534" s="25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3" t="s">
        <v>169</v>
      </c>
      <c r="AU534" s="253" t="s">
        <v>88</v>
      </c>
      <c r="AV534" s="13" t="s">
        <v>88</v>
      </c>
      <c r="AW534" s="13" t="s">
        <v>34</v>
      </c>
      <c r="AX534" s="13" t="s">
        <v>79</v>
      </c>
      <c r="AY534" s="253" t="s">
        <v>163</v>
      </c>
    </row>
    <row r="535" s="13" customFormat="1">
      <c r="A535" s="13"/>
      <c r="B535" s="242"/>
      <c r="C535" s="243"/>
      <c r="D535" s="244" t="s">
        <v>169</v>
      </c>
      <c r="E535" s="245" t="s">
        <v>1</v>
      </c>
      <c r="F535" s="246" t="s">
        <v>1751</v>
      </c>
      <c r="G535" s="243"/>
      <c r="H535" s="247">
        <v>10.289999999999999</v>
      </c>
      <c r="I535" s="248"/>
      <c r="J535" s="243"/>
      <c r="K535" s="243"/>
      <c r="L535" s="249"/>
      <c r="M535" s="250"/>
      <c r="N535" s="251"/>
      <c r="O535" s="251"/>
      <c r="P535" s="251"/>
      <c r="Q535" s="251"/>
      <c r="R535" s="251"/>
      <c r="S535" s="251"/>
      <c r="T535" s="25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3" t="s">
        <v>169</v>
      </c>
      <c r="AU535" s="253" t="s">
        <v>88</v>
      </c>
      <c r="AV535" s="13" t="s">
        <v>88</v>
      </c>
      <c r="AW535" s="13" t="s">
        <v>34</v>
      </c>
      <c r="AX535" s="13" t="s">
        <v>79</v>
      </c>
      <c r="AY535" s="253" t="s">
        <v>163</v>
      </c>
    </row>
    <row r="536" s="13" customFormat="1">
      <c r="A536" s="13"/>
      <c r="B536" s="242"/>
      <c r="C536" s="243"/>
      <c r="D536" s="244" t="s">
        <v>169</v>
      </c>
      <c r="E536" s="245" t="s">
        <v>1</v>
      </c>
      <c r="F536" s="246" t="s">
        <v>1752</v>
      </c>
      <c r="G536" s="243"/>
      <c r="H536" s="247">
        <v>5.7000000000000002</v>
      </c>
      <c r="I536" s="248"/>
      <c r="J536" s="243"/>
      <c r="K536" s="243"/>
      <c r="L536" s="249"/>
      <c r="M536" s="250"/>
      <c r="N536" s="251"/>
      <c r="O536" s="251"/>
      <c r="P536" s="251"/>
      <c r="Q536" s="251"/>
      <c r="R536" s="251"/>
      <c r="S536" s="251"/>
      <c r="T536" s="25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3" t="s">
        <v>169</v>
      </c>
      <c r="AU536" s="253" t="s">
        <v>88</v>
      </c>
      <c r="AV536" s="13" t="s">
        <v>88</v>
      </c>
      <c r="AW536" s="13" t="s">
        <v>34</v>
      </c>
      <c r="AX536" s="13" t="s">
        <v>79</v>
      </c>
      <c r="AY536" s="253" t="s">
        <v>163</v>
      </c>
    </row>
    <row r="537" s="13" customFormat="1">
      <c r="A537" s="13"/>
      <c r="B537" s="242"/>
      <c r="C537" s="243"/>
      <c r="D537" s="244" t="s">
        <v>169</v>
      </c>
      <c r="E537" s="245" t="s">
        <v>1</v>
      </c>
      <c r="F537" s="246" t="s">
        <v>1753</v>
      </c>
      <c r="G537" s="243"/>
      <c r="H537" s="247">
        <v>2.2229999999999999</v>
      </c>
      <c r="I537" s="248"/>
      <c r="J537" s="243"/>
      <c r="K537" s="243"/>
      <c r="L537" s="249"/>
      <c r="M537" s="250"/>
      <c r="N537" s="251"/>
      <c r="O537" s="251"/>
      <c r="P537" s="251"/>
      <c r="Q537" s="251"/>
      <c r="R537" s="251"/>
      <c r="S537" s="251"/>
      <c r="T537" s="25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3" t="s">
        <v>169</v>
      </c>
      <c r="AU537" s="253" t="s">
        <v>88</v>
      </c>
      <c r="AV537" s="13" t="s">
        <v>88</v>
      </c>
      <c r="AW537" s="13" t="s">
        <v>34</v>
      </c>
      <c r="AX537" s="13" t="s">
        <v>79</v>
      </c>
      <c r="AY537" s="253" t="s">
        <v>163</v>
      </c>
    </row>
    <row r="538" s="13" customFormat="1">
      <c r="A538" s="13"/>
      <c r="B538" s="242"/>
      <c r="C538" s="243"/>
      <c r="D538" s="244" t="s">
        <v>169</v>
      </c>
      <c r="E538" s="245" t="s">
        <v>1</v>
      </c>
      <c r="F538" s="246" t="s">
        <v>1754</v>
      </c>
      <c r="G538" s="243"/>
      <c r="H538" s="247">
        <v>3.2400000000000002</v>
      </c>
      <c r="I538" s="248"/>
      <c r="J538" s="243"/>
      <c r="K538" s="243"/>
      <c r="L538" s="249"/>
      <c r="M538" s="250"/>
      <c r="N538" s="251"/>
      <c r="O538" s="251"/>
      <c r="P538" s="251"/>
      <c r="Q538" s="251"/>
      <c r="R538" s="251"/>
      <c r="S538" s="251"/>
      <c r="T538" s="25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3" t="s">
        <v>169</v>
      </c>
      <c r="AU538" s="253" t="s">
        <v>88</v>
      </c>
      <c r="AV538" s="13" t="s">
        <v>88</v>
      </c>
      <c r="AW538" s="13" t="s">
        <v>34</v>
      </c>
      <c r="AX538" s="13" t="s">
        <v>79</v>
      </c>
      <c r="AY538" s="253" t="s">
        <v>163</v>
      </c>
    </row>
    <row r="539" s="13" customFormat="1">
      <c r="A539" s="13"/>
      <c r="B539" s="242"/>
      <c r="C539" s="243"/>
      <c r="D539" s="244" t="s">
        <v>169</v>
      </c>
      <c r="E539" s="245" t="s">
        <v>1</v>
      </c>
      <c r="F539" s="246" t="s">
        <v>1755</v>
      </c>
      <c r="G539" s="243"/>
      <c r="H539" s="247">
        <v>28</v>
      </c>
      <c r="I539" s="248"/>
      <c r="J539" s="243"/>
      <c r="K539" s="243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169</v>
      </c>
      <c r="AU539" s="253" t="s">
        <v>88</v>
      </c>
      <c r="AV539" s="13" t="s">
        <v>88</v>
      </c>
      <c r="AW539" s="13" t="s">
        <v>34</v>
      </c>
      <c r="AX539" s="13" t="s">
        <v>79</v>
      </c>
      <c r="AY539" s="253" t="s">
        <v>163</v>
      </c>
    </row>
    <row r="540" s="13" customFormat="1">
      <c r="A540" s="13"/>
      <c r="B540" s="242"/>
      <c r="C540" s="243"/>
      <c r="D540" s="244" t="s">
        <v>169</v>
      </c>
      <c r="E540" s="245" t="s">
        <v>1</v>
      </c>
      <c r="F540" s="246" t="s">
        <v>1756</v>
      </c>
      <c r="G540" s="243"/>
      <c r="H540" s="247">
        <v>3.7799999999999998</v>
      </c>
      <c r="I540" s="248"/>
      <c r="J540" s="243"/>
      <c r="K540" s="243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169</v>
      </c>
      <c r="AU540" s="253" t="s">
        <v>88</v>
      </c>
      <c r="AV540" s="13" t="s">
        <v>88</v>
      </c>
      <c r="AW540" s="13" t="s">
        <v>34</v>
      </c>
      <c r="AX540" s="13" t="s">
        <v>79</v>
      </c>
      <c r="AY540" s="253" t="s">
        <v>163</v>
      </c>
    </row>
    <row r="541" s="13" customFormat="1">
      <c r="A541" s="13"/>
      <c r="B541" s="242"/>
      <c r="C541" s="243"/>
      <c r="D541" s="244" t="s">
        <v>169</v>
      </c>
      <c r="E541" s="245" t="s">
        <v>1</v>
      </c>
      <c r="F541" s="246" t="s">
        <v>1757</v>
      </c>
      <c r="G541" s="243"/>
      <c r="H541" s="247">
        <v>8.6400000000000006</v>
      </c>
      <c r="I541" s="248"/>
      <c r="J541" s="243"/>
      <c r="K541" s="243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169</v>
      </c>
      <c r="AU541" s="253" t="s">
        <v>88</v>
      </c>
      <c r="AV541" s="13" t="s">
        <v>88</v>
      </c>
      <c r="AW541" s="13" t="s">
        <v>34</v>
      </c>
      <c r="AX541" s="13" t="s">
        <v>79</v>
      </c>
      <c r="AY541" s="253" t="s">
        <v>163</v>
      </c>
    </row>
    <row r="542" s="13" customFormat="1">
      <c r="A542" s="13"/>
      <c r="B542" s="242"/>
      <c r="C542" s="243"/>
      <c r="D542" s="244" t="s">
        <v>169</v>
      </c>
      <c r="E542" s="245" t="s">
        <v>1</v>
      </c>
      <c r="F542" s="246" t="s">
        <v>1758</v>
      </c>
      <c r="G542" s="243"/>
      <c r="H542" s="247">
        <v>3.5</v>
      </c>
      <c r="I542" s="248"/>
      <c r="J542" s="243"/>
      <c r="K542" s="243"/>
      <c r="L542" s="249"/>
      <c r="M542" s="250"/>
      <c r="N542" s="251"/>
      <c r="O542" s="251"/>
      <c r="P542" s="251"/>
      <c r="Q542" s="251"/>
      <c r="R542" s="251"/>
      <c r="S542" s="251"/>
      <c r="T542" s="25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3" t="s">
        <v>169</v>
      </c>
      <c r="AU542" s="253" t="s">
        <v>88</v>
      </c>
      <c r="AV542" s="13" t="s">
        <v>88</v>
      </c>
      <c r="AW542" s="13" t="s">
        <v>34</v>
      </c>
      <c r="AX542" s="13" t="s">
        <v>79</v>
      </c>
      <c r="AY542" s="253" t="s">
        <v>163</v>
      </c>
    </row>
    <row r="543" s="13" customFormat="1">
      <c r="A543" s="13"/>
      <c r="B543" s="242"/>
      <c r="C543" s="243"/>
      <c r="D543" s="244" t="s">
        <v>169</v>
      </c>
      <c r="E543" s="245" t="s">
        <v>1</v>
      </c>
      <c r="F543" s="246" t="s">
        <v>1761</v>
      </c>
      <c r="G543" s="243"/>
      <c r="H543" s="247">
        <v>3.96</v>
      </c>
      <c r="I543" s="248"/>
      <c r="J543" s="243"/>
      <c r="K543" s="243"/>
      <c r="L543" s="249"/>
      <c r="M543" s="250"/>
      <c r="N543" s="251"/>
      <c r="O543" s="251"/>
      <c r="P543" s="251"/>
      <c r="Q543" s="251"/>
      <c r="R543" s="251"/>
      <c r="S543" s="251"/>
      <c r="T543" s="252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3" t="s">
        <v>169</v>
      </c>
      <c r="AU543" s="253" t="s">
        <v>88</v>
      </c>
      <c r="AV543" s="13" t="s">
        <v>88</v>
      </c>
      <c r="AW543" s="13" t="s">
        <v>34</v>
      </c>
      <c r="AX543" s="13" t="s">
        <v>79</v>
      </c>
      <c r="AY543" s="253" t="s">
        <v>163</v>
      </c>
    </row>
    <row r="544" s="14" customFormat="1">
      <c r="A544" s="14"/>
      <c r="B544" s="254"/>
      <c r="C544" s="255"/>
      <c r="D544" s="244" t="s">
        <v>169</v>
      </c>
      <c r="E544" s="256" t="s">
        <v>1</v>
      </c>
      <c r="F544" s="257" t="s">
        <v>172</v>
      </c>
      <c r="G544" s="255"/>
      <c r="H544" s="258">
        <v>113.60299999999999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4" t="s">
        <v>169</v>
      </c>
      <c r="AU544" s="264" t="s">
        <v>88</v>
      </c>
      <c r="AV544" s="14" t="s">
        <v>94</v>
      </c>
      <c r="AW544" s="14" t="s">
        <v>34</v>
      </c>
      <c r="AX544" s="14" t="s">
        <v>84</v>
      </c>
      <c r="AY544" s="264" t="s">
        <v>163</v>
      </c>
    </row>
    <row r="545" s="2" customFormat="1" ht="33" customHeight="1">
      <c r="A545" s="39"/>
      <c r="B545" s="40"/>
      <c r="C545" s="228" t="s">
        <v>339</v>
      </c>
      <c r="D545" s="228" t="s">
        <v>165</v>
      </c>
      <c r="E545" s="229" t="s">
        <v>1762</v>
      </c>
      <c r="F545" s="230" t="s">
        <v>1763</v>
      </c>
      <c r="G545" s="231" t="s">
        <v>175</v>
      </c>
      <c r="H545" s="232">
        <v>13.992000000000001</v>
      </c>
      <c r="I545" s="233"/>
      <c r="J545" s="234">
        <f>ROUND(I545*H545,2)</f>
        <v>0</v>
      </c>
      <c r="K545" s="235"/>
      <c r="L545" s="45"/>
      <c r="M545" s="236" t="s">
        <v>1</v>
      </c>
      <c r="N545" s="237" t="s">
        <v>44</v>
      </c>
      <c r="O545" s="92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0" t="s">
        <v>94</v>
      </c>
      <c r="AT545" s="240" t="s">
        <v>165</v>
      </c>
      <c r="AU545" s="240" t="s">
        <v>88</v>
      </c>
      <c r="AY545" s="18" t="s">
        <v>163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8" t="s">
        <v>84</v>
      </c>
      <c r="BK545" s="241">
        <f>ROUND(I545*H545,2)</f>
        <v>0</v>
      </c>
      <c r="BL545" s="18" t="s">
        <v>94</v>
      </c>
      <c r="BM545" s="240" t="s">
        <v>484</v>
      </c>
    </row>
    <row r="546" s="13" customFormat="1">
      <c r="A546" s="13"/>
      <c r="B546" s="242"/>
      <c r="C546" s="243"/>
      <c r="D546" s="244" t="s">
        <v>169</v>
      </c>
      <c r="E546" s="245" t="s">
        <v>1</v>
      </c>
      <c r="F546" s="246" t="s">
        <v>1764</v>
      </c>
      <c r="G546" s="243"/>
      <c r="H546" s="247">
        <v>13.992000000000001</v>
      </c>
      <c r="I546" s="248"/>
      <c r="J546" s="243"/>
      <c r="K546" s="243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169</v>
      </c>
      <c r="AU546" s="253" t="s">
        <v>88</v>
      </c>
      <c r="AV546" s="13" t="s">
        <v>88</v>
      </c>
      <c r="AW546" s="13" t="s">
        <v>34</v>
      </c>
      <c r="AX546" s="13" t="s">
        <v>79</v>
      </c>
      <c r="AY546" s="253" t="s">
        <v>163</v>
      </c>
    </row>
    <row r="547" s="14" customFormat="1">
      <c r="A547" s="14"/>
      <c r="B547" s="254"/>
      <c r="C547" s="255"/>
      <c r="D547" s="244" t="s">
        <v>169</v>
      </c>
      <c r="E547" s="256" t="s">
        <v>1</v>
      </c>
      <c r="F547" s="257" t="s">
        <v>172</v>
      </c>
      <c r="G547" s="255"/>
      <c r="H547" s="258">
        <v>13.992000000000001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4" t="s">
        <v>169</v>
      </c>
      <c r="AU547" s="264" t="s">
        <v>88</v>
      </c>
      <c r="AV547" s="14" t="s">
        <v>94</v>
      </c>
      <c r="AW547" s="14" t="s">
        <v>34</v>
      </c>
      <c r="AX547" s="14" t="s">
        <v>84</v>
      </c>
      <c r="AY547" s="264" t="s">
        <v>163</v>
      </c>
    </row>
    <row r="548" s="2" customFormat="1" ht="33" customHeight="1">
      <c r="A548" s="39"/>
      <c r="B548" s="40"/>
      <c r="C548" s="228" t="s">
        <v>486</v>
      </c>
      <c r="D548" s="228" t="s">
        <v>165</v>
      </c>
      <c r="E548" s="229" t="s">
        <v>1765</v>
      </c>
      <c r="F548" s="230" t="s">
        <v>1766</v>
      </c>
      <c r="G548" s="231" t="s">
        <v>175</v>
      </c>
      <c r="H548" s="232">
        <v>5.4450000000000003</v>
      </c>
      <c r="I548" s="233"/>
      <c r="J548" s="234">
        <f>ROUND(I548*H548,2)</f>
        <v>0</v>
      </c>
      <c r="K548" s="235"/>
      <c r="L548" s="45"/>
      <c r="M548" s="236" t="s">
        <v>1</v>
      </c>
      <c r="N548" s="237" t="s">
        <v>44</v>
      </c>
      <c r="O548" s="92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0" t="s">
        <v>94</v>
      </c>
      <c r="AT548" s="240" t="s">
        <v>165</v>
      </c>
      <c r="AU548" s="240" t="s">
        <v>88</v>
      </c>
      <c r="AY548" s="18" t="s">
        <v>163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8" t="s">
        <v>84</v>
      </c>
      <c r="BK548" s="241">
        <f>ROUND(I548*H548,2)</f>
        <v>0</v>
      </c>
      <c r="BL548" s="18" t="s">
        <v>94</v>
      </c>
      <c r="BM548" s="240" t="s">
        <v>489</v>
      </c>
    </row>
    <row r="549" s="13" customFormat="1">
      <c r="A549" s="13"/>
      <c r="B549" s="242"/>
      <c r="C549" s="243"/>
      <c r="D549" s="244" t="s">
        <v>169</v>
      </c>
      <c r="E549" s="245" t="s">
        <v>1</v>
      </c>
      <c r="F549" s="246" t="s">
        <v>1767</v>
      </c>
      <c r="G549" s="243"/>
      <c r="H549" s="247">
        <v>3.6000000000000001</v>
      </c>
      <c r="I549" s="248"/>
      <c r="J549" s="243"/>
      <c r="K549" s="243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169</v>
      </c>
      <c r="AU549" s="253" t="s">
        <v>88</v>
      </c>
      <c r="AV549" s="13" t="s">
        <v>88</v>
      </c>
      <c r="AW549" s="13" t="s">
        <v>34</v>
      </c>
      <c r="AX549" s="13" t="s">
        <v>79</v>
      </c>
      <c r="AY549" s="253" t="s">
        <v>163</v>
      </c>
    </row>
    <row r="550" s="13" customFormat="1">
      <c r="A550" s="13"/>
      <c r="B550" s="242"/>
      <c r="C550" s="243"/>
      <c r="D550" s="244" t="s">
        <v>169</v>
      </c>
      <c r="E550" s="245" t="s">
        <v>1</v>
      </c>
      <c r="F550" s="246" t="s">
        <v>1768</v>
      </c>
      <c r="G550" s="243"/>
      <c r="H550" s="247">
        <v>1.845</v>
      </c>
      <c r="I550" s="248"/>
      <c r="J550" s="243"/>
      <c r="K550" s="243"/>
      <c r="L550" s="249"/>
      <c r="M550" s="250"/>
      <c r="N550" s="251"/>
      <c r="O550" s="251"/>
      <c r="P550" s="251"/>
      <c r="Q550" s="251"/>
      <c r="R550" s="251"/>
      <c r="S550" s="251"/>
      <c r="T550" s="25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3" t="s">
        <v>169</v>
      </c>
      <c r="AU550" s="253" t="s">
        <v>88</v>
      </c>
      <c r="AV550" s="13" t="s">
        <v>88</v>
      </c>
      <c r="AW550" s="13" t="s">
        <v>34</v>
      </c>
      <c r="AX550" s="13" t="s">
        <v>79</v>
      </c>
      <c r="AY550" s="253" t="s">
        <v>163</v>
      </c>
    </row>
    <row r="551" s="14" customFormat="1">
      <c r="A551" s="14"/>
      <c r="B551" s="254"/>
      <c r="C551" s="255"/>
      <c r="D551" s="244" t="s">
        <v>169</v>
      </c>
      <c r="E551" s="256" t="s">
        <v>1</v>
      </c>
      <c r="F551" s="257" t="s">
        <v>172</v>
      </c>
      <c r="G551" s="255"/>
      <c r="H551" s="258">
        <v>5.4450000000000003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4" t="s">
        <v>169</v>
      </c>
      <c r="AU551" s="264" t="s">
        <v>88</v>
      </c>
      <c r="AV551" s="14" t="s">
        <v>94</v>
      </c>
      <c r="AW551" s="14" t="s">
        <v>34</v>
      </c>
      <c r="AX551" s="14" t="s">
        <v>84</v>
      </c>
      <c r="AY551" s="264" t="s">
        <v>163</v>
      </c>
    </row>
    <row r="552" s="2" customFormat="1" ht="33" customHeight="1">
      <c r="A552" s="39"/>
      <c r="B552" s="40"/>
      <c r="C552" s="228" t="s">
        <v>343</v>
      </c>
      <c r="D552" s="228" t="s">
        <v>165</v>
      </c>
      <c r="E552" s="229" t="s">
        <v>1769</v>
      </c>
      <c r="F552" s="230" t="s">
        <v>1770</v>
      </c>
      <c r="G552" s="231" t="s">
        <v>175</v>
      </c>
      <c r="H552" s="232">
        <v>13.476000000000001</v>
      </c>
      <c r="I552" s="233"/>
      <c r="J552" s="234">
        <f>ROUND(I552*H552,2)</f>
        <v>0</v>
      </c>
      <c r="K552" s="235"/>
      <c r="L552" s="45"/>
      <c r="M552" s="236" t="s">
        <v>1</v>
      </c>
      <c r="N552" s="237" t="s">
        <v>44</v>
      </c>
      <c r="O552" s="92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0" t="s">
        <v>94</v>
      </c>
      <c r="AT552" s="240" t="s">
        <v>165</v>
      </c>
      <c r="AU552" s="240" t="s">
        <v>88</v>
      </c>
      <c r="AY552" s="18" t="s">
        <v>163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8" t="s">
        <v>84</v>
      </c>
      <c r="BK552" s="241">
        <f>ROUND(I552*H552,2)</f>
        <v>0</v>
      </c>
      <c r="BL552" s="18" t="s">
        <v>94</v>
      </c>
      <c r="BM552" s="240" t="s">
        <v>492</v>
      </c>
    </row>
    <row r="553" s="13" customFormat="1">
      <c r="A553" s="13"/>
      <c r="B553" s="242"/>
      <c r="C553" s="243"/>
      <c r="D553" s="244" t="s">
        <v>169</v>
      </c>
      <c r="E553" s="245" t="s">
        <v>1</v>
      </c>
      <c r="F553" s="246" t="s">
        <v>1771</v>
      </c>
      <c r="G553" s="243"/>
      <c r="H553" s="247">
        <v>3.9260000000000002</v>
      </c>
      <c r="I553" s="248"/>
      <c r="J553" s="243"/>
      <c r="K553" s="243"/>
      <c r="L553" s="249"/>
      <c r="M553" s="250"/>
      <c r="N553" s="251"/>
      <c r="O553" s="251"/>
      <c r="P553" s="251"/>
      <c r="Q553" s="251"/>
      <c r="R553" s="251"/>
      <c r="S553" s="251"/>
      <c r="T553" s="25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3" t="s">
        <v>169</v>
      </c>
      <c r="AU553" s="253" t="s">
        <v>88</v>
      </c>
      <c r="AV553" s="13" t="s">
        <v>88</v>
      </c>
      <c r="AW553" s="13" t="s">
        <v>34</v>
      </c>
      <c r="AX553" s="13" t="s">
        <v>79</v>
      </c>
      <c r="AY553" s="253" t="s">
        <v>163</v>
      </c>
    </row>
    <row r="554" s="13" customFormat="1">
      <c r="A554" s="13"/>
      <c r="B554" s="242"/>
      <c r="C554" s="243"/>
      <c r="D554" s="244" t="s">
        <v>169</v>
      </c>
      <c r="E554" s="245" t="s">
        <v>1</v>
      </c>
      <c r="F554" s="246" t="s">
        <v>1772</v>
      </c>
      <c r="G554" s="243"/>
      <c r="H554" s="247">
        <v>3.5</v>
      </c>
      <c r="I554" s="248"/>
      <c r="J554" s="243"/>
      <c r="K554" s="243"/>
      <c r="L554" s="249"/>
      <c r="M554" s="250"/>
      <c r="N554" s="251"/>
      <c r="O554" s="251"/>
      <c r="P554" s="251"/>
      <c r="Q554" s="251"/>
      <c r="R554" s="251"/>
      <c r="S554" s="251"/>
      <c r="T554" s="25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3" t="s">
        <v>169</v>
      </c>
      <c r="AU554" s="253" t="s">
        <v>88</v>
      </c>
      <c r="AV554" s="13" t="s">
        <v>88</v>
      </c>
      <c r="AW554" s="13" t="s">
        <v>34</v>
      </c>
      <c r="AX554" s="13" t="s">
        <v>79</v>
      </c>
      <c r="AY554" s="253" t="s">
        <v>163</v>
      </c>
    </row>
    <row r="555" s="13" customFormat="1">
      <c r="A555" s="13"/>
      <c r="B555" s="242"/>
      <c r="C555" s="243"/>
      <c r="D555" s="244" t="s">
        <v>169</v>
      </c>
      <c r="E555" s="245" t="s">
        <v>1</v>
      </c>
      <c r="F555" s="246" t="s">
        <v>1773</v>
      </c>
      <c r="G555" s="243"/>
      <c r="H555" s="247">
        <v>3.4500000000000002</v>
      </c>
      <c r="I555" s="248"/>
      <c r="J555" s="243"/>
      <c r="K555" s="243"/>
      <c r="L555" s="249"/>
      <c r="M555" s="250"/>
      <c r="N555" s="251"/>
      <c r="O555" s="251"/>
      <c r="P555" s="251"/>
      <c r="Q555" s="251"/>
      <c r="R555" s="251"/>
      <c r="S555" s="251"/>
      <c r="T555" s="25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3" t="s">
        <v>169</v>
      </c>
      <c r="AU555" s="253" t="s">
        <v>88</v>
      </c>
      <c r="AV555" s="13" t="s">
        <v>88</v>
      </c>
      <c r="AW555" s="13" t="s">
        <v>34</v>
      </c>
      <c r="AX555" s="13" t="s">
        <v>79</v>
      </c>
      <c r="AY555" s="253" t="s">
        <v>163</v>
      </c>
    </row>
    <row r="556" s="13" customFormat="1">
      <c r="A556" s="13"/>
      <c r="B556" s="242"/>
      <c r="C556" s="243"/>
      <c r="D556" s="244" t="s">
        <v>169</v>
      </c>
      <c r="E556" s="245" t="s">
        <v>1</v>
      </c>
      <c r="F556" s="246" t="s">
        <v>1774</v>
      </c>
      <c r="G556" s="243"/>
      <c r="H556" s="247">
        <v>2.6000000000000001</v>
      </c>
      <c r="I556" s="248"/>
      <c r="J556" s="243"/>
      <c r="K556" s="243"/>
      <c r="L556" s="249"/>
      <c r="M556" s="250"/>
      <c r="N556" s="251"/>
      <c r="O556" s="251"/>
      <c r="P556" s="251"/>
      <c r="Q556" s="251"/>
      <c r="R556" s="251"/>
      <c r="S556" s="251"/>
      <c r="T556" s="252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3" t="s">
        <v>169</v>
      </c>
      <c r="AU556" s="253" t="s">
        <v>88</v>
      </c>
      <c r="AV556" s="13" t="s">
        <v>88</v>
      </c>
      <c r="AW556" s="13" t="s">
        <v>34</v>
      </c>
      <c r="AX556" s="13" t="s">
        <v>79</v>
      </c>
      <c r="AY556" s="253" t="s">
        <v>163</v>
      </c>
    </row>
    <row r="557" s="14" customFormat="1">
      <c r="A557" s="14"/>
      <c r="B557" s="254"/>
      <c r="C557" s="255"/>
      <c r="D557" s="244" t="s">
        <v>169</v>
      </c>
      <c r="E557" s="256" t="s">
        <v>1</v>
      </c>
      <c r="F557" s="257" t="s">
        <v>172</v>
      </c>
      <c r="G557" s="255"/>
      <c r="H557" s="258">
        <v>13.476000000000001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4" t="s">
        <v>169</v>
      </c>
      <c r="AU557" s="264" t="s">
        <v>88</v>
      </c>
      <c r="AV557" s="14" t="s">
        <v>94</v>
      </c>
      <c r="AW557" s="14" t="s">
        <v>34</v>
      </c>
      <c r="AX557" s="14" t="s">
        <v>84</v>
      </c>
      <c r="AY557" s="264" t="s">
        <v>163</v>
      </c>
    </row>
    <row r="558" s="2" customFormat="1" ht="44.25" customHeight="1">
      <c r="A558" s="39"/>
      <c r="B558" s="40"/>
      <c r="C558" s="228" t="s">
        <v>493</v>
      </c>
      <c r="D558" s="228" t="s">
        <v>165</v>
      </c>
      <c r="E558" s="229" t="s">
        <v>1775</v>
      </c>
      <c r="F558" s="230" t="s">
        <v>1776</v>
      </c>
      <c r="G558" s="231" t="s">
        <v>175</v>
      </c>
      <c r="H558" s="232">
        <v>1021.64</v>
      </c>
      <c r="I558" s="233"/>
      <c r="J558" s="234">
        <f>ROUND(I558*H558,2)</f>
        <v>0</v>
      </c>
      <c r="K558" s="235"/>
      <c r="L558" s="45"/>
      <c r="M558" s="236" t="s">
        <v>1</v>
      </c>
      <c r="N558" s="237" t="s">
        <v>44</v>
      </c>
      <c r="O558" s="92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0" t="s">
        <v>94</v>
      </c>
      <c r="AT558" s="240" t="s">
        <v>165</v>
      </c>
      <c r="AU558" s="240" t="s">
        <v>88</v>
      </c>
      <c r="AY558" s="18" t="s">
        <v>163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8" t="s">
        <v>84</v>
      </c>
      <c r="BK558" s="241">
        <f>ROUND(I558*H558,2)</f>
        <v>0</v>
      </c>
      <c r="BL558" s="18" t="s">
        <v>94</v>
      </c>
      <c r="BM558" s="240" t="s">
        <v>496</v>
      </c>
    </row>
    <row r="559" s="13" customFormat="1">
      <c r="A559" s="13"/>
      <c r="B559" s="242"/>
      <c r="C559" s="243"/>
      <c r="D559" s="244" t="s">
        <v>169</v>
      </c>
      <c r="E559" s="245" t="s">
        <v>1</v>
      </c>
      <c r="F559" s="246" t="s">
        <v>1542</v>
      </c>
      <c r="G559" s="243"/>
      <c r="H559" s="247">
        <v>332.33999999999997</v>
      </c>
      <c r="I559" s="248"/>
      <c r="J559" s="243"/>
      <c r="K559" s="243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169</v>
      </c>
      <c r="AU559" s="253" t="s">
        <v>88</v>
      </c>
      <c r="AV559" s="13" t="s">
        <v>88</v>
      </c>
      <c r="AW559" s="13" t="s">
        <v>34</v>
      </c>
      <c r="AX559" s="13" t="s">
        <v>79</v>
      </c>
      <c r="AY559" s="253" t="s">
        <v>163</v>
      </c>
    </row>
    <row r="560" s="13" customFormat="1">
      <c r="A560" s="13"/>
      <c r="B560" s="242"/>
      <c r="C560" s="243"/>
      <c r="D560" s="244" t="s">
        <v>169</v>
      </c>
      <c r="E560" s="245" t="s">
        <v>1</v>
      </c>
      <c r="F560" s="246" t="s">
        <v>1543</v>
      </c>
      <c r="G560" s="243"/>
      <c r="H560" s="247">
        <v>321.26999999999998</v>
      </c>
      <c r="I560" s="248"/>
      <c r="J560" s="243"/>
      <c r="K560" s="243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169</v>
      </c>
      <c r="AU560" s="253" t="s">
        <v>88</v>
      </c>
      <c r="AV560" s="13" t="s">
        <v>88</v>
      </c>
      <c r="AW560" s="13" t="s">
        <v>34</v>
      </c>
      <c r="AX560" s="13" t="s">
        <v>79</v>
      </c>
      <c r="AY560" s="253" t="s">
        <v>163</v>
      </c>
    </row>
    <row r="561" s="13" customFormat="1">
      <c r="A561" s="13"/>
      <c r="B561" s="242"/>
      <c r="C561" s="243"/>
      <c r="D561" s="244" t="s">
        <v>169</v>
      </c>
      <c r="E561" s="245" t="s">
        <v>1</v>
      </c>
      <c r="F561" s="246" t="s">
        <v>1544</v>
      </c>
      <c r="G561" s="243"/>
      <c r="H561" s="247">
        <v>368.02999999999997</v>
      </c>
      <c r="I561" s="248"/>
      <c r="J561" s="243"/>
      <c r="K561" s="243"/>
      <c r="L561" s="249"/>
      <c r="M561" s="250"/>
      <c r="N561" s="251"/>
      <c r="O561" s="251"/>
      <c r="P561" s="251"/>
      <c r="Q561" s="251"/>
      <c r="R561" s="251"/>
      <c r="S561" s="251"/>
      <c r="T561" s="25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3" t="s">
        <v>169</v>
      </c>
      <c r="AU561" s="253" t="s">
        <v>88</v>
      </c>
      <c r="AV561" s="13" t="s">
        <v>88</v>
      </c>
      <c r="AW561" s="13" t="s">
        <v>34</v>
      </c>
      <c r="AX561" s="13" t="s">
        <v>79</v>
      </c>
      <c r="AY561" s="253" t="s">
        <v>163</v>
      </c>
    </row>
    <row r="562" s="14" customFormat="1">
      <c r="A562" s="14"/>
      <c r="B562" s="254"/>
      <c r="C562" s="255"/>
      <c r="D562" s="244" t="s">
        <v>169</v>
      </c>
      <c r="E562" s="256" t="s">
        <v>1</v>
      </c>
      <c r="F562" s="257" t="s">
        <v>172</v>
      </c>
      <c r="G562" s="255"/>
      <c r="H562" s="258">
        <v>1021.6399999999999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4" t="s">
        <v>169</v>
      </c>
      <c r="AU562" s="264" t="s">
        <v>88</v>
      </c>
      <c r="AV562" s="14" t="s">
        <v>94</v>
      </c>
      <c r="AW562" s="14" t="s">
        <v>34</v>
      </c>
      <c r="AX562" s="14" t="s">
        <v>84</v>
      </c>
      <c r="AY562" s="264" t="s">
        <v>163</v>
      </c>
    </row>
    <row r="563" s="2" customFormat="1" ht="44.25" customHeight="1">
      <c r="A563" s="39"/>
      <c r="B563" s="40"/>
      <c r="C563" s="228" t="s">
        <v>346</v>
      </c>
      <c r="D563" s="228" t="s">
        <v>165</v>
      </c>
      <c r="E563" s="229" t="s">
        <v>1777</v>
      </c>
      <c r="F563" s="230" t="s">
        <v>1778</v>
      </c>
      <c r="G563" s="231" t="s">
        <v>175</v>
      </c>
      <c r="H563" s="232">
        <v>378.416</v>
      </c>
      <c r="I563" s="233"/>
      <c r="J563" s="234">
        <f>ROUND(I563*H563,2)</f>
        <v>0</v>
      </c>
      <c r="K563" s="235"/>
      <c r="L563" s="45"/>
      <c r="M563" s="236" t="s">
        <v>1</v>
      </c>
      <c r="N563" s="237" t="s">
        <v>44</v>
      </c>
      <c r="O563" s="92"/>
      <c r="P563" s="238">
        <f>O563*H563</f>
        <v>0</v>
      </c>
      <c r="Q563" s="238">
        <v>0</v>
      </c>
      <c r="R563" s="238">
        <f>Q563*H563</f>
        <v>0</v>
      </c>
      <c r="S563" s="238">
        <v>0</v>
      </c>
      <c r="T563" s="23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0" t="s">
        <v>94</v>
      </c>
      <c r="AT563" s="240" t="s">
        <v>165</v>
      </c>
      <c r="AU563" s="240" t="s">
        <v>88</v>
      </c>
      <c r="AY563" s="18" t="s">
        <v>163</v>
      </c>
      <c r="BE563" s="241">
        <f>IF(N563="základní",J563,0)</f>
        <v>0</v>
      </c>
      <c r="BF563" s="241">
        <f>IF(N563="snížená",J563,0)</f>
        <v>0</v>
      </c>
      <c r="BG563" s="241">
        <f>IF(N563="zákl. přenesená",J563,0)</f>
        <v>0</v>
      </c>
      <c r="BH563" s="241">
        <f>IF(N563="sníž. přenesená",J563,0)</f>
        <v>0</v>
      </c>
      <c r="BI563" s="241">
        <f>IF(N563="nulová",J563,0)</f>
        <v>0</v>
      </c>
      <c r="BJ563" s="18" t="s">
        <v>84</v>
      </c>
      <c r="BK563" s="241">
        <f>ROUND(I563*H563,2)</f>
        <v>0</v>
      </c>
      <c r="BL563" s="18" t="s">
        <v>94</v>
      </c>
      <c r="BM563" s="240" t="s">
        <v>499</v>
      </c>
    </row>
    <row r="564" s="13" customFormat="1">
      <c r="A564" s="13"/>
      <c r="B564" s="242"/>
      <c r="C564" s="243"/>
      <c r="D564" s="244" t="s">
        <v>169</v>
      </c>
      <c r="E564" s="245" t="s">
        <v>1</v>
      </c>
      <c r="F564" s="246" t="s">
        <v>1541</v>
      </c>
      <c r="G564" s="243"/>
      <c r="H564" s="247">
        <v>378.416</v>
      </c>
      <c r="I564" s="248"/>
      <c r="J564" s="243"/>
      <c r="K564" s="243"/>
      <c r="L564" s="249"/>
      <c r="M564" s="250"/>
      <c r="N564" s="251"/>
      <c r="O564" s="251"/>
      <c r="P564" s="251"/>
      <c r="Q564" s="251"/>
      <c r="R564" s="251"/>
      <c r="S564" s="251"/>
      <c r="T564" s="25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3" t="s">
        <v>169</v>
      </c>
      <c r="AU564" s="253" t="s">
        <v>88</v>
      </c>
      <c r="AV564" s="13" t="s">
        <v>88</v>
      </c>
      <c r="AW564" s="13" t="s">
        <v>34</v>
      </c>
      <c r="AX564" s="13" t="s">
        <v>79</v>
      </c>
      <c r="AY564" s="253" t="s">
        <v>163</v>
      </c>
    </row>
    <row r="565" s="14" customFormat="1">
      <c r="A565" s="14"/>
      <c r="B565" s="254"/>
      <c r="C565" s="255"/>
      <c r="D565" s="244" t="s">
        <v>169</v>
      </c>
      <c r="E565" s="256" t="s">
        <v>1</v>
      </c>
      <c r="F565" s="257" t="s">
        <v>172</v>
      </c>
      <c r="G565" s="255"/>
      <c r="H565" s="258">
        <v>378.416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4" t="s">
        <v>169</v>
      </c>
      <c r="AU565" s="264" t="s">
        <v>88</v>
      </c>
      <c r="AV565" s="14" t="s">
        <v>94</v>
      </c>
      <c r="AW565" s="14" t="s">
        <v>34</v>
      </c>
      <c r="AX565" s="14" t="s">
        <v>84</v>
      </c>
      <c r="AY565" s="264" t="s">
        <v>163</v>
      </c>
    </row>
    <row r="566" s="2" customFormat="1" ht="55.5" customHeight="1">
      <c r="A566" s="39"/>
      <c r="B566" s="40"/>
      <c r="C566" s="228" t="s">
        <v>502</v>
      </c>
      <c r="D566" s="228" t="s">
        <v>165</v>
      </c>
      <c r="E566" s="229" t="s">
        <v>1779</v>
      </c>
      <c r="F566" s="230" t="s">
        <v>1780</v>
      </c>
      <c r="G566" s="231" t="s">
        <v>175</v>
      </c>
      <c r="H566" s="232">
        <v>14.560000000000001</v>
      </c>
      <c r="I566" s="233"/>
      <c r="J566" s="234">
        <f>ROUND(I566*H566,2)</f>
        <v>0</v>
      </c>
      <c r="K566" s="235"/>
      <c r="L566" s="45"/>
      <c r="M566" s="236" t="s">
        <v>1</v>
      </c>
      <c r="N566" s="237" t="s">
        <v>44</v>
      </c>
      <c r="O566" s="92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0" t="s">
        <v>94</v>
      </c>
      <c r="AT566" s="240" t="s">
        <v>165</v>
      </c>
      <c r="AU566" s="240" t="s">
        <v>88</v>
      </c>
      <c r="AY566" s="18" t="s">
        <v>163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8" t="s">
        <v>84</v>
      </c>
      <c r="BK566" s="241">
        <f>ROUND(I566*H566,2)</f>
        <v>0</v>
      </c>
      <c r="BL566" s="18" t="s">
        <v>94</v>
      </c>
      <c r="BM566" s="240" t="s">
        <v>505</v>
      </c>
    </row>
    <row r="567" s="12" customFormat="1" ht="22.8" customHeight="1">
      <c r="A567" s="12"/>
      <c r="B567" s="212"/>
      <c r="C567" s="213"/>
      <c r="D567" s="214" t="s">
        <v>78</v>
      </c>
      <c r="E567" s="226" t="s">
        <v>389</v>
      </c>
      <c r="F567" s="226" t="s">
        <v>1781</v>
      </c>
      <c r="G567" s="213"/>
      <c r="H567" s="213"/>
      <c r="I567" s="216"/>
      <c r="J567" s="227">
        <f>BK567</f>
        <v>0</v>
      </c>
      <c r="K567" s="213"/>
      <c r="L567" s="218"/>
      <c r="M567" s="219"/>
      <c r="N567" s="220"/>
      <c r="O567" s="220"/>
      <c r="P567" s="221">
        <f>SUM(P568:P573)</f>
        <v>0</v>
      </c>
      <c r="Q567" s="220"/>
      <c r="R567" s="221">
        <f>SUM(R568:R573)</f>
        <v>0</v>
      </c>
      <c r="S567" s="220"/>
      <c r="T567" s="222">
        <f>SUM(T568:T573)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23" t="s">
        <v>84</v>
      </c>
      <c r="AT567" s="224" t="s">
        <v>78</v>
      </c>
      <c r="AU567" s="224" t="s">
        <v>84</v>
      </c>
      <c r="AY567" s="223" t="s">
        <v>163</v>
      </c>
      <c r="BK567" s="225">
        <f>SUM(BK568:BK573)</f>
        <v>0</v>
      </c>
    </row>
    <row r="568" s="2" customFormat="1" ht="44.25" customHeight="1">
      <c r="A568" s="39"/>
      <c r="B568" s="40"/>
      <c r="C568" s="228" t="s">
        <v>350</v>
      </c>
      <c r="D568" s="228" t="s">
        <v>165</v>
      </c>
      <c r="E568" s="229" t="s">
        <v>1782</v>
      </c>
      <c r="F568" s="230" t="s">
        <v>1783</v>
      </c>
      <c r="G568" s="231" t="s">
        <v>184</v>
      </c>
      <c r="H568" s="232">
        <v>64</v>
      </c>
      <c r="I568" s="233"/>
      <c r="J568" s="234">
        <f>ROUND(I568*H568,2)</f>
        <v>0</v>
      </c>
      <c r="K568" s="235"/>
      <c r="L568" s="45"/>
      <c r="M568" s="236" t="s">
        <v>1</v>
      </c>
      <c r="N568" s="237" t="s">
        <v>44</v>
      </c>
      <c r="O568" s="92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0" t="s">
        <v>94</v>
      </c>
      <c r="AT568" s="240" t="s">
        <v>165</v>
      </c>
      <c r="AU568" s="240" t="s">
        <v>88</v>
      </c>
      <c r="AY568" s="18" t="s">
        <v>163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8" t="s">
        <v>84</v>
      </c>
      <c r="BK568" s="241">
        <f>ROUND(I568*H568,2)</f>
        <v>0</v>
      </c>
      <c r="BL568" s="18" t="s">
        <v>94</v>
      </c>
      <c r="BM568" s="240" t="s">
        <v>512</v>
      </c>
    </row>
    <row r="569" s="2" customFormat="1" ht="44.25" customHeight="1">
      <c r="A569" s="39"/>
      <c r="B569" s="40"/>
      <c r="C569" s="228" t="s">
        <v>515</v>
      </c>
      <c r="D569" s="228" t="s">
        <v>165</v>
      </c>
      <c r="E569" s="229" t="s">
        <v>1784</v>
      </c>
      <c r="F569" s="230" t="s">
        <v>1785</v>
      </c>
      <c r="G569" s="231" t="s">
        <v>184</v>
      </c>
      <c r="H569" s="232">
        <v>15</v>
      </c>
      <c r="I569" s="233"/>
      <c r="J569" s="234">
        <f>ROUND(I569*H569,2)</f>
        <v>0</v>
      </c>
      <c r="K569" s="235"/>
      <c r="L569" s="45"/>
      <c r="M569" s="236" t="s">
        <v>1</v>
      </c>
      <c r="N569" s="237" t="s">
        <v>44</v>
      </c>
      <c r="O569" s="92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0" t="s">
        <v>94</v>
      </c>
      <c r="AT569" s="240" t="s">
        <v>165</v>
      </c>
      <c r="AU569" s="240" t="s">
        <v>88</v>
      </c>
      <c r="AY569" s="18" t="s">
        <v>163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8" t="s">
        <v>84</v>
      </c>
      <c r="BK569" s="241">
        <f>ROUND(I569*H569,2)</f>
        <v>0</v>
      </c>
      <c r="BL569" s="18" t="s">
        <v>94</v>
      </c>
      <c r="BM569" s="240" t="s">
        <v>518</v>
      </c>
    </row>
    <row r="570" s="2" customFormat="1" ht="24.15" customHeight="1">
      <c r="A570" s="39"/>
      <c r="B570" s="40"/>
      <c r="C570" s="228" t="s">
        <v>353</v>
      </c>
      <c r="D570" s="228" t="s">
        <v>165</v>
      </c>
      <c r="E570" s="229" t="s">
        <v>1786</v>
      </c>
      <c r="F570" s="230" t="s">
        <v>1787</v>
      </c>
      <c r="G570" s="231" t="s">
        <v>184</v>
      </c>
      <c r="H570" s="232">
        <v>79</v>
      </c>
      <c r="I570" s="233"/>
      <c r="J570" s="234">
        <f>ROUND(I570*H570,2)</f>
        <v>0</v>
      </c>
      <c r="K570" s="235"/>
      <c r="L570" s="45"/>
      <c r="M570" s="236" t="s">
        <v>1</v>
      </c>
      <c r="N570" s="237" t="s">
        <v>44</v>
      </c>
      <c r="O570" s="92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0" t="s">
        <v>94</v>
      </c>
      <c r="AT570" s="240" t="s">
        <v>165</v>
      </c>
      <c r="AU570" s="240" t="s">
        <v>88</v>
      </c>
      <c r="AY570" s="18" t="s">
        <v>163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8" t="s">
        <v>84</v>
      </c>
      <c r="BK570" s="241">
        <f>ROUND(I570*H570,2)</f>
        <v>0</v>
      </c>
      <c r="BL570" s="18" t="s">
        <v>94</v>
      </c>
      <c r="BM570" s="240" t="s">
        <v>521</v>
      </c>
    </row>
    <row r="571" s="2" customFormat="1" ht="55.5" customHeight="1">
      <c r="A571" s="39"/>
      <c r="B571" s="40"/>
      <c r="C571" s="228" t="s">
        <v>523</v>
      </c>
      <c r="D571" s="228" t="s">
        <v>165</v>
      </c>
      <c r="E571" s="229" t="s">
        <v>1788</v>
      </c>
      <c r="F571" s="230" t="s">
        <v>1789</v>
      </c>
      <c r="G571" s="231" t="s">
        <v>293</v>
      </c>
      <c r="H571" s="232">
        <v>10</v>
      </c>
      <c r="I571" s="233"/>
      <c r="J571" s="234">
        <f>ROUND(I571*H571,2)</f>
        <v>0</v>
      </c>
      <c r="K571" s="235"/>
      <c r="L571" s="45"/>
      <c r="M571" s="236" t="s">
        <v>1</v>
      </c>
      <c r="N571" s="237" t="s">
        <v>44</v>
      </c>
      <c r="O571" s="92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0" t="s">
        <v>94</v>
      </c>
      <c r="AT571" s="240" t="s">
        <v>165</v>
      </c>
      <c r="AU571" s="240" t="s">
        <v>88</v>
      </c>
      <c r="AY571" s="18" t="s">
        <v>163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8" t="s">
        <v>84</v>
      </c>
      <c r="BK571" s="241">
        <f>ROUND(I571*H571,2)</f>
        <v>0</v>
      </c>
      <c r="BL571" s="18" t="s">
        <v>94</v>
      </c>
      <c r="BM571" s="240" t="s">
        <v>526</v>
      </c>
    </row>
    <row r="572" s="2" customFormat="1" ht="21.75" customHeight="1">
      <c r="A572" s="39"/>
      <c r="B572" s="40"/>
      <c r="C572" s="228" t="s">
        <v>357</v>
      </c>
      <c r="D572" s="228" t="s">
        <v>165</v>
      </c>
      <c r="E572" s="229" t="s">
        <v>1790</v>
      </c>
      <c r="F572" s="230" t="s">
        <v>1791</v>
      </c>
      <c r="G572" s="231" t="s">
        <v>293</v>
      </c>
      <c r="H572" s="232">
        <v>5</v>
      </c>
      <c r="I572" s="233"/>
      <c r="J572" s="234">
        <f>ROUND(I572*H572,2)</f>
        <v>0</v>
      </c>
      <c r="K572" s="235"/>
      <c r="L572" s="45"/>
      <c r="M572" s="236" t="s">
        <v>1</v>
      </c>
      <c r="N572" s="237" t="s">
        <v>44</v>
      </c>
      <c r="O572" s="92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0" t="s">
        <v>94</v>
      </c>
      <c r="AT572" s="240" t="s">
        <v>165</v>
      </c>
      <c r="AU572" s="240" t="s">
        <v>88</v>
      </c>
      <c r="AY572" s="18" t="s">
        <v>163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8" t="s">
        <v>84</v>
      </c>
      <c r="BK572" s="241">
        <f>ROUND(I572*H572,2)</f>
        <v>0</v>
      </c>
      <c r="BL572" s="18" t="s">
        <v>94</v>
      </c>
      <c r="BM572" s="240" t="s">
        <v>529</v>
      </c>
    </row>
    <row r="573" s="2" customFormat="1" ht="16.5" customHeight="1">
      <c r="A573" s="39"/>
      <c r="B573" s="40"/>
      <c r="C573" s="228" t="s">
        <v>531</v>
      </c>
      <c r="D573" s="228" t="s">
        <v>165</v>
      </c>
      <c r="E573" s="229" t="s">
        <v>1792</v>
      </c>
      <c r="F573" s="230" t="s">
        <v>1793</v>
      </c>
      <c r="G573" s="231" t="s">
        <v>184</v>
      </c>
      <c r="H573" s="232">
        <v>111</v>
      </c>
      <c r="I573" s="233"/>
      <c r="J573" s="234">
        <f>ROUND(I573*H573,2)</f>
        <v>0</v>
      </c>
      <c r="K573" s="235"/>
      <c r="L573" s="45"/>
      <c r="M573" s="236" t="s">
        <v>1</v>
      </c>
      <c r="N573" s="237" t="s">
        <v>44</v>
      </c>
      <c r="O573" s="92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40" t="s">
        <v>94</v>
      </c>
      <c r="AT573" s="240" t="s">
        <v>165</v>
      </c>
      <c r="AU573" s="240" t="s">
        <v>88</v>
      </c>
      <c r="AY573" s="18" t="s">
        <v>163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8" t="s">
        <v>84</v>
      </c>
      <c r="BK573" s="241">
        <f>ROUND(I573*H573,2)</f>
        <v>0</v>
      </c>
      <c r="BL573" s="18" t="s">
        <v>94</v>
      </c>
      <c r="BM573" s="240" t="s">
        <v>532</v>
      </c>
    </row>
    <row r="574" s="12" customFormat="1" ht="22.8" customHeight="1">
      <c r="A574" s="12"/>
      <c r="B574" s="212"/>
      <c r="C574" s="213"/>
      <c r="D574" s="214" t="s">
        <v>78</v>
      </c>
      <c r="E574" s="226" t="s">
        <v>473</v>
      </c>
      <c r="F574" s="226" t="s">
        <v>474</v>
      </c>
      <c r="G574" s="213"/>
      <c r="H574" s="213"/>
      <c r="I574" s="216"/>
      <c r="J574" s="227">
        <f>BK574</f>
        <v>0</v>
      </c>
      <c r="K574" s="213"/>
      <c r="L574" s="218"/>
      <c r="M574" s="219"/>
      <c r="N574" s="220"/>
      <c r="O574" s="220"/>
      <c r="P574" s="221">
        <f>SUM(P575:P583)</f>
        <v>0</v>
      </c>
      <c r="Q574" s="220"/>
      <c r="R574" s="221">
        <f>SUM(R575:R583)</f>
        <v>0</v>
      </c>
      <c r="S574" s="220"/>
      <c r="T574" s="222">
        <f>SUM(T575:T583)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23" t="s">
        <v>84</v>
      </c>
      <c r="AT574" s="224" t="s">
        <v>78</v>
      </c>
      <c r="AU574" s="224" t="s">
        <v>84</v>
      </c>
      <c r="AY574" s="223" t="s">
        <v>163</v>
      </c>
      <c r="BK574" s="225">
        <f>SUM(BK575:BK583)</f>
        <v>0</v>
      </c>
    </row>
    <row r="575" s="2" customFormat="1" ht="33" customHeight="1">
      <c r="A575" s="39"/>
      <c r="B575" s="40"/>
      <c r="C575" s="228" t="s">
        <v>360</v>
      </c>
      <c r="D575" s="228" t="s">
        <v>165</v>
      </c>
      <c r="E575" s="229" t="s">
        <v>479</v>
      </c>
      <c r="F575" s="230" t="s">
        <v>480</v>
      </c>
      <c r="G575" s="231" t="s">
        <v>286</v>
      </c>
      <c r="H575" s="232">
        <v>126.163</v>
      </c>
      <c r="I575" s="233"/>
      <c r="J575" s="234">
        <f>ROUND(I575*H575,2)</f>
        <v>0</v>
      </c>
      <c r="K575" s="235"/>
      <c r="L575" s="45"/>
      <c r="M575" s="236" t="s">
        <v>1</v>
      </c>
      <c r="N575" s="237" t="s">
        <v>44</v>
      </c>
      <c r="O575" s="92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40" t="s">
        <v>94</v>
      </c>
      <c r="AT575" s="240" t="s">
        <v>165</v>
      </c>
      <c r="AU575" s="240" t="s">
        <v>88</v>
      </c>
      <c r="AY575" s="18" t="s">
        <v>163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8" t="s">
        <v>84</v>
      </c>
      <c r="BK575" s="241">
        <f>ROUND(I575*H575,2)</f>
        <v>0</v>
      </c>
      <c r="BL575" s="18" t="s">
        <v>94</v>
      </c>
      <c r="BM575" s="240" t="s">
        <v>533</v>
      </c>
    </row>
    <row r="576" s="2" customFormat="1" ht="44.25" customHeight="1">
      <c r="A576" s="39"/>
      <c r="B576" s="40"/>
      <c r="C576" s="228" t="s">
        <v>535</v>
      </c>
      <c r="D576" s="228" t="s">
        <v>165</v>
      </c>
      <c r="E576" s="229" t="s">
        <v>482</v>
      </c>
      <c r="F576" s="230" t="s">
        <v>483</v>
      </c>
      <c r="G576" s="231" t="s">
        <v>286</v>
      </c>
      <c r="H576" s="232">
        <v>1766.2819999999999</v>
      </c>
      <c r="I576" s="233"/>
      <c r="J576" s="234">
        <f>ROUND(I576*H576,2)</f>
        <v>0</v>
      </c>
      <c r="K576" s="235"/>
      <c r="L576" s="45"/>
      <c r="M576" s="236" t="s">
        <v>1</v>
      </c>
      <c r="N576" s="237" t="s">
        <v>44</v>
      </c>
      <c r="O576" s="92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0" t="s">
        <v>94</v>
      </c>
      <c r="AT576" s="240" t="s">
        <v>165</v>
      </c>
      <c r="AU576" s="240" t="s">
        <v>88</v>
      </c>
      <c r="AY576" s="18" t="s">
        <v>163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8" t="s">
        <v>84</v>
      </c>
      <c r="BK576" s="241">
        <f>ROUND(I576*H576,2)</f>
        <v>0</v>
      </c>
      <c r="BL576" s="18" t="s">
        <v>94</v>
      </c>
      <c r="BM576" s="240" t="s">
        <v>538</v>
      </c>
    </row>
    <row r="577" s="13" customFormat="1">
      <c r="A577" s="13"/>
      <c r="B577" s="242"/>
      <c r="C577" s="243"/>
      <c r="D577" s="244" t="s">
        <v>169</v>
      </c>
      <c r="E577" s="245" t="s">
        <v>1</v>
      </c>
      <c r="F577" s="246" t="s">
        <v>1794</v>
      </c>
      <c r="G577" s="243"/>
      <c r="H577" s="247">
        <v>1766.2819999999999</v>
      </c>
      <c r="I577" s="248"/>
      <c r="J577" s="243"/>
      <c r="K577" s="243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169</v>
      </c>
      <c r="AU577" s="253" t="s">
        <v>88</v>
      </c>
      <c r="AV577" s="13" t="s">
        <v>88</v>
      </c>
      <c r="AW577" s="13" t="s">
        <v>34</v>
      </c>
      <c r="AX577" s="13" t="s">
        <v>79</v>
      </c>
      <c r="AY577" s="253" t="s">
        <v>163</v>
      </c>
    </row>
    <row r="578" s="14" customFormat="1">
      <c r="A578" s="14"/>
      <c r="B578" s="254"/>
      <c r="C578" s="255"/>
      <c r="D578" s="244" t="s">
        <v>169</v>
      </c>
      <c r="E578" s="256" t="s">
        <v>1</v>
      </c>
      <c r="F578" s="257" t="s">
        <v>172</v>
      </c>
      <c r="G578" s="255"/>
      <c r="H578" s="258">
        <v>1766.2819999999999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4" t="s">
        <v>169</v>
      </c>
      <c r="AU578" s="264" t="s">
        <v>88</v>
      </c>
      <c r="AV578" s="14" t="s">
        <v>94</v>
      </c>
      <c r="AW578" s="14" t="s">
        <v>34</v>
      </c>
      <c r="AX578" s="14" t="s">
        <v>84</v>
      </c>
      <c r="AY578" s="264" t="s">
        <v>163</v>
      </c>
    </row>
    <row r="579" s="2" customFormat="1" ht="37.8" customHeight="1">
      <c r="A579" s="39"/>
      <c r="B579" s="40"/>
      <c r="C579" s="228" t="s">
        <v>367</v>
      </c>
      <c r="D579" s="228" t="s">
        <v>165</v>
      </c>
      <c r="E579" s="229" t="s">
        <v>1795</v>
      </c>
      <c r="F579" s="230" t="s">
        <v>1796</v>
      </c>
      <c r="G579" s="231" t="s">
        <v>286</v>
      </c>
      <c r="H579" s="232">
        <v>126.163</v>
      </c>
      <c r="I579" s="233"/>
      <c r="J579" s="234">
        <f>ROUND(I579*H579,2)</f>
        <v>0</v>
      </c>
      <c r="K579" s="235"/>
      <c r="L579" s="45"/>
      <c r="M579" s="236" t="s">
        <v>1</v>
      </c>
      <c r="N579" s="237" t="s">
        <v>44</v>
      </c>
      <c r="O579" s="92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40" t="s">
        <v>94</v>
      </c>
      <c r="AT579" s="240" t="s">
        <v>165</v>
      </c>
      <c r="AU579" s="240" t="s">
        <v>88</v>
      </c>
      <c r="AY579" s="18" t="s">
        <v>163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8" t="s">
        <v>84</v>
      </c>
      <c r="BK579" s="241">
        <f>ROUND(I579*H579,2)</f>
        <v>0</v>
      </c>
      <c r="BL579" s="18" t="s">
        <v>94</v>
      </c>
      <c r="BM579" s="240" t="s">
        <v>541</v>
      </c>
    </row>
    <row r="580" s="2" customFormat="1" ht="33" customHeight="1">
      <c r="A580" s="39"/>
      <c r="B580" s="40"/>
      <c r="C580" s="265" t="s">
        <v>543</v>
      </c>
      <c r="D580" s="265" t="s">
        <v>296</v>
      </c>
      <c r="E580" s="266" t="s">
        <v>487</v>
      </c>
      <c r="F580" s="267" t="s">
        <v>488</v>
      </c>
      <c r="G580" s="268" t="s">
        <v>286</v>
      </c>
      <c r="H580" s="269">
        <v>7.7510000000000003</v>
      </c>
      <c r="I580" s="270"/>
      <c r="J580" s="271">
        <f>ROUND(I580*H580,2)</f>
        <v>0</v>
      </c>
      <c r="K580" s="272"/>
      <c r="L580" s="273"/>
      <c r="M580" s="274" t="s">
        <v>1</v>
      </c>
      <c r="N580" s="275" t="s">
        <v>44</v>
      </c>
      <c r="O580" s="92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0" t="s">
        <v>185</v>
      </c>
      <c r="AT580" s="240" t="s">
        <v>296</v>
      </c>
      <c r="AU580" s="240" t="s">
        <v>88</v>
      </c>
      <c r="AY580" s="18" t="s">
        <v>163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8" t="s">
        <v>84</v>
      </c>
      <c r="BK580" s="241">
        <f>ROUND(I580*H580,2)</f>
        <v>0</v>
      </c>
      <c r="BL580" s="18" t="s">
        <v>94</v>
      </c>
      <c r="BM580" s="240" t="s">
        <v>546</v>
      </c>
    </row>
    <row r="581" s="2" customFormat="1" ht="33" customHeight="1">
      <c r="A581" s="39"/>
      <c r="B581" s="40"/>
      <c r="C581" s="265" t="s">
        <v>371</v>
      </c>
      <c r="D581" s="265" t="s">
        <v>296</v>
      </c>
      <c r="E581" s="266" t="s">
        <v>490</v>
      </c>
      <c r="F581" s="267" t="s">
        <v>491</v>
      </c>
      <c r="G581" s="268" t="s">
        <v>286</v>
      </c>
      <c r="H581" s="269">
        <v>87.361000000000004</v>
      </c>
      <c r="I581" s="270"/>
      <c r="J581" s="271">
        <f>ROUND(I581*H581,2)</f>
        <v>0</v>
      </c>
      <c r="K581" s="272"/>
      <c r="L581" s="273"/>
      <c r="M581" s="274" t="s">
        <v>1</v>
      </c>
      <c r="N581" s="275" t="s">
        <v>44</v>
      </c>
      <c r="O581" s="92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40" t="s">
        <v>185</v>
      </c>
      <c r="AT581" s="240" t="s">
        <v>296</v>
      </c>
      <c r="AU581" s="240" t="s">
        <v>88</v>
      </c>
      <c r="AY581" s="18" t="s">
        <v>163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8" t="s">
        <v>84</v>
      </c>
      <c r="BK581" s="241">
        <f>ROUND(I581*H581,2)</f>
        <v>0</v>
      </c>
      <c r="BL581" s="18" t="s">
        <v>94</v>
      </c>
      <c r="BM581" s="240" t="s">
        <v>550</v>
      </c>
    </row>
    <row r="582" s="2" customFormat="1" ht="37.8" customHeight="1">
      <c r="A582" s="39"/>
      <c r="B582" s="40"/>
      <c r="C582" s="265" t="s">
        <v>552</v>
      </c>
      <c r="D582" s="265" t="s">
        <v>296</v>
      </c>
      <c r="E582" s="266" t="s">
        <v>497</v>
      </c>
      <c r="F582" s="267" t="s">
        <v>498</v>
      </c>
      <c r="G582" s="268" t="s">
        <v>286</v>
      </c>
      <c r="H582" s="269">
        <v>23.219000000000001</v>
      </c>
      <c r="I582" s="270"/>
      <c r="J582" s="271">
        <f>ROUND(I582*H582,2)</f>
        <v>0</v>
      </c>
      <c r="K582" s="272"/>
      <c r="L582" s="273"/>
      <c r="M582" s="274" t="s">
        <v>1</v>
      </c>
      <c r="N582" s="275" t="s">
        <v>44</v>
      </c>
      <c r="O582" s="92"/>
      <c r="P582" s="238">
        <f>O582*H582</f>
        <v>0</v>
      </c>
      <c r="Q582" s="238">
        <v>0</v>
      </c>
      <c r="R582" s="238">
        <f>Q582*H582</f>
        <v>0</v>
      </c>
      <c r="S582" s="238">
        <v>0</v>
      </c>
      <c r="T582" s="23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0" t="s">
        <v>185</v>
      </c>
      <c r="AT582" s="240" t="s">
        <v>296</v>
      </c>
      <c r="AU582" s="240" t="s">
        <v>88</v>
      </c>
      <c r="AY582" s="18" t="s">
        <v>163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8" t="s">
        <v>84</v>
      </c>
      <c r="BK582" s="241">
        <f>ROUND(I582*H582,2)</f>
        <v>0</v>
      </c>
      <c r="BL582" s="18" t="s">
        <v>94</v>
      </c>
      <c r="BM582" s="240" t="s">
        <v>555</v>
      </c>
    </row>
    <row r="583" s="2" customFormat="1" ht="37.8" customHeight="1">
      <c r="A583" s="39"/>
      <c r="B583" s="40"/>
      <c r="C583" s="265" t="s">
        <v>375</v>
      </c>
      <c r="D583" s="265" t="s">
        <v>296</v>
      </c>
      <c r="E583" s="266" t="s">
        <v>1797</v>
      </c>
      <c r="F583" s="267" t="s">
        <v>1798</v>
      </c>
      <c r="G583" s="268" t="s">
        <v>286</v>
      </c>
      <c r="H583" s="269">
        <v>7.8319999999999999</v>
      </c>
      <c r="I583" s="270"/>
      <c r="J583" s="271">
        <f>ROUND(I583*H583,2)</f>
        <v>0</v>
      </c>
      <c r="K583" s="272"/>
      <c r="L583" s="273"/>
      <c r="M583" s="274" t="s">
        <v>1</v>
      </c>
      <c r="N583" s="275" t="s">
        <v>44</v>
      </c>
      <c r="O583" s="92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0" t="s">
        <v>185</v>
      </c>
      <c r="AT583" s="240" t="s">
        <v>296</v>
      </c>
      <c r="AU583" s="240" t="s">
        <v>88</v>
      </c>
      <c r="AY583" s="18" t="s">
        <v>163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8" t="s">
        <v>84</v>
      </c>
      <c r="BK583" s="241">
        <f>ROUND(I583*H583,2)</f>
        <v>0</v>
      </c>
      <c r="BL583" s="18" t="s">
        <v>94</v>
      </c>
      <c r="BM583" s="240" t="s">
        <v>559</v>
      </c>
    </row>
    <row r="584" s="12" customFormat="1" ht="22.8" customHeight="1">
      <c r="A584" s="12"/>
      <c r="B584" s="212"/>
      <c r="C584" s="213"/>
      <c r="D584" s="214" t="s">
        <v>78</v>
      </c>
      <c r="E584" s="226" t="s">
        <v>500</v>
      </c>
      <c r="F584" s="226" t="s">
        <v>501</v>
      </c>
      <c r="G584" s="213"/>
      <c r="H584" s="213"/>
      <c r="I584" s="216"/>
      <c r="J584" s="227">
        <f>BK584</f>
        <v>0</v>
      </c>
      <c r="K584" s="213"/>
      <c r="L584" s="218"/>
      <c r="M584" s="219"/>
      <c r="N584" s="220"/>
      <c r="O584" s="220"/>
      <c r="P584" s="221">
        <f>P585</f>
        <v>0</v>
      </c>
      <c r="Q584" s="220"/>
      <c r="R584" s="221">
        <f>R585</f>
        <v>0</v>
      </c>
      <c r="S584" s="220"/>
      <c r="T584" s="222">
        <f>T585</f>
        <v>0</v>
      </c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R584" s="223" t="s">
        <v>84</v>
      </c>
      <c r="AT584" s="224" t="s">
        <v>78</v>
      </c>
      <c r="AU584" s="224" t="s">
        <v>84</v>
      </c>
      <c r="AY584" s="223" t="s">
        <v>163</v>
      </c>
      <c r="BK584" s="225">
        <f>BK585</f>
        <v>0</v>
      </c>
    </row>
    <row r="585" s="2" customFormat="1" ht="55.5" customHeight="1">
      <c r="A585" s="39"/>
      <c r="B585" s="40"/>
      <c r="C585" s="228" t="s">
        <v>560</v>
      </c>
      <c r="D585" s="228" t="s">
        <v>165</v>
      </c>
      <c r="E585" s="229" t="s">
        <v>503</v>
      </c>
      <c r="F585" s="230" t="s">
        <v>504</v>
      </c>
      <c r="G585" s="231" t="s">
        <v>286</v>
      </c>
      <c r="H585" s="232">
        <v>84.887</v>
      </c>
      <c r="I585" s="233"/>
      <c r="J585" s="234">
        <f>ROUND(I585*H585,2)</f>
        <v>0</v>
      </c>
      <c r="K585" s="235"/>
      <c r="L585" s="45"/>
      <c r="M585" s="236" t="s">
        <v>1</v>
      </c>
      <c r="N585" s="237" t="s">
        <v>44</v>
      </c>
      <c r="O585" s="92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0" t="s">
        <v>94</v>
      </c>
      <c r="AT585" s="240" t="s">
        <v>165</v>
      </c>
      <c r="AU585" s="240" t="s">
        <v>88</v>
      </c>
      <c r="AY585" s="18" t="s">
        <v>163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8" t="s">
        <v>84</v>
      </c>
      <c r="BK585" s="241">
        <f>ROUND(I585*H585,2)</f>
        <v>0</v>
      </c>
      <c r="BL585" s="18" t="s">
        <v>94</v>
      </c>
      <c r="BM585" s="240" t="s">
        <v>563</v>
      </c>
    </row>
    <row r="586" s="12" customFormat="1" ht="25.92" customHeight="1">
      <c r="A586" s="12"/>
      <c r="B586" s="212"/>
      <c r="C586" s="213"/>
      <c r="D586" s="214" t="s">
        <v>78</v>
      </c>
      <c r="E586" s="215" t="s">
        <v>506</v>
      </c>
      <c r="F586" s="215" t="s">
        <v>507</v>
      </c>
      <c r="G586" s="213"/>
      <c r="H586" s="213"/>
      <c r="I586" s="216"/>
      <c r="J586" s="217">
        <f>BK586</f>
        <v>0</v>
      </c>
      <c r="K586" s="213"/>
      <c r="L586" s="218"/>
      <c r="M586" s="219"/>
      <c r="N586" s="220"/>
      <c r="O586" s="220"/>
      <c r="P586" s="221">
        <f>P587+P604+P629+P652+P655+P676+P691+P727+P734+P907+P913</f>
        <v>0</v>
      </c>
      <c r="Q586" s="220"/>
      <c r="R586" s="221">
        <f>R587+R604+R629+R652+R655+R676+R691+R727+R734+R907+R913</f>
        <v>0</v>
      </c>
      <c r="S586" s="220"/>
      <c r="T586" s="222">
        <f>T587+T604+T629+T652+T655+T676+T691+T727+T734+T907+T913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3" t="s">
        <v>88</v>
      </c>
      <c r="AT586" s="224" t="s">
        <v>78</v>
      </c>
      <c r="AU586" s="224" t="s">
        <v>79</v>
      </c>
      <c r="AY586" s="223" t="s">
        <v>163</v>
      </c>
      <c r="BK586" s="225">
        <f>BK587+BK604+BK629+BK652+BK655+BK676+BK691+BK727+BK734+BK907+BK913</f>
        <v>0</v>
      </c>
    </row>
    <row r="587" s="12" customFormat="1" ht="22.8" customHeight="1">
      <c r="A587" s="12"/>
      <c r="B587" s="212"/>
      <c r="C587" s="213"/>
      <c r="D587" s="214" t="s">
        <v>78</v>
      </c>
      <c r="E587" s="226" t="s">
        <v>1799</v>
      </c>
      <c r="F587" s="226" t="s">
        <v>1800</v>
      </c>
      <c r="G587" s="213"/>
      <c r="H587" s="213"/>
      <c r="I587" s="216"/>
      <c r="J587" s="227">
        <f>BK587</f>
        <v>0</v>
      </c>
      <c r="K587" s="213"/>
      <c r="L587" s="218"/>
      <c r="M587" s="219"/>
      <c r="N587" s="220"/>
      <c r="O587" s="220"/>
      <c r="P587" s="221">
        <f>SUM(P588:P603)</f>
        <v>0</v>
      </c>
      <c r="Q587" s="220"/>
      <c r="R587" s="221">
        <f>SUM(R588:R603)</f>
        <v>0</v>
      </c>
      <c r="S587" s="220"/>
      <c r="T587" s="222">
        <f>SUM(T588:T603)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23" t="s">
        <v>88</v>
      </c>
      <c r="AT587" s="224" t="s">
        <v>78</v>
      </c>
      <c r="AU587" s="224" t="s">
        <v>84</v>
      </c>
      <c r="AY587" s="223" t="s">
        <v>163</v>
      </c>
      <c r="BK587" s="225">
        <f>SUM(BK588:BK603)</f>
        <v>0</v>
      </c>
    </row>
    <row r="588" s="2" customFormat="1" ht="16.5" customHeight="1">
      <c r="A588" s="39"/>
      <c r="B588" s="40"/>
      <c r="C588" s="228" t="s">
        <v>378</v>
      </c>
      <c r="D588" s="228" t="s">
        <v>165</v>
      </c>
      <c r="E588" s="229" t="s">
        <v>1801</v>
      </c>
      <c r="F588" s="230" t="s">
        <v>1802</v>
      </c>
      <c r="G588" s="231" t="s">
        <v>175</v>
      </c>
      <c r="H588" s="232">
        <v>167.57599999999999</v>
      </c>
      <c r="I588" s="233"/>
      <c r="J588" s="234">
        <f>ROUND(I588*H588,2)</f>
        <v>0</v>
      </c>
      <c r="K588" s="235"/>
      <c r="L588" s="45"/>
      <c r="M588" s="236" t="s">
        <v>1</v>
      </c>
      <c r="N588" s="237" t="s">
        <v>44</v>
      </c>
      <c r="O588" s="92"/>
      <c r="P588" s="238">
        <f>O588*H588</f>
        <v>0</v>
      </c>
      <c r="Q588" s="238">
        <v>0</v>
      </c>
      <c r="R588" s="238">
        <f>Q588*H588</f>
        <v>0</v>
      </c>
      <c r="S588" s="238">
        <v>0</v>
      </c>
      <c r="T588" s="23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0" t="s">
        <v>202</v>
      </c>
      <c r="AT588" s="240" t="s">
        <v>165</v>
      </c>
      <c r="AU588" s="240" t="s">
        <v>88</v>
      </c>
      <c r="AY588" s="18" t="s">
        <v>163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8" t="s">
        <v>84</v>
      </c>
      <c r="BK588" s="241">
        <f>ROUND(I588*H588,2)</f>
        <v>0</v>
      </c>
      <c r="BL588" s="18" t="s">
        <v>202</v>
      </c>
      <c r="BM588" s="240" t="s">
        <v>568</v>
      </c>
    </row>
    <row r="589" s="13" customFormat="1">
      <c r="A589" s="13"/>
      <c r="B589" s="242"/>
      <c r="C589" s="243"/>
      <c r="D589" s="244" t="s">
        <v>169</v>
      </c>
      <c r="E589" s="245" t="s">
        <v>1</v>
      </c>
      <c r="F589" s="246" t="s">
        <v>1803</v>
      </c>
      <c r="G589" s="243"/>
      <c r="H589" s="247">
        <v>28.66</v>
      </c>
      <c r="I589" s="248"/>
      <c r="J589" s="243"/>
      <c r="K589" s="243"/>
      <c r="L589" s="249"/>
      <c r="M589" s="250"/>
      <c r="N589" s="251"/>
      <c r="O589" s="251"/>
      <c r="P589" s="251"/>
      <c r="Q589" s="251"/>
      <c r="R589" s="251"/>
      <c r="S589" s="251"/>
      <c r="T589" s="25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3" t="s">
        <v>169</v>
      </c>
      <c r="AU589" s="253" t="s">
        <v>88</v>
      </c>
      <c r="AV589" s="13" t="s">
        <v>88</v>
      </c>
      <c r="AW589" s="13" t="s">
        <v>34</v>
      </c>
      <c r="AX589" s="13" t="s">
        <v>79</v>
      </c>
      <c r="AY589" s="253" t="s">
        <v>163</v>
      </c>
    </row>
    <row r="590" s="13" customFormat="1">
      <c r="A590" s="13"/>
      <c r="B590" s="242"/>
      <c r="C590" s="243"/>
      <c r="D590" s="244" t="s">
        <v>169</v>
      </c>
      <c r="E590" s="245" t="s">
        <v>1</v>
      </c>
      <c r="F590" s="246" t="s">
        <v>1804</v>
      </c>
      <c r="G590" s="243"/>
      <c r="H590" s="247">
        <v>16</v>
      </c>
      <c r="I590" s="248"/>
      <c r="J590" s="243"/>
      <c r="K590" s="243"/>
      <c r="L590" s="249"/>
      <c r="M590" s="250"/>
      <c r="N590" s="251"/>
      <c r="O590" s="251"/>
      <c r="P590" s="251"/>
      <c r="Q590" s="251"/>
      <c r="R590" s="251"/>
      <c r="S590" s="251"/>
      <c r="T590" s="25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3" t="s">
        <v>169</v>
      </c>
      <c r="AU590" s="253" t="s">
        <v>88</v>
      </c>
      <c r="AV590" s="13" t="s">
        <v>88</v>
      </c>
      <c r="AW590" s="13" t="s">
        <v>34</v>
      </c>
      <c r="AX590" s="13" t="s">
        <v>79</v>
      </c>
      <c r="AY590" s="253" t="s">
        <v>163</v>
      </c>
    </row>
    <row r="591" s="13" customFormat="1">
      <c r="A591" s="13"/>
      <c r="B591" s="242"/>
      <c r="C591" s="243"/>
      <c r="D591" s="244" t="s">
        <v>169</v>
      </c>
      <c r="E591" s="245" t="s">
        <v>1</v>
      </c>
      <c r="F591" s="246" t="s">
        <v>1805</v>
      </c>
      <c r="G591" s="243"/>
      <c r="H591" s="247">
        <v>32.93</v>
      </c>
      <c r="I591" s="248"/>
      <c r="J591" s="243"/>
      <c r="K591" s="243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169</v>
      </c>
      <c r="AU591" s="253" t="s">
        <v>88</v>
      </c>
      <c r="AV591" s="13" t="s">
        <v>88</v>
      </c>
      <c r="AW591" s="13" t="s">
        <v>34</v>
      </c>
      <c r="AX591" s="13" t="s">
        <v>79</v>
      </c>
      <c r="AY591" s="253" t="s">
        <v>163</v>
      </c>
    </row>
    <row r="592" s="13" customFormat="1">
      <c r="A592" s="13"/>
      <c r="B592" s="242"/>
      <c r="C592" s="243"/>
      <c r="D592" s="244" t="s">
        <v>169</v>
      </c>
      <c r="E592" s="245" t="s">
        <v>1</v>
      </c>
      <c r="F592" s="246" t="s">
        <v>1806</v>
      </c>
      <c r="G592" s="243"/>
      <c r="H592" s="247">
        <v>6.4459999999999997</v>
      </c>
      <c r="I592" s="248"/>
      <c r="J592" s="243"/>
      <c r="K592" s="243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169</v>
      </c>
      <c r="AU592" s="253" t="s">
        <v>88</v>
      </c>
      <c r="AV592" s="13" t="s">
        <v>88</v>
      </c>
      <c r="AW592" s="13" t="s">
        <v>34</v>
      </c>
      <c r="AX592" s="13" t="s">
        <v>79</v>
      </c>
      <c r="AY592" s="253" t="s">
        <v>163</v>
      </c>
    </row>
    <row r="593" s="13" customFormat="1">
      <c r="A593" s="13"/>
      <c r="B593" s="242"/>
      <c r="C593" s="243"/>
      <c r="D593" s="244" t="s">
        <v>169</v>
      </c>
      <c r="E593" s="245" t="s">
        <v>1</v>
      </c>
      <c r="F593" s="246" t="s">
        <v>1807</v>
      </c>
      <c r="G593" s="243"/>
      <c r="H593" s="247">
        <v>23.899999999999999</v>
      </c>
      <c r="I593" s="248"/>
      <c r="J593" s="243"/>
      <c r="K593" s="243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169</v>
      </c>
      <c r="AU593" s="253" t="s">
        <v>88</v>
      </c>
      <c r="AV593" s="13" t="s">
        <v>88</v>
      </c>
      <c r="AW593" s="13" t="s">
        <v>34</v>
      </c>
      <c r="AX593" s="13" t="s">
        <v>79</v>
      </c>
      <c r="AY593" s="253" t="s">
        <v>163</v>
      </c>
    </row>
    <row r="594" s="13" customFormat="1">
      <c r="A594" s="13"/>
      <c r="B594" s="242"/>
      <c r="C594" s="243"/>
      <c r="D594" s="244" t="s">
        <v>169</v>
      </c>
      <c r="E594" s="245" t="s">
        <v>1</v>
      </c>
      <c r="F594" s="246" t="s">
        <v>1808</v>
      </c>
      <c r="G594" s="243"/>
      <c r="H594" s="247">
        <v>59.640000000000001</v>
      </c>
      <c r="I594" s="248"/>
      <c r="J594" s="243"/>
      <c r="K594" s="243"/>
      <c r="L594" s="249"/>
      <c r="M594" s="250"/>
      <c r="N594" s="251"/>
      <c r="O594" s="251"/>
      <c r="P594" s="251"/>
      <c r="Q594" s="251"/>
      <c r="R594" s="251"/>
      <c r="S594" s="251"/>
      <c r="T594" s="25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3" t="s">
        <v>169</v>
      </c>
      <c r="AU594" s="253" t="s">
        <v>88</v>
      </c>
      <c r="AV594" s="13" t="s">
        <v>88</v>
      </c>
      <c r="AW594" s="13" t="s">
        <v>34</v>
      </c>
      <c r="AX594" s="13" t="s">
        <v>79</v>
      </c>
      <c r="AY594" s="253" t="s">
        <v>163</v>
      </c>
    </row>
    <row r="595" s="14" customFormat="1">
      <c r="A595" s="14"/>
      <c r="B595" s="254"/>
      <c r="C595" s="255"/>
      <c r="D595" s="244" t="s">
        <v>169</v>
      </c>
      <c r="E595" s="256" t="s">
        <v>1</v>
      </c>
      <c r="F595" s="257" t="s">
        <v>172</v>
      </c>
      <c r="G595" s="255"/>
      <c r="H595" s="258">
        <v>167.57600000000002</v>
      </c>
      <c r="I595" s="259"/>
      <c r="J595" s="255"/>
      <c r="K595" s="255"/>
      <c r="L595" s="260"/>
      <c r="M595" s="261"/>
      <c r="N595" s="262"/>
      <c r="O595" s="262"/>
      <c r="P595" s="262"/>
      <c r="Q595" s="262"/>
      <c r="R595" s="262"/>
      <c r="S595" s="262"/>
      <c r="T595" s="26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4" t="s">
        <v>169</v>
      </c>
      <c r="AU595" s="264" t="s">
        <v>88</v>
      </c>
      <c r="AV595" s="14" t="s">
        <v>94</v>
      </c>
      <c r="AW595" s="14" t="s">
        <v>34</v>
      </c>
      <c r="AX595" s="14" t="s">
        <v>84</v>
      </c>
      <c r="AY595" s="264" t="s">
        <v>163</v>
      </c>
    </row>
    <row r="596" s="2" customFormat="1" ht="55.5" customHeight="1">
      <c r="A596" s="39"/>
      <c r="B596" s="40"/>
      <c r="C596" s="228" t="s">
        <v>569</v>
      </c>
      <c r="D596" s="228" t="s">
        <v>165</v>
      </c>
      <c r="E596" s="229" t="s">
        <v>1809</v>
      </c>
      <c r="F596" s="230" t="s">
        <v>1810</v>
      </c>
      <c r="G596" s="231" t="s">
        <v>175</v>
      </c>
      <c r="H596" s="232">
        <v>167.57599999999999</v>
      </c>
      <c r="I596" s="233"/>
      <c r="J596" s="234">
        <f>ROUND(I596*H596,2)</f>
        <v>0</v>
      </c>
      <c r="K596" s="235"/>
      <c r="L596" s="45"/>
      <c r="M596" s="236" t="s">
        <v>1</v>
      </c>
      <c r="N596" s="237" t="s">
        <v>44</v>
      </c>
      <c r="O596" s="92"/>
      <c r="P596" s="238">
        <f>O596*H596</f>
        <v>0</v>
      </c>
      <c r="Q596" s="238">
        <v>0</v>
      </c>
      <c r="R596" s="238">
        <f>Q596*H596</f>
        <v>0</v>
      </c>
      <c r="S596" s="238">
        <v>0</v>
      </c>
      <c r="T596" s="23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0" t="s">
        <v>202</v>
      </c>
      <c r="AT596" s="240" t="s">
        <v>165</v>
      </c>
      <c r="AU596" s="240" t="s">
        <v>88</v>
      </c>
      <c r="AY596" s="18" t="s">
        <v>163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8" t="s">
        <v>84</v>
      </c>
      <c r="BK596" s="241">
        <f>ROUND(I596*H596,2)</f>
        <v>0</v>
      </c>
      <c r="BL596" s="18" t="s">
        <v>202</v>
      </c>
      <c r="BM596" s="240" t="s">
        <v>572</v>
      </c>
    </row>
    <row r="597" s="2" customFormat="1" ht="33" customHeight="1">
      <c r="A597" s="39"/>
      <c r="B597" s="40"/>
      <c r="C597" s="228" t="s">
        <v>303</v>
      </c>
      <c r="D597" s="228" t="s">
        <v>165</v>
      </c>
      <c r="E597" s="229" t="s">
        <v>1811</v>
      </c>
      <c r="F597" s="230" t="s">
        <v>1812</v>
      </c>
      <c r="G597" s="231" t="s">
        <v>184</v>
      </c>
      <c r="H597" s="232">
        <v>116.54000000000001</v>
      </c>
      <c r="I597" s="233"/>
      <c r="J597" s="234">
        <f>ROUND(I597*H597,2)</f>
        <v>0</v>
      </c>
      <c r="K597" s="235"/>
      <c r="L597" s="45"/>
      <c r="M597" s="236" t="s">
        <v>1</v>
      </c>
      <c r="N597" s="237" t="s">
        <v>44</v>
      </c>
      <c r="O597" s="92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0" t="s">
        <v>202</v>
      </c>
      <c r="AT597" s="240" t="s">
        <v>165</v>
      </c>
      <c r="AU597" s="240" t="s">
        <v>88</v>
      </c>
      <c r="AY597" s="18" t="s">
        <v>163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8" t="s">
        <v>84</v>
      </c>
      <c r="BK597" s="241">
        <f>ROUND(I597*H597,2)</f>
        <v>0</v>
      </c>
      <c r="BL597" s="18" t="s">
        <v>202</v>
      </c>
      <c r="BM597" s="240" t="s">
        <v>575</v>
      </c>
    </row>
    <row r="598" s="13" customFormat="1">
      <c r="A598" s="13"/>
      <c r="B598" s="242"/>
      <c r="C598" s="243"/>
      <c r="D598" s="244" t="s">
        <v>169</v>
      </c>
      <c r="E598" s="245" t="s">
        <v>1</v>
      </c>
      <c r="F598" s="246" t="s">
        <v>1813</v>
      </c>
      <c r="G598" s="243"/>
      <c r="H598" s="247">
        <v>116.54000000000001</v>
      </c>
      <c r="I598" s="248"/>
      <c r="J598" s="243"/>
      <c r="K598" s="243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169</v>
      </c>
      <c r="AU598" s="253" t="s">
        <v>88</v>
      </c>
      <c r="AV598" s="13" t="s">
        <v>88</v>
      </c>
      <c r="AW598" s="13" t="s">
        <v>34</v>
      </c>
      <c r="AX598" s="13" t="s">
        <v>79</v>
      </c>
      <c r="AY598" s="253" t="s">
        <v>163</v>
      </c>
    </row>
    <row r="599" s="14" customFormat="1">
      <c r="A599" s="14"/>
      <c r="B599" s="254"/>
      <c r="C599" s="255"/>
      <c r="D599" s="244" t="s">
        <v>169</v>
      </c>
      <c r="E599" s="256" t="s">
        <v>1</v>
      </c>
      <c r="F599" s="257" t="s">
        <v>172</v>
      </c>
      <c r="G599" s="255"/>
      <c r="H599" s="258">
        <v>116.54000000000001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4" t="s">
        <v>169</v>
      </c>
      <c r="AU599" s="264" t="s">
        <v>88</v>
      </c>
      <c r="AV599" s="14" t="s">
        <v>94</v>
      </c>
      <c r="AW599" s="14" t="s">
        <v>34</v>
      </c>
      <c r="AX599" s="14" t="s">
        <v>84</v>
      </c>
      <c r="AY599" s="264" t="s">
        <v>163</v>
      </c>
    </row>
    <row r="600" s="2" customFormat="1" ht="21.75" customHeight="1">
      <c r="A600" s="39"/>
      <c r="B600" s="40"/>
      <c r="C600" s="228" t="s">
        <v>310</v>
      </c>
      <c r="D600" s="228" t="s">
        <v>165</v>
      </c>
      <c r="E600" s="229" t="s">
        <v>1814</v>
      </c>
      <c r="F600" s="230" t="s">
        <v>1815</v>
      </c>
      <c r="G600" s="231" t="s">
        <v>175</v>
      </c>
      <c r="H600" s="232">
        <v>167.57599999999999</v>
      </c>
      <c r="I600" s="233"/>
      <c r="J600" s="234">
        <f>ROUND(I600*H600,2)</f>
        <v>0</v>
      </c>
      <c r="K600" s="235"/>
      <c r="L600" s="45"/>
      <c r="M600" s="236" t="s">
        <v>1</v>
      </c>
      <c r="N600" s="237" t="s">
        <v>44</v>
      </c>
      <c r="O600" s="92"/>
      <c r="P600" s="238">
        <f>O600*H600</f>
        <v>0</v>
      </c>
      <c r="Q600" s="238">
        <v>0</v>
      </c>
      <c r="R600" s="238">
        <f>Q600*H600</f>
        <v>0</v>
      </c>
      <c r="S600" s="238">
        <v>0</v>
      </c>
      <c r="T600" s="23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0" t="s">
        <v>202</v>
      </c>
      <c r="AT600" s="240" t="s">
        <v>165</v>
      </c>
      <c r="AU600" s="240" t="s">
        <v>88</v>
      </c>
      <c r="AY600" s="18" t="s">
        <v>163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8" t="s">
        <v>84</v>
      </c>
      <c r="BK600" s="241">
        <f>ROUND(I600*H600,2)</f>
        <v>0</v>
      </c>
      <c r="BL600" s="18" t="s">
        <v>202</v>
      </c>
      <c r="BM600" s="240" t="s">
        <v>578</v>
      </c>
    </row>
    <row r="601" s="2" customFormat="1" ht="16.5" customHeight="1">
      <c r="A601" s="39"/>
      <c r="B601" s="40"/>
      <c r="C601" s="228" t="s">
        <v>327</v>
      </c>
      <c r="D601" s="228" t="s">
        <v>165</v>
      </c>
      <c r="E601" s="229" t="s">
        <v>1816</v>
      </c>
      <c r="F601" s="230" t="s">
        <v>1817</v>
      </c>
      <c r="G601" s="231" t="s">
        <v>175</v>
      </c>
      <c r="H601" s="232">
        <v>167.57599999999999</v>
      </c>
      <c r="I601" s="233"/>
      <c r="J601" s="234">
        <f>ROUND(I601*H601,2)</f>
        <v>0</v>
      </c>
      <c r="K601" s="235"/>
      <c r="L601" s="45"/>
      <c r="M601" s="236" t="s">
        <v>1</v>
      </c>
      <c r="N601" s="237" t="s">
        <v>44</v>
      </c>
      <c r="O601" s="92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0" t="s">
        <v>202</v>
      </c>
      <c r="AT601" s="240" t="s">
        <v>165</v>
      </c>
      <c r="AU601" s="240" t="s">
        <v>88</v>
      </c>
      <c r="AY601" s="18" t="s">
        <v>163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8" t="s">
        <v>84</v>
      </c>
      <c r="BK601" s="241">
        <f>ROUND(I601*H601,2)</f>
        <v>0</v>
      </c>
      <c r="BL601" s="18" t="s">
        <v>202</v>
      </c>
      <c r="BM601" s="240" t="s">
        <v>581</v>
      </c>
    </row>
    <row r="602" s="2" customFormat="1" ht="24.15" customHeight="1">
      <c r="A602" s="39"/>
      <c r="B602" s="40"/>
      <c r="C602" s="228" t="s">
        <v>582</v>
      </c>
      <c r="D602" s="228" t="s">
        <v>165</v>
      </c>
      <c r="E602" s="229" t="s">
        <v>1818</v>
      </c>
      <c r="F602" s="230" t="s">
        <v>1819</v>
      </c>
      <c r="G602" s="231" t="s">
        <v>175</v>
      </c>
      <c r="H602" s="232">
        <v>167.57599999999999</v>
      </c>
      <c r="I602" s="233"/>
      <c r="J602" s="234">
        <f>ROUND(I602*H602,2)</f>
        <v>0</v>
      </c>
      <c r="K602" s="235"/>
      <c r="L602" s="45"/>
      <c r="M602" s="236" t="s">
        <v>1</v>
      </c>
      <c r="N602" s="237" t="s">
        <v>44</v>
      </c>
      <c r="O602" s="92"/>
      <c r="P602" s="238">
        <f>O602*H602</f>
        <v>0</v>
      </c>
      <c r="Q602" s="238">
        <v>0</v>
      </c>
      <c r="R602" s="238">
        <f>Q602*H602</f>
        <v>0</v>
      </c>
      <c r="S602" s="238">
        <v>0</v>
      </c>
      <c r="T602" s="23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0" t="s">
        <v>202</v>
      </c>
      <c r="AT602" s="240" t="s">
        <v>165</v>
      </c>
      <c r="AU602" s="240" t="s">
        <v>88</v>
      </c>
      <c r="AY602" s="18" t="s">
        <v>163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8" t="s">
        <v>84</v>
      </c>
      <c r="BK602" s="241">
        <f>ROUND(I602*H602,2)</f>
        <v>0</v>
      </c>
      <c r="BL602" s="18" t="s">
        <v>202</v>
      </c>
      <c r="BM602" s="240" t="s">
        <v>585</v>
      </c>
    </row>
    <row r="603" s="2" customFormat="1" ht="55.5" customHeight="1">
      <c r="A603" s="39"/>
      <c r="B603" s="40"/>
      <c r="C603" s="228" t="s">
        <v>389</v>
      </c>
      <c r="D603" s="228" t="s">
        <v>165</v>
      </c>
      <c r="E603" s="229" t="s">
        <v>1820</v>
      </c>
      <c r="F603" s="230" t="s">
        <v>1821</v>
      </c>
      <c r="G603" s="231" t="s">
        <v>286</v>
      </c>
      <c r="H603" s="232">
        <v>1.3420000000000001</v>
      </c>
      <c r="I603" s="233"/>
      <c r="J603" s="234">
        <f>ROUND(I603*H603,2)</f>
        <v>0</v>
      </c>
      <c r="K603" s="235"/>
      <c r="L603" s="45"/>
      <c r="M603" s="236" t="s">
        <v>1</v>
      </c>
      <c r="N603" s="237" t="s">
        <v>44</v>
      </c>
      <c r="O603" s="92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0" t="s">
        <v>202</v>
      </c>
      <c r="AT603" s="240" t="s">
        <v>165</v>
      </c>
      <c r="AU603" s="240" t="s">
        <v>88</v>
      </c>
      <c r="AY603" s="18" t="s">
        <v>163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8" t="s">
        <v>84</v>
      </c>
      <c r="BK603" s="241">
        <f>ROUND(I603*H603,2)</f>
        <v>0</v>
      </c>
      <c r="BL603" s="18" t="s">
        <v>202</v>
      </c>
      <c r="BM603" s="240" t="s">
        <v>588</v>
      </c>
    </row>
    <row r="604" s="12" customFormat="1" ht="22.8" customHeight="1">
      <c r="A604" s="12"/>
      <c r="B604" s="212"/>
      <c r="C604" s="213"/>
      <c r="D604" s="214" t="s">
        <v>78</v>
      </c>
      <c r="E604" s="226" t="s">
        <v>1822</v>
      </c>
      <c r="F604" s="226" t="s">
        <v>1823</v>
      </c>
      <c r="G604" s="213"/>
      <c r="H604" s="213"/>
      <c r="I604" s="216"/>
      <c r="J604" s="227">
        <f>BK604</f>
        <v>0</v>
      </c>
      <c r="K604" s="213"/>
      <c r="L604" s="218"/>
      <c r="M604" s="219"/>
      <c r="N604" s="220"/>
      <c r="O604" s="220"/>
      <c r="P604" s="221">
        <f>SUM(P605:P628)</f>
        <v>0</v>
      </c>
      <c r="Q604" s="220"/>
      <c r="R604" s="221">
        <f>SUM(R605:R628)</f>
        <v>0</v>
      </c>
      <c r="S604" s="220"/>
      <c r="T604" s="222">
        <f>SUM(T605:T628)</f>
        <v>0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3" t="s">
        <v>88</v>
      </c>
      <c r="AT604" s="224" t="s">
        <v>78</v>
      </c>
      <c r="AU604" s="224" t="s">
        <v>84</v>
      </c>
      <c r="AY604" s="223" t="s">
        <v>163</v>
      </c>
      <c r="BK604" s="225">
        <f>SUM(BK605:BK628)</f>
        <v>0</v>
      </c>
    </row>
    <row r="605" s="2" customFormat="1" ht="66.75" customHeight="1">
      <c r="A605" s="39"/>
      <c r="B605" s="40"/>
      <c r="C605" s="228" t="s">
        <v>589</v>
      </c>
      <c r="D605" s="228" t="s">
        <v>165</v>
      </c>
      <c r="E605" s="229" t="s">
        <v>1824</v>
      </c>
      <c r="F605" s="230" t="s">
        <v>1825</v>
      </c>
      <c r="G605" s="231" t="s">
        <v>175</v>
      </c>
      <c r="H605" s="232">
        <v>75.483000000000004</v>
      </c>
      <c r="I605" s="233"/>
      <c r="J605" s="234">
        <f>ROUND(I605*H605,2)</f>
        <v>0</v>
      </c>
      <c r="K605" s="235"/>
      <c r="L605" s="45"/>
      <c r="M605" s="236" t="s">
        <v>1</v>
      </c>
      <c r="N605" s="237" t="s">
        <v>44</v>
      </c>
      <c r="O605" s="92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0" t="s">
        <v>202</v>
      </c>
      <c r="AT605" s="240" t="s">
        <v>165</v>
      </c>
      <c r="AU605" s="240" t="s">
        <v>88</v>
      </c>
      <c r="AY605" s="18" t="s">
        <v>163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8" t="s">
        <v>84</v>
      </c>
      <c r="BK605" s="241">
        <f>ROUND(I605*H605,2)</f>
        <v>0</v>
      </c>
      <c r="BL605" s="18" t="s">
        <v>202</v>
      </c>
      <c r="BM605" s="240" t="s">
        <v>592</v>
      </c>
    </row>
    <row r="606" s="13" customFormat="1">
      <c r="A606" s="13"/>
      <c r="B606" s="242"/>
      <c r="C606" s="243"/>
      <c r="D606" s="244" t="s">
        <v>169</v>
      </c>
      <c r="E606" s="245" t="s">
        <v>1</v>
      </c>
      <c r="F606" s="246" t="s">
        <v>1826</v>
      </c>
      <c r="G606" s="243"/>
      <c r="H606" s="247">
        <v>48.923999999999999</v>
      </c>
      <c r="I606" s="248"/>
      <c r="J606" s="243"/>
      <c r="K606" s="243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169</v>
      </c>
      <c r="AU606" s="253" t="s">
        <v>88</v>
      </c>
      <c r="AV606" s="13" t="s">
        <v>88</v>
      </c>
      <c r="AW606" s="13" t="s">
        <v>34</v>
      </c>
      <c r="AX606" s="13" t="s">
        <v>79</v>
      </c>
      <c r="AY606" s="253" t="s">
        <v>163</v>
      </c>
    </row>
    <row r="607" s="13" customFormat="1">
      <c r="A607" s="13"/>
      <c r="B607" s="242"/>
      <c r="C607" s="243"/>
      <c r="D607" s="244" t="s">
        <v>169</v>
      </c>
      <c r="E607" s="245" t="s">
        <v>1</v>
      </c>
      <c r="F607" s="246" t="s">
        <v>1827</v>
      </c>
      <c r="G607" s="243"/>
      <c r="H607" s="247">
        <v>35.509</v>
      </c>
      <c r="I607" s="248"/>
      <c r="J607" s="243"/>
      <c r="K607" s="243"/>
      <c r="L607" s="249"/>
      <c r="M607" s="250"/>
      <c r="N607" s="251"/>
      <c r="O607" s="251"/>
      <c r="P607" s="251"/>
      <c r="Q607" s="251"/>
      <c r="R607" s="251"/>
      <c r="S607" s="251"/>
      <c r="T607" s="25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3" t="s">
        <v>169</v>
      </c>
      <c r="AU607" s="253" t="s">
        <v>88</v>
      </c>
      <c r="AV607" s="13" t="s">
        <v>88</v>
      </c>
      <c r="AW607" s="13" t="s">
        <v>34</v>
      </c>
      <c r="AX607" s="13" t="s">
        <v>79</v>
      </c>
      <c r="AY607" s="253" t="s">
        <v>163</v>
      </c>
    </row>
    <row r="608" s="13" customFormat="1">
      <c r="A608" s="13"/>
      <c r="B608" s="242"/>
      <c r="C608" s="243"/>
      <c r="D608" s="244" t="s">
        <v>169</v>
      </c>
      <c r="E608" s="245" t="s">
        <v>1</v>
      </c>
      <c r="F608" s="246" t="s">
        <v>1828</v>
      </c>
      <c r="G608" s="243"/>
      <c r="H608" s="247">
        <v>-8.9499999999999993</v>
      </c>
      <c r="I608" s="248"/>
      <c r="J608" s="243"/>
      <c r="K608" s="243"/>
      <c r="L608" s="249"/>
      <c r="M608" s="250"/>
      <c r="N608" s="251"/>
      <c r="O608" s="251"/>
      <c r="P608" s="251"/>
      <c r="Q608" s="251"/>
      <c r="R608" s="251"/>
      <c r="S608" s="251"/>
      <c r="T608" s="25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3" t="s">
        <v>169</v>
      </c>
      <c r="AU608" s="253" t="s">
        <v>88</v>
      </c>
      <c r="AV608" s="13" t="s">
        <v>88</v>
      </c>
      <c r="AW608" s="13" t="s">
        <v>34</v>
      </c>
      <c r="AX608" s="13" t="s">
        <v>79</v>
      </c>
      <c r="AY608" s="253" t="s">
        <v>163</v>
      </c>
    </row>
    <row r="609" s="14" customFormat="1">
      <c r="A609" s="14"/>
      <c r="B609" s="254"/>
      <c r="C609" s="255"/>
      <c r="D609" s="244" t="s">
        <v>169</v>
      </c>
      <c r="E609" s="256" t="s">
        <v>1</v>
      </c>
      <c r="F609" s="257" t="s">
        <v>172</v>
      </c>
      <c r="G609" s="255"/>
      <c r="H609" s="258">
        <v>75.48299999999999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4" t="s">
        <v>169</v>
      </c>
      <c r="AU609" s="264" t="s">
        <v>88</v>
      </c>
      <c r="AV609" s="14" t="s">
        <v>94</v>
      </c>
      <c r="AW609" s="14" t="s">
        <v>34</v>
      </c>
      <c r="AX609" s="14" t="s">
        <v>84</v>
      </c>
      <c r="AY609" s="264" t="s">
        <v>163</v>
      </c>
    </row>
    <row r="610" s="2" customFormat="1" ht="66.75" customHeight="1">
      <c r="A610" s="39"/>
      <c r="B610" s="40"/>
      <c r="C610" s="228" t="s">
        <v>393</v>
      </c>
      <c r="D610" s="228" t="s">
        <v>165</v>
      </c>
      <c r="E610" s="229" t="s">
        <v>1829</v>
      </c>
      <c r="F610" s="230" t="s">
        <v>1830</v>
      </c>
      <c r="G610" s="231" t="s">
        <v>175</v>
      </c>
      <c r="H610" s="232">
        <v>8.9499999999999993</v>
      </c>
      <c r="I610" s="233"/>
      <c r="J610" s="234">
        <f>ROUND(I610*H610,2)</f>
        <v>0</v>
      </c>
      <c r="K610" s="235"/>
      <c r="L610" s="45"/>
      <c r="M610" s="236" t="s">
        <v>1</v>
      </c>
      <c r="N610" s="237" t="s">
        <v>44</v>
      </c>
      <c r="O610" s="92"/>
      <c r="P610" s="238">
        <f>O610*H610</f>
        <v>0</v>
      </c>
      <c r="Q610" s="238">
        <v>0</v>
      </c>
      <c r="R610" s="238">
        <f>Q610*H610</f>
        <v>0</v>
      </c>
      <c r="S610" s="238">
        <v>0</v>
      </c>
      <c r="T610" s="23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0" t="s">
        <v>202</v>
      </c>
      <c r="AT610" s="240" t="s">
        <v>165</v>
      </c>
      <c r="AU610" s="240" t="s">
        <v>88</v>
      </c>
      <c r="AY610" s="18" t="s">
        <v>163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8" t="s">
        <v>84</v>
      </c>
      <c r="BK610" s="241">
        <f>ROUND(I610*H610,2)</f>
        <v>0</v>
      </c>
      <c r="BL610" s="18" t="s">
        <v>202</v>
      </c>
      <c r="BM610" s="240" t="s">
        <v>595</v>
      </c>
    </row>
    <row r="611" s="13" customFormat="1">
      <c r="A611" s="13"/>
      <c r="B611" s="242"/>
      <c r="C611" s="243"/>
      <c r="D611" s="244" t="s">
        <v>169</v>
      </c>
      <c r="E611" s="245" t="s">
        <v>1</v>
      </c>
      <c r="F611" s="246" t="s">
        <v>1831</v>
      </c>
      <c r="G611" s="243"/>
      <c r="H611" s="247">
        <v>8.9499999999999993</v>
      </c>
      <c r="I611" s="248"/>
      <c r="J611" s="243"/>
      <c r="K611" s="243"/>
      <c r="L611" s="249"/>
      <c r="M611" s="250"/>
      <c r="N611" s="251"/>
      <c r="O611" s="251"/>
      <c r="P611" s="251"/>
      <c r="Q611" s="251"/>
      <c r="R611" s="251"/>
      <c r="S611" s="251"/>
      <c r="T611" s="25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3" t="s">
        <v>169</v>
      </c>
      <c r="AU611" s="253" t="s">
        <v>88</v>
      </c>
      <c r="AV611" s="13" t="s">
        <v>88</v>
      </c>
      <c r="AW611" s="13" t="s">
        <v>34</v>
      </c>
      <c r="AX611" s="13" t="s">
        <v>79</v>
      </c>
      <c r="AY611" s="253" t="s">
        <v>163</v>
      </c>
    </row>
    <row r="612" s="14" customFormat="1">
      <c r="A612" s="14"/>
      <c r="B612" s="254"/>
      <c r="C612" s="255"/>
      <c r="D612" s="244" t="s">
        <v>169</v>
      </c>
      <c r="E612" s="256" t="s">
        <v>1</v>
      </c>
      <c r="F612" s="257" t="s">
        <v>172</v>
      </c>
      <c r="G612" s="255"/>
      <c r="H612" s="258">
        <v>8.9499999999999993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4" t="s">
        <v>169</v>
      </c>
      <c r="AU612" s="264" t="s">
        <v>88</v>
      </c>
      <c r="AV612" s="14" t="s">
        <v>94</v>
      </c>
      <c r="AW612" s="14" t="s">
        <v>34</v>
      </c>
      <c r="AX612" s="14" t="s">
        <v>84</v>
      </c>
      <c r="AY612" s="264" t="s">
        <v>163</v>
      </c>
    </row>
    <row r="613" s="2" customFormat="1" ht="24.15" customHeight="1">
      <c r="A613" s="39"/>
      <c r="B613" s="40"/>
      <c r="C613" s="265" t="s">
        <v>596</v>
      </c>
      <c r="D613" s="265" t="s">
        <v>296</v>
      </c>
      <c r="E613" s="266" t="s">
        <v>1832</v>
      </c>
      <c r="F613" s="267" t="s">
        <v>1833</v>
      </c>
      <c r="G613" s="268" t="s">
        <v>175</v>
      </c>
      <c r="H613" s="269">
        <v>97.097999999999999</v>
      </c>
      <c r="I613" s="270"/>
      <c r="J613" s="271">
        <f>ROUND(I613*H613,2)</f>
        <v>0</v>
      </c>
      <c r="K613" s="272"/>
      <c r="L613" s="273"/>
      <c r="M613" s="274" t="s">
        <v>1</v>
      </c>
      <c r="N613" s="275" t="s">
        <v>44</v>
      </c>
      <c r="O613" s="92"/>
      <c r="P613" s="238">
        <f>O613*H613</f>
        <v>0</v>
      </c>
      <c r="Q613" s="238">
        <v>0</v>
      </c>
      <c r="R613" s="238">
        <f>Q613*H613</f>
        <v>0</v>
      </c>
      <c r="S613" s="238">
        <v>0</v>
      </c>
      <c r="T613" s="23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0" t="s">
        <v>242</v>
      </c>
      <c r="AT613" s="240" t="s">
        <v>296</v>
      </c>
      <c r="AU613" s="240" t="s">
        <v>88</v>
      </c>
      <c r="AY613" s="18" t="s">
        <v>163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8" t="s">
        <v>84</v>
      </c>
      <c r="BK613" s="241">
        <f>ROUND(I613*H613,2)</f>
        <v>0</v>
      </c>
      <c r="BL613" s="18" t="s">
        <v>202</v>
      </c>
      <c r="BM613" s="240" t="s">
        <v>599</v>
      </c>
    </row>
    <row r="614" s="13" customFormat="1">
      <c r="A614" s="13"/>
      <c r="B614" s="242"/>
      <c r="C614" s="243"/>
      <c r="D614" s="244" t="s">
        <v>169</v>
      </c>
      <c r="E614" s="245" t="s">
        <v>1</v>
      </c>
      <c r="F614" s="246" t="s">
        <v>1834</v>
      </c>
      <c r="G614" s="243"/>
      <c r="H614" s="247">
        <v>97.097999999999999</v>
      </c>
      <c r="I614" s="248"/>
      <c r="J614" s="243"/>
      <c r="K614" s="243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169</v>
      </c>
      <c r="AU614" s="253" t="s">
        <v>88</v>
      </c>
      <c r="AV614" s="13" t="s">
        <v>88</v>
      </c>
      <c r="AW614" s="13" t="s">
        <v>34</v>
      </c>
      <c r="AX614" s="13" t="s">
        <v>79</v>
      </c>
      <c r="AY614" s="253" t="s">
        <v>163</v>
      </c>
    </row>
    <row r="615" s="14" customFormat="1">
      <c r="A615" s="14"/>
      <c r="B615" s="254"/>
      <c r="C615" s="255"/>
      <c r="D615" s="244" t="s">
        <v>169</v>
      </c>
      <c r="E615" s="256" t="s">
        <v>1</v>
      </c>
      <c r="F615" s="257" t="s">
        <v>172</v>
      </c>
      <c r="G615" s="255"/>
      <c r="H615" s="258">
        <v>97.097999999999999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4" t="s">
        <v>169</v>
      </c>
      <c r="AU615" s="264" t="s">
        <v>88</v>
      </c>
      <c r="AV615" s="14" t="s">
        <v>94</v>
      </c>
      <c r="AW615" s="14" t="s">
        <v>34</v>
      </c>
      <c r="AX615" s="14" t="s">
        <v>84</v>
      </c>
      <c r="AY615" s="264" t="s">
        <v>163</v>
      </c>
    </row>
    <row r="616" s="2" customFormat="1" ht="33" customHeight="1">
      <c r="A616" s="39"/>
      <c r="B616" s="40"/>
      <c r="C616" s="228" t="s">
        <v>398</v>
      </c>
      <c r="D616" s="228" t="s">
        <v>165</v>
      </c>
      <c r="E616" s="229" t="s">
        <v>1835</v>
      </c>
      <c r="F616" s="230" t="s">
        <v>1836</v>
      </c>
      <c r="G616" s="231" t="s">
        <v>175</v>
      </c>
      <c r="H616" s="232">
        <v>84.433000000000007</v>
      </c>
      <c r="I616" s="233"/>
      <c r="J616" s="234">
        <f>ROUND(I616*H616,2)</f>
        <v>0</v>
      </c>
      <c r="K616" s="235"/>
      <c r="L616" s="45"/>
      <c r="M616" s="236" t="s">
        <v>1</v>
      </c>
      <c r="N616" s="237" t="s">
        <v>44</v>
      </c>
      <c r="O616" s="92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0" t="s">
        <v>202</v>
      </c>
      <c r="AT616" s="240" t="s">
        <v>165</v>
      </c>
      <c r="AU616" s="240" t="s">
        <v>88</v>
      </c>
      <c r="AY616" s="18" t="s">
        <v>163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8" t="s">
        <v>84</v>
      </c>
      <c r="BK616" s="241">
        <f>ROUND(I616*H616,2)</f>
        <v>0</v>
      </c>
      <c r="BL616" s="18" t="s">
        <v>202</v>
      </c>
      <c r="BM616" s="240" t="s">
        <v>602</v>
      </c>
    </row>
    <row r="617" s="13" customFormat="1">
      <c r="A617" s="13"/>
      <c r="B617" s="242"/>
      <c r="C617" s="243"/>
      <c r="D617" s="244" t="s">
        <v>169</v>
      </c>
      <c r="E617" s="245" t="s">
        <v>1</v>
      </c>
      <c r="F617" s="246" t="s">
        <v>1837</v>
      </c>
      <c r="G617" s="243"/>
      <c r="H617" s="247">
        <v>84.433000000000007</v>
      </c>
      <c r="I617" s="248"/>
      <c r="J617" s="243"/>
      <c r="K617" s="243"/>
      <c r="L617" s="249"/>
      <c r="M617" s="250"/>
      <c r="N617" s="251"/>
      <c r="O617" s="251"/>
      <c r="P617" s="251"/>
      <c r="Q617" s="251"/>
      <c r="R617" s="251"/>
      <c r="S617" s="251"/>
      <c r="T617" s="25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3" t="s">
        <v>169</v>
      </c>
      <c r="AU617" s="253" t="s">
        <v>88</v>
      </c>
      <c r="AV617" s="13" t="s">
        <v>88</v>
      </c>
      <c r="AW617" s="13" t="s">
        <v>34</v>
      </c>
      <c r="AX617" s="13" t="s">
        <v>79</v>
      </c>
      <c r="AY617" s="253" t="s">
        <v>163</v>
      </c>
    </row>
    <row r="618" s="14" customFormat="1">
      <c r="A618" s="14"/>
      <c r="B618" s="254"/>
      <c r="C618" s="255"/>
      <c r="D618" s="244" t="s">
        <v>169</v>
      </c>
      <c r="E618" s="256" t="s">
        <v>1</v>
      </c>
      <c r="F618" s="257" t="s">
        <v>172</v>
      </c>
      <c r="G618" s="255"/>
      <c r="H618" s="258">
        <v>84.433000000000007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169</v>
      </c>
      <c r="AU618" s="264" t="s">
        <v>88</v>
      </c>
      <c r="AV618" s="14" t="s">
        <v>94</v>
      </c>
      <c r="AW618" s="14" t="s">
        <v>34</v>
      </c>
      <c r="AX618" s="14" t="s">
        <v>84</v>
      </c>
      <c r="AY618" s="264" t="s">
        <v>163</v>
      </c>
    </row>
    <row r="619" s="2" customFormat="1" ht="16.5" customHeight="1">
      <c r="A619" s="39"/>
      <c r="B619" s="40"/>
      <c r="C619" s="265" t="s">
        <v>603</v>
      </c>
      <c r="D619" s="265" t="s">
        <v>296</v>
      </c>
      <c r="E619" s="266" t="s">
        <v>1838</v>
      </c>
      <c r="F619" s="267" t="s">
        <v>1839</v>
      </c>
      <c r="G619" s="268" t="s">
        <v>175</v>
      </c>
      <c r="H619" s="269">
        <v>97.519999999999996</v>
      </c>
      <c r="I619" s="270"/>
      <c r="J619" s="271">
        <f>ROUND(I619*H619,2)</f>
        <v>0</v>
      </c>
      <c r="K619" s="272"/>
      <c r="L619" s="273"/>
      <c r="M619" s="274" t="s">
        <v>1</v>
      </c>
      <c r="N619" s="275" t="s">
        <v>44</v>
      </c>
      <c r="O619" s="92"/>
      <c r="P619" s="238">
        <f>O619*H619</f>
        <v>0</v>
      </c>
      <c r="Q619" s="238">
        <v>0</v>
      </c>
      <c r="R619" s="238">
        <f>Q619*H619</f>
        <v>0</v>
      </c>
      <c r="S619" s="238">
        <v>0</v>
      </c>
      <c r="T619" s="23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0" t="s">
        <v>242</v>
      </c>
      <c r="AT619" s="240" t="s">
        <v>296</v>
      </c>
      <c r="AU619" s="240" t="s">
        <v>88</v>
      </c>
      <c r="AY619" s="18" t="s">
        <v>163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8" t="s">
        <v>84</v>
      </c>
      <c r="BK619" s="241">
        <f>ROUND(I619*H619,2)</f>
        <v>0</v>
      </c>
      <c r="BL619" s="18" t="s">
        <v>202</v>
      </c>
      <c r="BM619" s="240" t="s">
        <v>606</v>
      </c>
    </row>
    <row r="620" s="13" customFormat="1">
      <c r="A620" s="13"/>
      <c r="B620" s="242"/>
      <c r="C620" s="243"/>
      <c r="D620" s="244" t="s">
        <v>169</v>
      </c>
      <c r="E620" s="245" t="s">
        <v>1</v>
      </c>
      <c r="F620" s="246" t="s">
        <v>1840</v>
      </c>
      <c r="G620" s="243"/>
      <c r="H620" s="247">
        <v>97.519999999999996</v>
      </c>
      <c r="I620" s="248"/>
      <c r="J620" s="243"/>
      <c r="K620" s="243"/>
      <c r="L620" s="249"/>
      <c r="M620" s="250"/>
      <c r="N620" s="251"/>
      <c r="O620" s="251"/>
      <c r="P620" s="251"/>
      <c r="Q620" s="251"/>
      <c r="R620" s="251"/>
      <c r="S620" s="251"/>
      <c r="T620" s="25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3" t="s">
        <v>169</v>
      </c>
      <c r="AU620" s="253" t="s">
        <v>88</v>
      </c>
      <c r="AV620" s="13" t="s">
        <v>88</v>
      </c>
      <c r="AW620" s="13" t="s">
        <v>34</v>
      </c>
      <c r="AX620" s="13" t="s">
        <v>79</v>
      </c>
      <c r="AY620" s="253" t="s">
        <v>163</v>
      </c>
    </row>
    <row r="621" s="14" customFormat="1">
      <c r="A621" s="14"/>
      <c r="B621" s="254"/>
      <c r="C621" s="255"/>
      <c r="D621" s="244" t="s">
        <v>169</v>
      </c>
      <c r="E621" s="256" t="s">
        <v>1</v>
      </c>
      <c r="F621" s="257" t="s">
        <v>172</v>
      </c>
      <c r="G621" s="255"/>
      <c r="H621" s="258">
        <v>97.519999999999996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4" t="s">
        <v>169</v>
      </c>
      <c r="AU621" s="264" t="s">
        <v>88</v>
      </c>
      <c r="AV621" s="14" t="s">
        <v>94</v>
      </c>
      <c r="AW621" s="14" t="s">
        <v>34</v>
      </c>
      <c r="AX621" s="14" t="s">
        <v>84</v>
      </c>
      <c r="AY621" s="264" t="s">
        <v>163</v>
      </c>
    </row>
    <row r="622" s="2" customFormat="1" ht="49.05" customHeight="1">
      <c r="A622" s="39"/>
      <c r="B622" s="40"/>
      <c r="C622" s="228" t="s">
        <v>402</v>
      </c>
      <c r="D622" s="228" t="s">
        <v>165</v>
      </c>
      <c r="E622" s="229" t="s">
        <v>1841</v>
      </c>
      <c r="F622" s="230" t="s">
        <v>1842</v>
      </c>
      <c r="G622" s="231" t="s">
        <v>175</v>
      </c>
      <c r="H622" s="232">
        <v>92.876000000000005</v>
      </c>
      <c r="I622" s="233"/>
      <c r="J622" s="234">
        <f>ROUND(I622*H622,2)</f>
        <v>0</v>
      </c>
      <c r="K622" s="235"/>
      <c r="L622" s="45"/>
      <c r="M622" s="236" t="s">
        <v>1</v>
      </c>
      <c r="N622" s="237" t="s">
        <v>44</v>
      </c>
      <c r="O622" s="92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0" t="s">
        <v>202</v>
      </c>
      <c r="AT622" s="240" t="s">
        <v>165</v>
      </c>
      <c r="AU622" s="240" t="s">
        <v>88</v>
      </c>
      <c r="AY622" s="18" t="s">
        <v>163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8" t="s">
        <v>84</v>
      </c>
      <c r="BK622" s="241">
        <f>ROUND(I622*H622,2)</f>
        <v>0</v>
      </c>
      <c r="BL622" s="18" t="s">
        <v>202</v>
      </c>
      <c r="BM622" s="240" t="s">
        <v>611</v>
      </c>
    </row>
    <row r="623" s="13" customFormat="1">
      <c r="A623" s="13"/>
      <c r="B623" s="242"/>
      <c r="C623" s="243"/>
      <c r="D623" s="244" t="s">
        <v>169</v>
      </c>
      <c r="E623" s="245" t="s">
        <v>1</v>
      </c>
      <c r="F623" s="246" t="s">
        <v>1843</v>
      </c>
      <c r="G623" s="243"/>
      <c r="H623" s="247">
        <v>92.876000000000005</v>
      </c>
      <c r="I623" s="248"/>
      <c r="J623" s="243"/>
      <c r="K623" s="243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169</v>
      </c>
      <c r="AU623" s="253" t="s">
        <v>88</v>
      </c>
      <c r="AV623" s="13" t="s">
        <v>88</v>
      </c>
      <c r="AW623" s="13" t="s">
        <v>34</v>
      </c>
      <c r="AX623" s="13" t="s">
        <v>79</v>
      </c>
      <c r="AY623" s="253" t="s">
        <v>163</v>
      </c>
    </row>
    <row r="624" s="14" customFormat="1">
      <c r="A624" s="14"/>
      <c r="B624" s="254"/>
      <c r="C624" s="255"/>
      <c r="D624" s="244" t="s">
        <v>169</v>
      </c>
      <c r="E624" s="256" t="s">
        <v>1</v>
      </c>
      <c r="F624" s="257" t="s">
        <v>172</v>
      </c>
      <c r="G624" s="255"/>
      <c r="H624" s="258">
        <v>92.876000000000005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4" t="s">
        <v>169</v>
      </c>
      <c r="AU624" s="264" t="s">
        <v>88</v>
      </c>
      <c r="AV624" s="14" t="s">
        <v>94</v>
      </c>
      <c r="AW624" s="14" t="s">
        <v>34</v>
      </c>
      <c r="AX624" s="14" t="s">
        <v>84</v>
      </c>
      <c r="AY624" s="264" t="s">
        <v>163</v>
      </c>
    </row>
    <row r="625" s="2" customFormat="1" ht="49.05" customHeight="1">
      <c r="A625" s="39"/>
      <c r="B625" s="40"/>
      <c r="C625" s="265" t="s">
        <v>612</v>
      </c>
      <c r="D625" s="265" t="s">
        <v>296</v>
      </c>
      <c r="E625" s="266" t="s">
        <v>1844</v>
      </c>
      <c r="F625" s="267" t="s">
        <v>1845</v>
      </c>
      <c r="G625" s="268" t="s">
        <v>175</v>
      </c>
      <c r="H625" s="269">
        <v>111.45099999999999</v>
      </c>
      <c r="I625" s="270"/>
      <c r="J625" s="271">
        <f>ROUND(I625*H625,2)</f>
        <v>0</v>
      </c>
      <c r="K625" s="272"/>
      <c r="L625" s="273"/>
      <c r="M625" s="274" t="s">
        <v>1</v>
      </c>
      <c r="N625" s="275" t="s">
        <v>44</v>
      </c>
      <c r="O625" s="92"/>
      <c r="P625" s="238">
        <f>O625*H625</f>
        <v>0</v>
      </c>
      <c r="Q625" s="238">
        <v>0</v>
      </c>
      <c r="R625" s="238">
        <f>Q625*H625</f>
        <v>0</v>
      </c>
      <c r="S625" s="238">
        <v>0</v>
      </c>
      <c r="T625" s="23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0" t="s">
        <v>242</v>
      </c>
      <c r="AT625" s="240" t="s">
        <v>296</v>
      </c>
      <c r="AU625" s="240" t="s">
        <v>88</v>
      </c>
      <c r="AY625" s="18" t="s">
        <v>163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8" t="s">
        <v>84</v>
      </c>
      <c r="BK625" s="241">
        <f>ROUND(I625*H625,2)</f>
        <v>0</v>
      </c>
      <c r="BL625" s="18" t="s">
        <v>202</v>
      </c>
      <c r="BM625" s="240" t="s">
        <v>615</v>
      </c>
    </row>
    <row r="626" s="13" customFormat="1">
      <c r="A626" s="13"/>
      <c r="B626" s="242"/>
      <c r="C626" s="243"/>
      <c r="D626" s="244" t="s">
        <v>169</v>
      </c>
      <c r="E626" s="245" t="s">
        <v>1</v>
      </c>
      <c r="F626" s="246" t="s">
        <v>1846</v>
      </c>
      <c r="G626" s="243"/>
      <c r="H626" s="247">
        <v>111.45099999999999</v>
      </c>
      <c r="I626" s="248"/>
      <c r="J626" s="243"/>
      <c r="K626" s="243"/>
      <c r="L626" s="249"/>
      <c r="M626" s="250"/>
      <c r="N626" s="251"/>
      <c r="O626" s="251"/>
      <c r="P626" s="251"/>
      <c r="Q626" s="251"/>
      <c r="R626" s="251"/>
      <c r="S626" s="251"/>
      <c r="T626" s="252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3" t="s">
        <v>169</v>
      </c>
      <c r="AU626" s="253" t="s">
        <v>88</v>
      </c>
      <c r="AV626" s="13" t="s">
        <v>88</v>
      </c>
      <c r="AW626" s="13" t="s">
        <v>34</v>
      </c>
      <c r="AX626" s="13" t="s">
        <v>79</v>
      </c>
      <c r="AY626" s="253" t="s">
        <v>163</v>
      </c>
    </row>
    <row r="627" s="14" customFormat="1">
      <c r="A627" s="14"/>
      <c r="B627" s="254"/>
      <c r="C627" s="255"/>
      <c r="D627" s="244" t="s">
        <v>169</v>
      </c>
      <c r="E627" s="256" t="s">
        <v>1</v>
      </c>
      <c r="F627" s="257" t="s">
        <v>172</v>
      </c>
      <c r="G627" s="255"/>
      <c r="H627" s="258">
        <v>111.45099999999999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64" t="s">
        <v>169</v>
      </c>
      <c r="AU627" s="264" t="s">
        <v>88</v>
      </c>
      <c r="AV627" s="14" t="s">
        <v>94</v>
      </c>
      <c r="AW627" s="14" t="s">
        <v>34</v>
      </c>
      <c r="AX627" s="14" t="s">
        <v>84</v>
      </c>
      <c r="AY627" s="264" t="s">
        <v>163</v>
      </c>
    </row>
    <row r="628" s="2" customFormat="1" ht="49.05" customHeight="1">
      <c r="A628" s="39"/>
      <c r="B628" s="40"/>
      <c r="C628" s="228" t="s">
        <v>407</v>
      </c>
      <c r="D628" s="228" t="s">
        <v>165</v>
      </c>
      <c r="E628" s="229" t="s">
        <v>1847</v>
      </c>
      <c r="F628" s="230" t="s">
        <v>1848</v>
      </c>
      <c r="G628" s="231" t="s">
        <v>286</v>
      </c>
      <c r="H628" s="232">
        <v>0.65100000000000002</v>
      </c>
      <c r="I628" s="233"/>
      <c r="J628" s="234">
        <f>ROUND(I628*H628,2)</f>
        <v>0</v>
      </c>
      <c r="K628" s="235"/>
      <c r="L628" s="45"/>
      <c r="M628" s="236" t="s">
        <v>1</v>
      </c>
      <c r="N628" s="237" t="s">
        <v>44</v>
      </c>
      <c r="O628" s="92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0" t="s">
        <v>202</v>
      </c>
      <c r="AT628" s="240" t="s">
        <v>165</v>
      </c>
      <c r="AU628" s="240" t="s">
        <v>88</v>
      </c>
      <c r="AY628" s="18" t="s">
        <v>163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8" t="s">
        <v>84</v>
      </c>
      <c r="BK628" s="241">
        <f>ROUND(I628*H628,2)</f>
        <v>0</v>
      </c>
      <c r="BL628" s="18" t="s">
        <v>202</v>
      </c>
      <c r="BM628" s="240" t="s">
        <v>618</v>
      </c>
    </row>
    <row r="629" s="12" customFormat="1" ht="22.8" customHeight="1">
      <c r="A629" s="12"/>
      <c r="B629" s="212"/>
      <c r="C629" s="213"/>
      <c r="D629" s="214" t="s">
        <v>78</v>
      </c>
      <c r="E629" s="226" t="s">
        <v>508</v>
      </c>
      <c r="F629" s="226" t="s">
        <v>509</v>
      </c>
      <c r="G629" s="213"/>
      <c r="H629" s="213"/>
      <c r="I629" s="216"/>
      <c r="J629" s="227">
        <f>BK629</f>
        <v>0</v>
      </c>
      <c r="K629" s="213"/>
      <c r="L629" s="218"/>
      <c r="M629" s="219"/>
      <c r="N629" s="220"/>
      <c r="O629" s="220"/>
      <c r="P629" s="221">
        <f>SUM(P630:P651)</f>
        <v>0</v>
      </c>
      <c r="Q629" s="220"/>
      <c r="R629" s="221">
        <f>SUM(R630:R651)</f>
        <v>0</v>
      </c>
      <c r="S629" s="220"/>
      <c r="T629" s="222">
        <f>SUM(T630:T651)</f>
        <v>0</v>
      </c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R629" s="223" t="s">
        <v>88</v>
      </c>
      <c r="AT629" s="224" t="s">
        <v>78</v>
      </c>
      <c r="AU629" s="224" t="s">
        <v>84</v>
      </c>
      <c r="AY629" s="223" t="s">
        <v>163</v>
      </c>
      <c r="BK629" s="225">
        <f>SUM(BK630:BK651)</f>
        <v>0</v>
      </c>
    </row>
    <row r="630" s="2" customFormat="1" ht="37.8" customHeight="1">
      <c r="A630" s="39"/>
      <c r="B630" s="40"/>
      <c r="C630" s="228" t="s">
        <v>619</v>
      </c>
      <c r="D630" s="228" t="s">
        <v>165</v>
      </c>
      <c r="E630" s="229" t="s">
        <v>1849</v>
      </c>
      <c r="F630" s="230" t="s">
        <v>1850</v>
      </c>
      <c r="G630" s="231" t="s">
        <v>168</v>
      </c>
      <c r="H630" s="232">
        <v>23.056000000000001</v>
      </c>
      <c r="I630" s="233"/>
      <c r="J630" s="234">
        <f>ROUND(I630*H630,2)</f>
        <v>0</v>
      </c>
      <c r="K630" s="235"/>
      <c r="L630" s="45"/>
      <c r="M630" s="236" t="s">
        <v>1</v>
      </c>
      <c r="N630" s="237" t="s">
        <v>44</v>
      </c>
      <c r="O630" s="92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0" t="s">
        <v>202</v>
      </c>
      <c r="AT630" s="240" t="s">
        <v>165</v>
      </c>
      <c r="AU630" s="240" t="s">
        <v>88</v>
      </c>
      <c r="AY630" s="18" t="s">
        <v>163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8" t="s">
        <v>84</v>
      </c>
      <c r="BK630" s="241">
        <f>ROUND(I630*H630,2)</f>
        <v>0</v>
      </c>
      <c r="BL630" s="18" t="s">
        <v>202</v>
      </c>
      <c r="BM630" s="240" t="s">
        <v>622</v>
      </c>
    </row>
    <row r="631" s="13" customFormat="1">
      <c r="A631" s="13"/>
      <c r="B631" s="242"/>
      <c r="C631" s="243"/>
      <c r="D631" s="244" t="s">
        <v>169</v>
      </c>
      <c r="E631" s="245" t="s">
        <v>1</v>
      </c>
      <c r="F631" s="246" t="s">
        <v>1851</v>
      </c>
      <c r="G631" s="243"/>
      <c r="H631" s="247">
        <v>18.344000000000001</v>
      </c>
      <c r="I631" s="248"/>
      <c r="J631" s="243"/>
      <c r="K631" s="243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169</v>
      </c>
      <c r="AU631" s="253" t="s">
        <v>88</v>
      </c>
      <c r="AV631" s="13" t="s">
        <v>88</v>
      </c>
      <c r="AW631" s="13" t="s">
        <v>34</v>
      </c>
      <c r="AX631" s="13" t="s">
        <v>79</v>
      </c>
      <c r="AY631" s="253" t="s">
        <v>163</v>
      </c>
    </row>
    <row r="632" s="13" customFormat="1">
      <c r="A632" s="13"/>
      <c r="B632" s="242"/>
      <c r="C632" s="243"/>
      <c r="D632" s="244" t="s">
        <v>169</v>
      </c>
      <c r="E632" s="245" t="s">
        <v>1</v>
      </c>
      <c r="F632" s="246" t="s">
        <v>1852</v>
      </c>
      <c r="G632" s="243"/>
      <c r="H632" s="247">
        <v>4.7119999999999997</v>
      </c>
      <c r="I632" s="248"/>
      <c r="J632" s="243"/>
      <c r="K632" s="243"/>
      <c r="L632" s="249"/>
      <c r="M632" s="250"/>
      <c r="N632" s="251"/>
      <c r="O632" s="251"/>
      <c r="P632" s="251"/>
      <c r="Q632" s="251"/>
      <c r="R632" s="251"/>
      <c r="S632" s="251"/>
      <c r="T632" s="25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3" t="s">
        <v>169</v>
      </c>
      <c r="AU632" s="253" t="s">
        <v>88</v>
      </c>
      <c r="AV632" s="13" t="s">
        <v>88</v>
      </c>
      <c r="AW632" s="13" t="s">
        <v>34</v>
      </c>
      <c r="AX632" s="13" t="s">
        <v>79</v>
      </c>
      <c r="AY632" s="253" t="s">
        <v>163</v>
      </c>
    </row>
    <row r="633" s="14" customFormat="1">
      <c r="A633" s="14"/>
      <c r="B633" s="254"/>
      <c r="C633" s="255"/>
      <c r="D633" s="244" t="s">
        <v>169</v>
      </c>
      <c r="E633" s="256" t="s">
        <v>1</v>
      </c>
      <c r="F633" s="257" t="s">
        <v>172</v>
      </c>
      <c r="G633" s="255"/>
      <c r="H633" s="258">
        <v>23.056000000000001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169</v>
      </c>
      <c r="AU633" s="264" t="s">
        <v>88</v>
      </c>
      <c r="AV633" s="14" t="s">
        <v>94</v>
      </c>
      <c r="AW633" s="14" t="s">
        <v>34</v>
      </c>
      <c r="AX633" s="14" t="s">
        <v>84</v>
      </c>
      <c r="AY633" s="264" t="s">
        <v>163</v>
      </c>
    </row>
    <row r="634" s="2" customFormat="1" ht="44.25" customHeight="1">
      <c r="A634" s="39"/>
      <c r="B634" s="40"/>
      <c r="C634" s="228" t="s">
        <v>412</v>
      </c>
      <c r="D634" s="228" t="s">
        <v>165</v>
      </c>
      <c r="E634" s="229" t="s">
        <v>1853</v>
      </c>
      <c r="F634" s="230" t="s">
        <v>1854</v>
      </c>
      <c r="G634" s="231" t="s">
        <v>175</v>
      </c>
      <c r="H634" s="232">
        <v>167.57599999999999</v>
      </c>
      <c r="I634" s="233"/>
      <c r="J634" s="234">
        <f>ROUND(I634*H634,2)</f>
        <v>0</v>
      </c>
      <c r="K634" s="235"/>
      <c r="L634" s="45"/>
      <c r="M634" s="236" t="s">
        <v>1</v>
      </c>
      <c r="N634" s="237" t="s">
        <v>44</v>
      </c>
      <c r="O634" s="92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0" t="s">
        <v>202</v>
      </c>
      <c r="AT634" s="240" t="s">
        <v>165</v>
      </c>
      <c r="AU634" s="240" t="s">
        <v>88</v>
      </c>
      <c r="AY634" s="18" t="s">
        <v>163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8" t="s">
        <v>84</v>
      </c>
      <c r="BK634" s="241">
        <f>ROUND(I634*H634,2)</f>
        <v>0</v>
      </c>
      <c r="BL634" s="18" t="s">
        <v>202</v>
      </c>
      <c r="BM634" s="240" t="s">
        <v>625</v>
      </c>
    </row>
    <row r="635" s="13" customFormat="1">
      <c r="A635" s="13"/>
      <c r="B635" s="242"/>
      <c r="C635" s="243"/>
      <c r="D635" s="244" t="s">
        <v>169</v>
      </c>
      <c r="E635" s="245" t="s">
        <v>1</v>
      </c>
      <c r="F635" s="246" t="s">
        <v>1855</v>
      </c>
      <c r="G635" s="243"/>
      <c r="H635" s="247">
        <v>167.57599999999999</v>
      </c>
      <c r="I635" s="248"/>
      <c r="J635" s="243"/>
      <c r="K635" s="243"/>
      <c r="L635" s="249"/>
      <c r="M635" s="250"/>
      <c r="N635" s="251"/>
      <c r="O635" s="251"/>
      <c r="P635" s="251"/>
      <c r="Q635" s="251"/>
      <c r="R635" s="251"/>
      <c r="S635" s="251"/>
      <c r="T635" s="25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3" t="s">
        <v>169</v>
      </c>
      <c r="AU635" s="253" t="s">
        <v>88</v>
      </c>
      <c r="AV635" s="13" t="s">
        <v>88</v>
      </c>
      <c r="AW635" s="13" t="s">
        <v>34</v>
      </c>
      <c r="AX635" s="13" t="s">
        <v>79</v>
      </c>
      <c r="AY635" s="253" t="s">
        <v>163</v>
      </c>
    </row>
    <row r="636" s="14" customFormat="1">
      <c r="A636" s="14"/>
      <c r="B636" s="254"/>
      <c r="C636" s="255"/>
      <c r="D636" s="244" t="s">
        <v>169</v>
      </c>
      <c r="E636" s="256" t="s">
        <v>1</v>
      </c>
      <c r="F636" s="257" t="s">
        <v>172</v>
      </c>
      <c r="G636" s="255"/>
      <c r="H636" s="258">
        <v>167.57599999999999</v>
      </c>
      <c r="I636" s="259"/>
      <c r="J636" s="255"/>
      <c r="K636" s="255"/>
      <c r="L636" s="260"/>
      <c r="M636" s="261"/>
      <c r="N636" s="262"/>
      <c r="O636" s="262"/>
      <c r="P636" s="262"/>
      <c r="Q636" s="262"/>
      <c r="R636" s="262"/>
      <c r="S636" s="262"/>
      <c r="T636" s="26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4" t="s">
        <v>169</v>
      </c>
      <c r="AU636" s="264" t="s">
        <v>88</v>
      </c>
      <c r="AV636" s="14" t="s">
        <v>94</v>
      </c>
      <c r="AW636" s="14" t="s">
        <v>34</v>
      </c>
      <c r="AX636" s="14" t="s">
        <v>84</v>
      </c>
      <c r="AY636" s="264" t="s">
        <v>163</v>
      </c>
    </row>
    <row r="637" s="2" customFormat="1" ht="24.15" customHeight="1">
      <c r="A637" s="39"/>
      <c r="B637" s="40"/>
      <c r="C637" s="265" t="s">
        <v>626</v>
      </c>
      <c r="D637" s="265" t="s">
        <v>296</v>
      </c>
      <c r="E637" s="266" t="s">
        <v>1856</v>
      </c>
      <c r="F637" s="267" t="s">
        <v>1857</v>
      </c>
      <c r="G637" s="268" t="s">
        <v>175</v>
      </c>
      <c r="H637" s="269">
        <v>170.928</v>
      </c>
      <c r="I637" s="270"/>
      <c r="J637" s="271">
        <f>ROUND(I637*H637,2)</f>
        <v>0</v>
      </c>
      <c r="K637" s="272"/>
      <c r="L637" s="273"/>
      <c r="M637" s="274" t="s">
        <v>1</v>
      </c>
      <c r="N637" s="275" t="s">
        <v>44</v>
      </c>
      <c r="O637" s="92"/>
      <c r="P637" s="238">
        <f>O637*H637</f>
        <v>0</v>
      </c>
      <c r="Q637" s="238">
        <v>0</v>
      </c>
      <c r="R637" s="238">
        <f>Q637*H637</f>
        <v>0</v>
      </c>
      <c r="S637" s="238">
        <v>0</v>
      </c>
      <c r="T637" s="23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0" t="s">
        <v>242</v>
      </c>
      <c r="AT637" s="240" t="s">
        <v>296</v>
      </c>
      <c r="AU637" s="240" t="s">
        <v>88</v>
      </c>
      <c r="AY637" s="18" t="s">
        <v>163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8" t="s">
        <v>84</v>
      </c>
      <c r="BK637" s="241">
        <f>ROUND(I637*H637,2)</f>
        <v>0</v>
      </c>
      <c r="BL637" s="18" t="s">
        <v>202</v>
      </c>
      <c r="BM637" s="240" t="s">
        <v>629</v>
      </c>
    </row>
    <row r="638" s="13" customFormat="1">
      <c r="A638" s="13"/>
      <c r="B638" s="242"/>
      <c r="C638" s="243"/>
      <c r="D638" s="244" t="s">
        <v>169</v>
      </c>
      <c r="E638" s="245" t="s">
        <v>1</v>
      </c>
      <c r="F638" s="246" t="s">
        <v>1858</v>
      </c>
      <c r="G638" s="243"/>
      <c r="H638" s="247">
        <v>170.928</v>
      </c>
      <c r="I638" s="248"/>
      <c r="J638" s="243"/>
      <c r="K638" s="243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169</v>
      </c>
      <c r="AU638" s="253" t="s">
        <v>88</v>
      </c>
      <c r="AV638" s="13" t="s">
        <v>88</v>
      </c>
      <c r="AW638" s="13" t="s">
        <v>34</v>
      </c>
      <c r="AX638" s="13" t="s">
        <v>79</v>
      </c>
      <c r="AY638" s="253" t="s">
        <v>163</v>
      </c>
    </row>
    <row r="639" s="14" customFormat="1">
      <c r="A639" s="14"/>
      <c r="B639" s="254"/>
      <c r="C639" s="255"/>
      <c r="D639" s="244" t="s">
        <v>169</v>
      </c>
      <c r="E639" s="256" t="s">
        <v>1</v>
      </c>
      <c r="F639" s="257" t="s">
        <v>172</v>
      </c>
      <c r="G639" s="255"/>
      <c r="H639" s="258">
        <v>170.928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169</v>
      </c>
      <c r="AU639" s="264" t="s">
        <v>88</v>
      </c>
      <c r="AV639" s="14" t="s">
        <v>94</v>
      </c>
      <c r="AW639" s="14" t="s">
        <v>34</v>
      </c>
      <c r="AX639" s="14" t="s">
        <v>84</v>
      </c>
      <c r="AY639" s="264" t="s">
        <v>163</v>
      </c>
    </row>
    <row r="640" s="2" customFormat="1" ht="37.8" customHeight="1">
      <c r="A640" s="39"/>
      <c r="B640" s="40"/>
      <c r="C640" s="228" t="s">
        <v>418</v>
      </c>
      <c r="D640" s="228" t="s">
        <v>165</v>
      </c>
      <c r="E640" s="229" t="s">
        <v>1859</v>
      </c>
      <c r="F640" s="230" t="s">
        <v>1860</v>
      </c>
      <c r="G640" s="231" t="s">
        <v>175</v>
      </c>
      <c r="H640" s="232">
        <v>84.433000000000007</v>
      </c>
      <c r="I640" s="233"/>
      <c r="J640" s="234">
        <f>ROUND(I640*H640,2)</f>
        <v>0</v>
      </c>
      <c r="K640" s="235"/>
      <c r="L640" s="45"/>
      <c r="M640" s="236" t="s">
        <v>1</v>
      </c>
      <c r="N640" s="237" t="s">
        <v>44</v>
      </c>
      <c r="O640" s="92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0" t="s">
        <v>202</v>
      </c>
      <c r="AT640" s="240" t="s">
        <v>165</v>
      </c>
      <c r="AU640" s="240" t="s">
        <v>88</v>
      </c>
      <c r="AY640" s="18" t="s">
        <v>163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8" t="s">
        <v>84</v>
      </c>
      <c r="BK640" s="241">
        <f>ROUND(I640*H640,2)</f>
        <v>0</v>
      </c>
      <c r="BL640" s="18" t="s">
        <v>202</v>
      </c>
      <c r="BM640" s="240" t="s">
        <v>632</v>
      </c>
    </row>
    <row r="641" s="2" customFormat="1" ht="24.15" customHeight="1">
      <c r="A641" s="39"/>
      <c r="B641" s="40"/>
      <c r="C641" s="265" t="s">
        <v>633</v>
      </c>
      <c r="D641" s="265" t="s">
        <v>296</v>
      </c>
      <c r="E641" s="266" t="s">
        <v>1861</v>
      </c>
      <c r="F641" s="267" t="s">
        <v>1862</v>
      </c>
      <c r="G641" s="268" t="s">
        <v>175</v>
      </c>
      <c r="H641" s="269">
        <v>79.257000000000005</v>
      </c>
      <c r="I641" s="270"/>
      <c r="J641" s="271">
        <f>ROUND(I641*H641,2)</f>
        <v>0</v>
      </c>
      <c r="K641" s="272"/>
      <c r="L641" s="273"/>
      <c r="M641" s="274" t="s">
        <v>1</v>
      </c>
      <c r="N641" s="275" t="s">
        <v>44</v>
      </c>
      <c r="O641" s="92"/>
      <c r="P641" s="238">
        <f>O641*H641</f>
        <v>0</v>
      </c>
      <c r="Q641" s="238">
        <v>0</v>
      </c>
      <c r="R641" s="238">
        <f>Q641*H641</f>
        <v>0</v>
      </c>
      <c r="S641" s="238">
        <v>0</v>
      </c>
      <c r="T641" s="23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0" t="s">
        <v>242</v>
      </c>
      <c r="AT641" s="240" t="s">
        <v>296</v>
      </c>
      <c r="AU641" s="240" t="s">
        <v>88</v>
      </c>
      <c r="AY641" s="18" t="s">
        <v>163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8" t="s">
        <v>84</v>
      </c>
      <c r="BK641" s="241">
        <f>ROUND(I641*H641,2)</f>
        <v>0</v>
      </c>
      <c r="BL641" s="18" t="s">
        <v>202</v>
      </c>
      <c r="BM641" s="240" t="s">
        <v>636</v>
      </c>
    </row>
    <row r="642" s="13" customFormat="1">
      <c r="A642" s="13"/>
      <c r="B642" s="242"/>
      <c r="C642" s="243"/>
      <c r="D642" s="244" t="s">
        <v>169</v>
      </c>
      <c r="E642" s="245" t="s">
        <v>1</v>
      </c>
      <c r="F642" s="246" t="s">
        <v>1826</v>
      </c>
      <c r="G642" s="243"/>
      <c r="H642" s="247">
        <v>48.923999999999999</v>
      </c>
      <c r="I642" s="248"/>
      <c r="J642" s="243"/>
      <c r="K642" s="243"/>
      <c r="L642" s="249"/>
      <c r="M642" s="250"/>
      <c r="N642" s="251"/>
      <c r="O642" s="251"/>
      <c r="P642" s="251"/>
      <c r="Q642" s="251"/>
      <c r="R642" s="251"/>
      <c r="S642" s="251"/>
      <c r="T642" s="25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3" t="s">
        <v>169</v>
      </c>
      <c r="AU642" s="253" t="s">
        <v>88</v>
      </c>
      <c r="AV642" s="13" t="s">
        <v>88</v>
      </c>
      <c r="AW642" s="13" t="s">
        <v>34</v>
      </c>
      <c r="AX642" s="13" t="s">
        <v>79</v>
      </c>
      <c r="AY642" s="253" t="s">
        <v>163</v>
      </c>
    </row>
    <row r="643" s="13" customFormat="1">
      <c r="A643" s="13"/>
      <c r="B643" s="242"/>
      <c r="C643" s="243"/>
      <c r="D643" s="244" t="s">
        <v>169</v>
      </c>
      <c r="E643" s="245" t="s">
        <v>1</v>
      </c>
      <c r="F643" s="246" t="s">
        <v>1827</v>
      </c>
      <c r="G643" s="243"/>
      <c r="H643" s="247">
        <v>35.509</v>
      </c>
      <c r="I643" s="248"/>
      <c r="J643" s="243"/>
      <c r="K643" s="243"/>
      <c r="L643" s="249"/>
      <c r="M643" s="250"/>
      <c r="N643" s="251"/>
      <c r="O643" s="251"/>
      <c r="P643" s="251"/>
      <c r="Q643" s="251"/>
      <c r="R643" s="251"/>
      <c r="S643" s="251"/>
      <c r="T643" s="25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3" t="s">
        <v>169</v>
      </c>
      <c r="AU643" s="253" t="s">
        <v>88</v>
      </c>
      <c r="AV643" s="13" t="s">
        <v>88</v>
      </c>
      <c r="AW643" s="13" t="s">
        <v>34</v>
      </c>
      <c r="AX643" s="13" t="s">
        <v>79</v>
      </c>
      <c r="AY643" s="253" t="s">
        <v>163</v>
      </c>
    </row>
    <row r="644" s="13" customFormat="1">
      <c r="A644" s="13"/>
      <c r="B644" s="242"/>
      <c r="C644" s="243"/>
      <c r="D644" s="244" t="s">
        <v>169</v>
      </c>
      <c r="E644" s="245" t="s">
        <v>1</v>
      </c>
      <c r="F644" s="246" t="s">
        <v>1828</v>
      </c>
      <c r="G644" s="243"/>
      <c r="H644" s="247">
        <v>-8.9499999999999993</v>
      </c>
      <c r="I644" s="248"/>
      <c r="J644" s="243"/>
      <c r="K644" s="243"/>
      <c r="L644" s="249"/>
      <c r="M644" s="250"/>
      <c r="N644" s="251"/>
      <c r="O644" s="251"/>
      <c r="P644" s="251"/>
      <c r="Q644" s="251"/>
      <c r="R644" s="251"/>
      <c r="S644" s="251"/>
      <c r="T644" s="25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3" t="s">
        <v>169</v>
      </c>
      <c r="AU644" s="253" t="s">
        <v>88</v>
      </c>
      <c r="AV644" s="13" t="s">
        <v>88</v>
      </c>
      <c r="AW644" s="13" t="s">
        <v>34</v>
      </c>
      <c r="AX644" s="13" t="s">
        <v>79</v>
      </c>
      <c r="AY644" s="253" t="s">
        <v>163</v>
      </c>
    </row>
    <row r="645" s="14" customFormat="1">
      <c r="A645" s="14"/>
      <c r="B645" s="254"/>
      <c r="C645" s="255"/>
      <c r="D645" s="244" t="s">
        <v>169</v>
      </c>
      <c r="E645" s="256" t="s">
        <v>1</v>
      </c>
      <c r="F645" s="257" t="s">
        <v>172</v>
      </c>
      <c r="G645" s="255"/>
      <c r="H645" s="258">
        <v>75.48299999999999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4" t="s">
        <v>169</v>
      </c>
      <c r="AU645" s="264" t="s">
        <v>88</v>
      </c>
      <c r="AV645" s="14" t="s">
        <v>94</v>
      </c>
      <c r="AW645" s="14" t="s">
        <v>34</v>
      </c>
      <c r="AX645" s="14" t="s">
        <v>79</v>
      </c>
      <c r="AY645" s="264" t="s">
        <v>163</v>
      </c>
    </row>
    <row r="646" s="13" customFormat="1">
      <c r="A646" s="13"/>
      <c r="B646" s="242"/>
      <c r="C646" s="243"/>
      <c r="D646" s="244" t="s">
        <v>169</v>
      </c>
      <c r="E646" s="245" t="s">
        <v>1</v>
      </c>
      <c r="F646" s="246" t="s">
        <v>1863</v>
      </c>
      <c r="G646" s="243"/>
      <c r="H646" s="247">
        <v>79.257000000000005</v>
      </c>
      <c r="I646" s="248"/>
      <c r="J646" s="243"/>
      <c r="K646" s="243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169</v>
      </c>
      <c r="AU646" s="253" t="s">
        <v>88</v>
      </c>
      <c r="AV646" s="13" t="s">
        <v>88</v>
      </c>
      <c r="AW646" s="13" t="s">
        <v>34</v>
      </c>
      <c r="AX646" s="13" t="s">
        <v>79</v>
      </c>
      <c r="AY646" s="253" t="s">
        <v>163</v>
      </c>
    </row>
    <row r="647" s="14" customFormat="1">
      <c r="A647" s="14"/>
      <c r="B647" s="254"/>
      <c r="C647" s="255"/>
      <c r="D647" s="244" t="s">
        <v>169</v>
      </c>
      <c r="E647" s="256" t="s">
        <v>1</v>
      </c>
      <c r="F647" s="257" t="s">
        <v>172</v>
      </c>
      <c r="G647" s="255"/>
      <c r="H647" s="258">
        <v>79.257000000000005</v>
      </c>
      <c r="I647" s="259"/>
      <c r="J647" s="255"/>
      <c r="K647" s="255"/>
      <c r="L647" s="260"/>
      <c r="M647" s="261"/>
      <c r="N647" s="262"/>
      <c r="O647" s="262"/>
      <c r="P647" s="262"/>
      <c r="Q647" s="262"/>
      <c r="R647" s="262"/>
      <c r="S647" s="262"/>
      <c r="T647" s="26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4" t="s">
        <v>169</v>
      </c>
      <c r="AU647" s="264" t="s">
        <v>88</v>
      </c>
      <c r="AV647" s="14" t="s">
        <v>94</v>
      </c>
      <c r="AW647" s="14" t="s">
        <v>34</v>
      </c>
      <c r="AX647" s="14" t="s">
        <v>84</v>
      </c>
      <c r="AY647" s="264" t="s">
        <v>163</v>
      </c>
    </row>
    <row r="648" s="2" customFormat="1" ht="24.15" customHeight="1">
      <c r="A648" s="39"/>
      <c r="B648" s="40"/>
      <c r="C648" s="265" t="s">
        <v>421</v>
      </c>
      <c r="D648" s="265" t="s">
        <v>296</v>
      </c>
      <c r="E648" s="266" t="s">
        <v>1864</v>
      </c>
      <c r="F648" s="267" t="s">
        <v>1865</v>
      </c>
      <c r="G648" s="268" t="s">
        <v>168</v>
      </c>
      <c r="H648" s="269">
        <v>8.9499999999999993</v>
      </c>
      <c r="I648" s="270"/>
      <c r="J648" s="271">
        <f>ROUND(I648*H648,2)</f>
        <v>0</v>
      </c>
      <c r="K648" s="272"/>
      <c r="L648" s="273"/>
      <c r="M648" s="274" t="s">
        <v>1</v>
      </c>
      <c r="N648" s="275" t="s">
        <v>44</v>
      </c>
      <c r="O648" s="92"/>
      <c r="P648" s="238">
        <f>O648*H648</f>
        <v>0</v>
      </c>
      <c r="Q648" s="238">
        <v>0</v>
      </c>
      <c r="R648" s="238">
        <f>Q648*H648</f>
        <v>0</v>
      </c>
      <c r="S648" s="238">
        <v>0</v>
      </c>
      <c r="T648" s="23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0" t="s">
        <v>242</v>
      </c>
      <c r="AT648" s="240" t="s">
        <v>296</v>
      </c>
      <c r="AU648" s="240" t="s">
        <v>88</v>
      </c>
      <c r="AY648" s="18" t="s">
        <v>163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8" t="s">
        <v>84</v>
      </c>
      <c r="BK648" s="241">
        <f>ROUND(I648*H648,2)</f>
        <v>0</v>
      </c>
      <c r="BL648" s="18" t="s">
        <v>202</v>
      </c>
      <c r="BM648" s="240" t="s">
        <v>639</v>
      </c>
    </row>
    <row r="649" s="13" customFormat="1">
      <c r="A649" s="13"/>
      <c r="B649" s="242"/>
      <c r="C649" s="243"/>
      <c r="D649" s="244" t="s">
        <v>169</v>
      </c>
      <c r="E649" s="245" t="s">
        <v>1</v>
      </c>
      <c r="F649" s="246" t="s">
        <v>1831</v>
      </c>
      <c r="G649" s="243"/>
      <c r="H649" s="247">
        <v>8.9499999999999993</v>
      </c>
      <c r="I649" s="248"/>
      <c r="J649" s="243"/>
      <c r="K649" s="243"/>
      <c r="L649" s="249"/>
      <c r="M649" s="250"/>
      <c r="N649" s="251"/>
      <c r="O649" s="251"/>
      <c r="P649" s="251"/>
      <c r="Q649" s="251"/>
      <c r="R649" s="251"/>
      <c r="S649" s="251"/>
      <c r="T649" s="25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3" t="s">
        <v>169</v>
      </c>
      <c r="AU649" s="253" t="s">
        <v>88</v>
      </c>
      <c r="AV649" s="13" t="s">
        <v>88</v>
      </c>
      <c r="AW649" s="13" t="s">
        <v>34</v>
      </c>
      <c r="AX649" s="13" t="s">
        <v>79</v>
      </c>
      <c r="AY649" s="253" t="s">
        <v>163</v>
      </c>
    </row>
    <row r="650" s="14" customFormat="1">
      <c r="A650" s="14"/>
      <c r="B650" s="254"/>
      <c r="C650" s="255"/>
      <c r="D650" s="244" t="s">
        <v>169</v>
      </c>
      <c r="E650" s="256" t="s">
        <v>1</v>
      </c>
      <c r="F650" s="257" t="s">
        <v>172</v>
      </c>
      <c r="G650" s="255"/>
      <c r="H650" s="258">
        <v>8.9499999999999993</v>
      </c>
      <c r="I650" s="259"/>
      <c r="J650" s="255"/>
      <c r="K650" s="255"/>
      <c r="L650" s="260"/>
      <c r="M650" s="261"/>
      <c r="N650" s="262"/>
      <c r="O650" s="262"/>
      <c r="P650" s="262"/>
      <c r="Q650" s="262"/>
      <c r="R650" s="262"/>
      <c r="S650" s="262"/>
      <c r="T650" s="26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4" t="s">
        <v>169</v>
      </c>
      <c r="AU650" s="264" t="s">
        <v>88</v>
      </c>
      <c r="AV650" s="14" t="s">
        <v>94</v>
      </c>
      <c r="AW650" s="14" t="s">
        <v>34</v>
      </c>
      <c r="AX650" s="14" t="s">
        <v>84</v>
      </c>
      <c r="AY650" s="264" t="s">
        <v>163</v>
      </c>
    </row>
    <row r="651" s="2" customFormat="1" ht="55.5" customHeight="1">
      <c r="A651" s="39"/>
      <c r="B651" s="40"/>
      <c r="C651" s="228" t="s">
        <v>640</v>
      </c>
      <c r="D651" s="228" t="s">
        <v>165</v>
      </c>
      <c r="E651" s="229" t="s">
        <v>561</v>
      </c>
      <c r="F651" s="230" t="s">
        <v>562</v>
      </c>
      <c r="G651" s="231" t="s">
        <v>286</v>
      </c>
      <c r="H651" s="232">
        <v>2.3650000000000002</v>
      </c>
      <c r="I651" s="233"/>
      <c r="J651" s="234">
        <f>ROUND(I651*H651,2)</f>
        <v>0</v>
      </c>
      <c r="K651" s="235"/>
      <c r="L651" s="45"/>
      <c r="M651" s="236" t="s">
        <v>1</v>
      </c>
      <c r="N651" s="237" t="s">
        <v>44</v>
      </c>
      <c r="O651" s="92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0" t="s">
        <v>202</v>
      </c>
      <c r="AT651" s="240" t="s">
        <v>165</v>
      </c>
      <c r="AU651" s="240" t="s">
        <v>88</v>
      </c>
      <c r="AY651" s="18" t="s">
        <v>163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8" t="s">
        <v>84</v>
      </c>
      <c r="BK651" s="241">
        <f>ROUND(I651*H651,2)</f>
        <v>0</v>
      </c>
      <c r="BL651" s="18" t="s">
        <v>202</v>
      </c>
      <c r="BM651" s="240" t="s">
        <v>643</v>
      </c>
    </row>
    <row r="652" s="12" customFormat="1" ht="22.8" customHeight="1">
      <c r="A652" s="12"/>
      <c r="B652" s="212"/>
      <c r="C652" s="213"/>
      <c r="D652" s="214" t="s">
        <v>78</v>
      </c>
      <c r="E652" s="226" t="s">
        <v>1249</v>
      </c>
      <c r="F652" s="226" t="s">
        <v>1250</v>
      </c>
      <c r="G652" s="213"/>
      <c r="H652" s="213"/>
      <c r="I652" s="216"/>
      <c r="J652" s="227">
        <f>BK652</f>
        <v>0</v>
      </c>
      <c r="K652" s="213"/>
      <c r="L652" s="218"/>
      <c r="M652" s="219"/>
      <c r="N652" s="220"/>
      <c r="O652" s="220"/>
      <c r="P652" s="221">
        <f>SUM(P653:P654)</f>
        <v>0</v>
      </c>
      <c r="Q652" s="220"/>
      <c r="R652" s="221">
        <f>SUM(R653:R654)</f>
        <v>0</v>
      </c>
      <c r="S652" s="220"/>
      <c r="T652" s="222">
        <f>SUM(T653:T654)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23" t="s">
        <v>88</v>
      </c>
      <c r="AT652" s="224" t="s">
        <v>78</v>
      </c>
      <c r="AU652" s="224" t="s">
        <v>84</v>
      </c>
      <c r="AY652" s="223" t="s">
        <v>163</v>
      </c>
      <c r="BK652" s="225">
        <f>SUM(BK653:BK654)</f>
        <v>0</v>
      </c>
    </row>
    <row r="653" s="2" customFormat="1" ht="24.15" customHeight="1">
      <c r="A653" s="39"/>
      <c r="B653" s="40"/>
      <c r="C653" s="228" t="s">
        <v>425</v>
      </c>
      <c r="D653" s="228" t="s">
        <v>165</v>
      </c>
      <c r="E653" s="229" t="s">
        <v>1251</v>
      </c>
      <c r="F653" s="230" t="s">
        <v>1866</v>
      </c>
      <c r="G653" s="231" t="s">
        <v>184</v>
      </c>
      <c r="H653" s="232">
        <v>80</v>
      </c>
      <c r="I653" s="233"/>
      <c r="J653" s="234">
        <f>ROUND(I653*H653,2)</f>
        <v>0</v>
      </c>
      <c r="K653" s="235"/>
      <c r="L653" s="45"/>
      <c r="M653" s="236" t="s">
        <v>1</v>
      </c>
      <c r="N653" s="237" t="s">
        <v>44</v>
      </c>
      <c r="O653" s="92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0" t="s">
        <v>202</v>
      </c>
      <c r="AT653" s="240" t="s">
        <v>165</v>
      </c>
      <c r="AU653" s="240" t="s">
        <v>88</v>
      </c>
      <c r="AY653" s="18" t="s">
        <v>163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8" t="s">
        <v>84</v>
      </c>
      <c r="BK653" s="241">
        <f>ROUND(I653*H653,2)</f>
        <v>0</v>
      </c>
      <c r="BL653" s="18" t="s">
        <v>202</v>
      </c>
      <c r="BM653" s="240" t="s">
        <v>648</v>
      </c>
    </row>
    <row r="654" s="2" customFormat="1" ht="44.25" customHeight="1">
      <c r="A654" s="39"/>
      <c r="B654" s="40"/>
      <c r="C654" s="228" t="s">
        <v>649</v>
      </c>
      <c r="D654" s="228" t="s">
        <v>165</v>
      </c>
      <c r="E654" s="229" t="s">
        <v>1867</v>
      </c>
      <c r="F654" s="230" t="s">
        <v>1868</v>
      </c>
      <c r="G654" s="231" t="s">
        <v>293</v>
      </c>
      <c r="H654" s="232">
        <v>1</v>
      </c>
      <c r="I654" s="233"/>
      <c r="J654" s="234">
        <f>ROUND(I654*H654,2)</f>
        <v>0</v>
      </c>
      <c r="K654" s="235"/>
      <c r="L654" s="45"/>
      <c r="M654" s="236" t="s">
        <v>1</v>
      </c>
      <c r="N654" s="237" t="s">
        <v>44</v>
      </c>
      <c r="O654" s="92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0" t="s">
        <v>202</v>
      </c>
      <c r="AT654" s="240" t="s">
        <v>165</v>
      </c>
      <c r="AU654" s="240" t="s">
        <v>88</v>
      </c>
      <c r="AY654" s="18" t="s">
        <v>163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8" t="s">
        <v>84</v>
      </c>
      <c r="BK654" s="241">
        <f>ROUND(I654*H654,2)</f>
        <v>0</v>
      </c>
      <c r="BL654" s="18" t="s">
        <v>202</v>
      </c>
      <c r="BM654" s="240" t="s">
        <v>652</v>
      </c>
    </row>
    <row r="655" s="12" customFormat="1" ht="22.8" customHeight="1">
      <c r="A655" s="12"/>
      <c r="B655" s="212"/>
      <c r="C655" s="213"/>
      <c r="D655" s="214" t="s">
        <v>78</v>
      </c>
      <c r="E655" s="226" t="s">
        <v>768</v>
      </c>
      <c r="F655" s="226" t="s">
        <v>769</v>
      </c>
      <c r="G655" s="213"/>
      <c r="H655" s="213"/>
      <c r="I655" s="216"/>
      <c r="J655" s="227">
        <f>BK655</f>
        <v>0</v>
      </c>
      <c r="K655" s="213"/>
      <c r="L655" s="218"/>
      <c r="M655" s="219"/>
      <c r="N655" s="220"/>
      <c r="O655" s="220"/>
      <c r="P655" s="221">
        <f>SUM(P656:P675)</f>
        <v>0</v>
      </c>
      <c r="Q655" s="220"/>
      <c r="R655" s="221">
        <f>SUM(R656:R675)</f>
        <v>0</v>
      </c>
      <c r="S655" s="220"/>
      <c r="T655" s="222">
        <f>SUM(T656:T675)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23" t="s">
        <v>88</v>
      </c>
      <c r="AT655" s="224" t="s">
        <v>78</v>
      </c>
      <c r="AU655" s="224" t="s">
        <v>84</v>
      </c>
      <c r="AY655" s="223" t="s">
        <v>163</v>
      </c>
      <c r="BK655" s="225">
        <f>SUM(BK656:BK675)</f>
        <v>0</v>
      </c>
    </row>
    <row r="656" s="2" customFormat="1" ht="21.75" customHeight="1">
      <c r="A656" s="39"/>
      <c r="B656" s="40"/>
      <c r="C656" s="228" t="s">
        <v>428</v>
      </c>
      <c r="D656" s="228" t="s">
        <v>165</v>
      </c>
      <c r="E656" s="229" t="s">
        <v>1869</v>
      </c>
      <c r="F656" s="230" t="s">
        <v>1870</v>
      </c>
      <c r="G656" s="231" t="s">
        <v>175</v>
      </c>
      <c r="H656" s="232">
        <v>9.2520000000000007</v>
      </c>
      <c r="I656" s="233"/>
      <c r="J656" s="234">
        <f>ROUND(I656*H656,2)</f>
        <v>0</v>
      </c>
      <c r="K656" s="235"/>
      <c r="L656" s="45"/>
      <c r="M656" s="236" t="s">
        <v>1</v>
      </c>
      <c r="N656" s="237" t="s">
        <v>44</v>
      </c>
      <c r="O656" s="92"/>
      <c r="P656" s="238">
        <f>O656*H656</f>
        <v>0</v>
      </c>
      <c r="Q656" s="238">
        <v>0</v>
      </c>
      <c r="R656" s="238">
        <f>Q656*H656</f>
        <v>0</v>
      </c>
      <c r="S656" s="238">
        <v>0</v>
      </c>
      <c r="T656" s="23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0" t="s">
        <v>202</v>
      </c>
      <c r="AT656" s="240" t="s">
        <v>165</v>
      </c>
      <c r="AU656" s="240" t="s">
        <v>88</v>
      </c>
      <c r="AY656" s="18" t="s">
        <v>163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8" t="s">
        <v>84</v>
      </c>
      <c r="BK656" s="241">
        <f>ROUND(I656*H656,2)</f>
        <v>0</v>
      </c>
      <c r="BL656" s="18" t="s">
        <v>202</v>
      </c>
      <c r="BM656" s="240" t="s">
        <v>655</v>
      </c>
    </row>
    <row r="657" s="16" customFormat="1">
      <c r="A657" s="16"/>
      <c r="B657" s="295"/>
      <c r="C657" s="296"/>
      <c r="D657" s="244" t="s">
        <v>169</v>
      </c>
      <c r="E657" s="297" t="s">
        <v>1</v>
      </c>
      <c r="F657" s="298" t="s">
        <v>1871</v>
      </c>
      <c r="G657" s="296"/>
      <c r="H657" s="297" t="s">
        <v>1</v>
      </c>
      <c r="I657" s="299"/>
      <c r="J657" s="296"/>
      <c r="K657" s="296"/>
      <c r="L657" s="300"/>
      <c r="M657" s="301"/>
      <c r="N657" s="302"/>
      <c r="O657" s="302"/>
      <c r="P657" s="302"/>
      <c r="Q657" s="302"/>
      <c r="R657" s="302"/>
      <c r="S657" s="302"/>
      <c r="T657" s="303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304" t="s">
        <v>169</v>
      </c>
      <c r="AU657" s="304" t="s">
        <v>88</v>
      </c>
      <c r="AV657" s="16" t="s">
        <v>84</v>
      </c>
      <c r="AW657" s="16" t="s">
        <v>34</v>
      </c>
      <c r="AX657" s="16" t="s">
        <v>79</v>
      </c>
      <c r="AY657" s="304" t="s">
        <v>163</v>
      </c>
    </row>
    <row r="658" s="13" customFormat="1">
      <c r="A658" s="13"/>
      <c r="B658" s="242"/>
      <c r="C658" s="243"/>
      <c r="D658" s="244" t="s">
        <v>169</v>
      </c>
      <c r="E658" s="245" t="s">
        <v>1</v>
      </c>
      <c r="F658" s="246" t="s">
        <v>1872</v>
      </c>
      <c r="G658" s="243"/>
      <c r="H658" s="247">
        <v>9.2520000000000007</v>
      </c>
      <c r="I658" s="248"/>
      <c r="J658" s="243"/>
      <c r="K658" s="243"/>
      <c r="L658" s="249"/>
      <c r="M658" s="250"/>
      <c r="N658" s="251"/>
      <c r="O658" s="251"/>
      <c r="P658" s="251"/>
      <c r="Q658" s="251"/>
      <c r="R658" s="251"/>
      <c r="S658" s="251"/>
      <c r="T658" s="252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3" t="s">
        <v>169</v>
      </c>
      <c r="AU658" s="253" t="s">
        <v>88</v>
      </c>
      <c r="AV658" s="13" t="s">
        <v>88</v>
      </c>
      <c r="AW658" s="13" t="s">
        <v>34</v>
      </c>
      <c r="AX658" s="13" t="s">
        <v>79</v>
      </c>
      <c r="AY658" s="253" t="s">
        <v>163</v>
      </c>
    </row>
    <row r="659" s="14" customFormat="1">
      <c r="A659" s="14"/>
      <c r="B659" s="254"/>
      <c r="C659" s="255"/>
      <c r="D659" s="244" t="s">
        <v>169</v>
      </c>
      <c r="E659" s="256" t="s">
        <v>1</v>
      </c>
      <c r="F659" s="257" t="s">
        <v>172</v>
      </c>
      <c r="G659" s="255"/>
      <c r="H659" s="258">
        <v>9.2520000000000007</v>
      </c>
      <c r="I659" s="259"/>
      <c r="J659" s="255"/>
      <c r="K659" s="255"/>
      <c r="L659" s="260"/>
      <c r="M659" s="261"/>
      <c r="N659" s="262"/>
      <c r="O659" s="262"/>
      <c r="P659" s="262"/>
      <c r="Q659" s="262"/>
      <c r="R659" s="262"/>
      <c r="S659" s="262"/>
      <c r="T659" s="26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4" t="s">
        <v>169</v>
      </c>
      <c r="AU659" s="264" t="s">
        <v>88</v>
      </c>
      <c r="AV659" s="14" t="s">
        <v>94</v>
      </c>
      <c r="AW659" s="14" t="s">
        <v>34</v>
      </c>
      <c r="AX659" s="14" t="s">
        <v>84</v>
      </c>
      <c r="AY659" s="264" t="s">
        <v>163</v>
      </c>
    </row>
    <row r="660" s="2" customFormat="1" ht="37.8" customHeight="1">
      <c r="A660" s="39"/>
      <c r="B660" s="40"/>
      <c r="C660" s="228" t="s">
        <v>656</v>
      </c>
      <c r="D660" s="228" t="s">
        <v>165</v>
      </c>
      <c r="E660" s="229" t="s">
        <v>1873</v>
      </c>
      <c r="F660" s="230" t="s">
        <v>1874</v>
      </c>
      <c r="G660" s="231" t="s">
        <v>175</v>
      </c>
      <c r="H660" s="232">
        <v>14.32</v>
      </c>
      <c r="I660" s="233"/>
      <c r="J660" s="234">
        <f>ROUND(I660*H660,2)</f>
        <v>0</v>
      </c>
      <c r="K660" s="235"/>
      <c r="L660" s="45"/>
      <c r="M660" s="236" t="s">
        <v>1</v>
      </c>
      <c r="N660" s="237" t="s">
        <v>44</v>
      </c>
      <c r="O660" s="92"/>
      <c r="P660" s="238">
        <f>O660*H660</f>
        <v>0</v>
      </c>
      <c r="Q660" s="238">
        <v>0</v>
      </c>
      <c r="R660" s="238">
        <f>Q660*H660</f>
        <v>0</v>
      </c>
      <c r="S660" s="238">
        <v>0</v>
      </c>
      <c r="T660" s="239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0" t="s">
        <v>202</v>
      </c>
      <c r="AT660" s="240" t="s">
        <v>165</v>
      </c>
      <c r="AU660" s="240" t="s">
        <v>88</v>
      </c>
      <c r="AY660" s="18" t="s">
        <v>163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8" t="s">
        <v>84</v>
      </c>
      <c r="BK660" s="241">
        <f>ROUND(I660*H660,2)</f>
        <v>0</v>
      </c>
      <c r="BL660" s="18" t="s">
        <v>202</v>
      </c>
      <c r="BM660" s="240" t="s">
        <v>659</v>
      </c>
    </row>
    <row r="661" s="13" customFormat="1">
      <c r="A661" s="13"/>
      <c r="B661" s="242"/>
      <c r="C661" s="243"/>
      <c r="D661" s="244" t="s">
        <v>169</v>
      </c>
      <c r="E661" s="245" t="s">
        <v>1</v>
      </c>
      <c r="F661" s="246" t="s">
        <v>1875</v>
      </c>
      <c r="G661" s="243"/>
      <c r="H661" s="247">
        <v>14.32</v>
      </c>
      <c r="I661" s="248"/>
      <c r="J661" s="243"/>
      <c r="K661" s="243"/>
      <c r="L661" s="249"/>
      <c r="M661" s="250"/>
      <c r="N661" s="251"/>
      <c r="O661" s="251"/>
      <c r="P661" s="251"/>
      <c r="Q661" s="251"/>
      <c r="R661" s="251"/>
      <c r="S661" s="251"/>
      <c r="T661" s="25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3" t="s">
        <v>169</v>
      </c>
      <c r="AU661" s="253" t="s">
        <v>88</v>
      </c>
      <c r="AV661" s="13" t="s">
        <v>88</v>
      </c>
      <c r="AW661" s="13" t="s">
        <v>34</v>
      </c>
      <c r="AX661" s="13" t="s">
        <v>79</v>
      </c>
      <c r="AY661" s="253" t="s">
        <v>163</v>
      </c>
    </row>
    <row r="662" s="14" customFormat="1">
      <c r="A662" s="14"/>
      <c r="B662" s="254"/>
      <c r="C662" s="255"/>
      <c r="D662" s="244" t="s">
        <v>169</v>
      </c>
      <c r="E662" s="256" t="s">
        <v>1</v>
      </c>
      <c r="F662" s="257" t="s">
        <v>172</v>
      </c>
      <c r="G662" s="255"/>
      <c r="H662" s="258">
        <v>14.32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4" t="s">
        <v>169</v>
      </c>
      <c r="AU662" s="264" t="s">
        <v>88</v>
      </c>
      <c r="AV662" s="14" t="s">
        <v>94</v>
      </c>
      <c r="AW662" s="14" t="s">
        <v>34</v>
      </c>
      <c r="AX662" s="14" t="s">
        <v>84</v>
      </c>
      <c r="AY662" s="264" t="s">
        <v>163</v>
      </c>
    </row>
    <row r="663" s="2" customFormat="1" ht="21.75" customHeight="1">
      <c r="A663" s="39"/>
      <c r="B663" s="40"/>
      <c r="C663" s="265" t="s">
        <v>432</v>
      </c>
      <c r="D663" s="265" t="s">
        <v>296</v>
      </c>
      <c r="E663" s="266" t="s">
        <v>1876</v>
      </c>
      <c r="F663" s="267" t="s">
        <v>1877</v>
      </c>
      <c r="G663" s="268" t="s">
        <v>175</v>
      </c>
      <c r="H663" s="269">
        <v>15.752000000000001</v>
      </c>
      <c r="I663" s="270"/>
      <c r="J663" s="271">
        <f>ROUND(I663*H663,2)</f>
        <v>0</v>
      </c>
      <c r="K663" s="272"/>
      <c r="L663" s="273"/>
      <c r="M663" s="274" t="s">
        <v>1</v>
      </c>
      <c r="N663" s="275" t="s">
        <v>44</v>
      </c>
      <c r="O663" s="92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0" t="s">
        <v>242</v>
      </c>
      <c r="AT663" s="240" t="s">
        <v>296</v>
      </c>
      <c r="AU663" s="240" t="s">
        <v>88</v>
      </c>
      <c r="AY663" s="18" t="s">
        <v>163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8" t="s">
        <v>84</v>
      </c>
      <c r="BK663" s="241">
        <f>ROUND(I663*H663,2)</f>
        <v>0</v>
      </c>
      <c r="BL663" s="18" t="s">
        <v>202</v>
      </c>
      <c r="BM663" s="240" t="s">
        <v>662</v>
      </c>
    </row>
    <row r="664" s="13" customFormat="1">
      <c r="A664" s="13"/>
      <c r="B664" s="242"/>
      <c r="C664" s="243"/>
      <c r="D664" s="244" t="s">
        <v>169</v>
      </c>
      <c r="E664" s="245" t="s">
        <v>1</v>
      </c>
      <c r="F664" s="246" t="s">
        <v>1878</v>
      </c>
      <c r="G664" s="243"/>
      <c r="H664" s="247">
        <v>15.752000000000001</v>
      </c>
      <c r="I664" s="248"/>
      <c r="J664" s="243"/>
      <c r="K664" s="243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169</v>
      </c>
      <c r="AU664" s="253" t="s">
        <v>88</v>
      </c>
      <c r="AV664" s="13" t="s">
        <v>88</v>
      </c>
      <c r="AW664" s="13" t="s">
        <v>34</v>
      </c>
      <c r="AX664" s="13" t="s">
        <v>79</v>
      </c>
      <c r="AY664" s="253" t="s">
        <v>163</v>
      </c>
    </row>
    <row r="665" s="14" customFormat="1">
      <c r="A665" s="14"/>
      <c r="B665" s="254"/>
      <c r="C665" s="255"/>
      <c r="D665" s="244" t="s">
        <v>169</v>
      </c>
      <c r="E665" s="256" t="s">
        <v>1</v>
      </c>
      <c r="F665" s="257" t="s">
        <v>172</v>
      </c>
      <c r="G665" s="255"/>
      <c r="H665" s="258">
        <v>15.752000000000001</v>
      </c>
      <c r="I665" s="259"/>
      <c r="J665" s="255"/>
      <c r="K665" s="255"/>
      <c r="L665" s="260"/>
      <c r="M665" s="261"/>
      <c r="N665" s="262"/>
      <c r="O665" s="262"/>
      <c r="P665" s="262"/>
      <c r="Q665" s="262"/>
      <c r="R665" s="262"/>
      <c r="S665" s="262"/>
      <c r="T665" s="26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4" t="s">
        <v>169</v>
      </c>
      <c r="AU665" s="264" t="s">
        <v>88</v>
      </c>
      <c r="AV665" s="14" t="s">
        <v>94</v>
      </c>
      <c r="AW665" s="14" t="s">
        <v>34</v>
      </c>
      <c r="AX665" s="14" t="s">
        <v>84</v>
      </c>
      <c r="AY665" s="264" t="s">
        <v>163</v>
      </c>
    </row>
    <row r="666" s="2" customFormat="1" ht="24.15" customHeight="1">
      <c r="A666" s="39"/>
      <c r="B666" s="40"/>
      <c r="C666" s="228" t="s">
        <v>663</v>
      </c>
      <c r="D666" s="228" t="s">
        <v>165</v>
      </c>
      <c r="E666" s="229" t="s">
        <v>1879</v>
      </c>
      <c r="F666" s="230" t="s">
        <v>1880</v>
      </c>
      <c r="G666" s="231" t="s">
        <v>184</v>
      </c>
      <c r="H666" s="232">
        <v>17.899999999999999</v>
      </c>
      <c r="I666" s="233"/>
      <c r="J666" s="234">
        <f>ROUND(I666*H666,2)</f>
        <v>0</v>
      </c>
      <c r="K666" s="235"/>
      <c r="L666" s="45"/>
      <c r="M666" s="236" t="s">
        <v>1</v>
      </c>
      <c r="N666" s="237" t="s">
        <v>44</v>
      </c>
      <c r="O666" s="92"/>
      <c r="P666" s="238">
        <f>O666*H666</f>
        <v>0</v>
      </c>
      <c r="Q666" s="238">
        <v>0</v>
      </c>
      <c r="R666" s="238">
        <f>Q666*H666</f>
        <v>0</v>
      </c>
      <c r="S666" s="238">
        <v>0</v>
      </c>
      <c r="T666" s="239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0" t="s">
        <v>202</v>
      </c>
      <c r="AT666" s="240" t="s">
        <v>165</v>
      </c>
      <c r="AU666" s="240" t="s">
        <v>88</v>
      </c>
      <c r="AY666" s="18" t="s">
        <v>163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8" t="s">
        <v>84</v>
      </c>
      <c r="BK666" s="241">
        <f>ROUND(I666*H666,2)</f>
        <v>0</v>
      </c>
      <c r="BL666" s="18" t="s">
        <v>202</v>
      </c>
      <c r="BM666" s="240" t="s">
        <v>666</v>
      </c>
    </row>
    <row r="667" s="13" customFormat="1">
      <c r="A667" s="13"/>
      <c r="B667" s="242"/>
      <c r="C667" s="243"/>
      <c r="D667" s="244" t="s">
        <v>169</v>
      </c>
      <c r="E667" s="245" t="s">
        <v>1</v>
      </c>
      <c r="F667" s="246" t="s">
        <v>1881</v>
      </c>
      <c r="G667" s="243"/>
      <c r="H667" s="247">
        <v>17.899999999999999</v>
      </c>
      <c r="I667" s="248"/>
      <c r="J667" s="243"/>
      <c r="K667" s="243"/>
      <c r="L667" s="249"/>
      <c r="M667" s="250"/>
      <c r="N667" s="251"/>
      <c r="O667" s="251"/>
      <c r="P667" s="251"/>
      <c r="Q667" s="251"/>
      <c r="R667" s="251"/>
      <c r="S667" s="251"/>
      <c r="T667" s="252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3" t="s">
        <v>169</v>
      </c>
      <c r="AU667" s="253" t="s">
        <v>88</v>
      </c>
      <c r="AV667" s="13" t="s">
        <v>88</v>
      </c>
      <c r="AW667" s="13" t="s">
        <v>34</v>
      </c>
      <c r="AX667" s="13" t="s">
        <v>79</v>
      </c>
      <c r="AY667" s="253" t="s">
        <v>163</v>
      </c>
    </row>
    <row r="668" s="14" customFormat="1">
      <c r="A668" s="14"/>
      <c r="B668" s="254"/>
      <c r="C668" s="255"/>
      <c r="D668" s="244" t="s">
        <v>169</v>
      </c>
      <c r="E668" s="256" t="s">
        <v>1</v>
      </c>
      <c r="F668" s="257" t="s">
        <v>172</v>
      </c>
      <c r="G668" s="255"/>
      <c r="H668" s="258">
        <v>17.899999999999999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4" t="s">
        <v>169</v>
      </c>
      <c r="AU668" s="264" t="s">
        <v>88</v>
      </c>
      <c r="AV668" s="14" t="s">
        <v>94</v>
      </c>
      <c r="AW668" s="14" t="s">
        <v>34</v>
      </c>
      <c r="AX668" s="14" t="s">
        <v>84</v>
      </c>
      <c r="AY668" s="264" t="s">
        <v>163</v>
      </c>
    </row>
    <row r="669" s="2" customFormat="1" ht="24.15" customHeight="1">
      <c r="A669" s="39"/>
      <c r="B669" s="40"/>
      <c r="C669" s="265" t="s">
        <v>435</v>
      </c>
      <c r="D669" s="265" t="s">
        <v>296</v>
      </c>
      <c r="E669" s="266" t="s">
        <v>1882</v>
      </c>
      <c r="F669" s="267" t="s">
        <v>1883</v>
      </c>
      <c r="G669" s="268" t="s">
        <v>168</v>
      </c>
      <c r="H669" s="269">
        <v>0.047</v>
      </c>
      <c r="I669" s="270"/>
      <c r="J669" s="271">
        <f>ROUND(I669*H669,2)</f>
        <v>0</v>
      </c>
      <c r="K669" s="272"/>
      <c r="L669" s="273"/>
      <c r="M669" s="274" t="s">
        <v>1</v>
      </c>
      <c r="N669" s="275" t="s">
        <v>44</v>
      </c>
      <c r="O669" s="92"/>
      <c r="P669" s="238">
        <f>O669*H669</f>
        <v>0</v>
      </c>
      <c r="Q669" s="238">
        <v>0</v>
      </c>
      <c r="R669" s="238">
        <f>Q669*H669</f>
        <v>0</v>
      </c>
      <c r="S669" s="238">
        <v>0</v>
      </c>
      <c r="T669" s="23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0" t="s">
        <v>242</v>
      </c>
      <c r="AT669" s="240" t="s">
        <v>296</v>
      </c>
      <c r="AU669" s="240" t="s">
        <v>88</v>
      </c>
      <c r="AY669" s="18" t="s">
        <v>163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8" t="s">
        <v>84</v>
      </c>
      <c r="BK669" s="241">
        <f>ROUND(I669*H669,2)</f>
        <v>0</v>
      </c>
      <c r="BL669" s="18" t="s">
        <v>202</v>
      </c>
      <c r="BM669" s="240" t="s">
        <v>669</v>
      </c>
    </row>
    <row r="670" s="13" customFormat="1">
      <c r="A670" s="13"/>
      <c r="B670" s="242"/>
      <c r="C670" s="243"/>
      <c r="D670" s="244" t="s">
        <v>169</v>
      </c>
      <c r="E670" s="245" t="s">
        <v>1</v>
      </c>
      <c r="F670" s="246" t="s">
        <v>1884</v>
      </c>
      <c r="G670" s="243"/>
      <c r="H670" s="247">
        <v>0.047</v>
      </c>
      <c r="I670" s="248"/>
      <c r="J670" s="243"/>
      <c r="K670" s="243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169</v>
      </c>
      <c r="AU670" s="253" t="s">
        <v>88</v>
      </c>
      <c r="AV670" s="13" t="s">
        <v>88</v>
      </c>
      <c r="AW670" s="13" t="s">
        <v>34</v>
      </c>
      <c r="AX670" s="13" t="s">
        <v>79</v>
      </c>
      <c r="AY670" s="253" t="s">
        <v>163</v>
      </c>
    </row>
    <row r="671" s="14" customFormat="1">
      <c r="A671" s="14"/>
      <c r="B671" s="254"/>
      <c r="C671" s="255"/>
      <c r="D671" s="244" t="s">
        <v>169</v>
      </c>
      <c r="E671" s="256" t="s">
        <v>1</v>
      </c>
      <c r="F671" s="257" t="s">
        <v>172</v>
      </c>
      <c r="G671" s="255"/>
      <c r="H671" s="258">
        <v>0.047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4" t="s">
        <v>169</v>
      </c>
      <c r="AU671" s="264" t="s">
        <v>88</v>
      </c>
      <c r="AV671" s="14" t="s">
        <v>94</v>
      </c>
      <c r="AW671" s="14" t="s">
        <v>34</v>
      </c>
      <c r="AX671" s="14" t="s">
        <v>84</v>
      </c>
      <c r="AY671" s="264" t="s">
        <v>163</v>
      </c>
    </row>
    <row r="672" s="2" customFormat="1" ht="37.8" customHeight="1">
      <c r="A672" s="39"/>
      <c r="B672" s="40"/>
      <c r="C672" s="228" t="s">
        <v>672</v>
      </c>
      <c r="D672" s="228" t="s">
        <v>165</v>
      </c>
      <c r="E672" s="229" t="s">
        <v>1885</v>
      </c>
      <c r="F672" s="230" t="s">
        <v>1886</v>
      </c>
      <c r="G672" s="231" t="s">
        <v>168</v>
      </c>
      <c r="H672" s="232">
        <v>0.80100000000000005</v>
      </c>
      <c r="I672" s="233"/>
      <c r="J672" s="234">
        <f>ROUND(I672*H672,2)</f>
        <v>0</v>
      </c>
      <c r="K672" s="235"/>
      <c r="L672" s="45"/>
      <c r="M672" s="236" t="s">
        <v>1</v>
      </c>
      <c r="N672" s="237" t="s">
        <v>44</v>
      </c>
      <c r="O672" s="92"/>
      <c r="P672" s="238">
        <f>O672*H672</f>
        <v>0</v>
      </c>
      <c r="Q672" s="238">
        <v>0</v>
      </c>
      <c r="R672" s="238">
        <f>Q672*H672</f>
        <v>0</v>
      </c>
      <c r="S672" s="238">
        <v>0</v>
      </c>
      <c r="T672" s="23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0" t="s">
        <v>202</v>
      </c>
      <c r="AT672" s="240" t="s">
        <v>165</v>
      </c>
      <c r="AU672" s="240" t="s">
        <v>88</v>
      </c>
      <c r="AY672" s="18" t="s">
        <v>163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8" t="s">
        <v>84</v>
      </c>
      <c r="BK672" s="241">
        <f>ROUND(I672*H672,2)</f>
        <v>0</v>
      </c>
      <c r="BL672" s="18" t="s">
        <v>202</v>
      </c>
      <c r="BM672" s="240" t="s">
        <v>675</v>
      </c>
    </row>
    <row r="673" s="13" customFormat="1">
      <c r="A673" s="13"/>
      <c r="B673" s="242"/>
      <c r="C673" s="243"/>
      <c r="D673" s="244" t="s">
        <v>169</v>
      </c>
      <c r="E673" s="245" t="s">
        <v>1</v>
      </c>
      <c r="F673" s="246" t="s">
        <v>1887</v>
      </c>
      <c r="G673" s="243"/>
      <c r="H673" s="247">
        <v>0.80100000000000005</v>
      </c>
      <c r="I673" s="248"/>
      <c r="J673" s="243"/>
      <c r="K673" s="243"/>
      <c r="L673" s="249"/>
      <c r="M673" s="250"/>
      <c r="N673" s="251"/>
      <c r="O673" s="251"/>
      <c r="P673" s="251"/>
      <c r="Q673" s="251"/>
      <c r="R673" s="251"/>
      <c r="S673" s="251"/>
      <c r="T673" s="25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3" t="s">
        <v>169</v>
      </c>
      <c r="AU673" s="253" t="s">
        <v>88</v>
      </c>
      <c r="AV673" s="13" t="s">
        <v>88</v>
      </c>
      <c r="AW673" s="13" t="s">
        <v>34</v>
      </c>
      <c r="AX673" s="13" t="s">
        <v>79</v>
      </c>
      <c r="AY673" s="253" t="s">
        <v>163</v>
      </c>
    </row>
    <row r="674" s="14" customFormat="1">
      <c r="A674" s="14"/>
      <c r="B674" s="254"/>
      <c r="C674" s="255"/>
      <c r="D674" s="244" t="s">
        <v>169</v>
      </c>
      <c r="E674" s="256" t="s">
        <v>1</v>
      </c>
      <c r="F674" s="257" t="s">
        <v>172</v>
      </c>
      <c r="G674" s="255"/>
      <c r="H674" s="258">
        <v>0.80100000000000005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4" t="s">
        <v>169</v>
      </c>
      <c r="AU674" s="264" t="s">
        <v>88</v>
      </c>
      <c r="AV674" s="14" t="s">
        <v>94</v>
      </c>
      <c r="AW674" s="14" t="s">
        <v>34</v>
      </c>
      <c r="AX674" s="14" t="s">
        <v>84</v>
      </c>
      <c r="AY674" s="264" t="s">
        <v>163</v>
      </c>
    </row>
    <row r="675" s="2" customFormat="1" ht="55.5" customHeight="1">
      <c r="A675" s="39"/>
      <c r="B675" s="40"/>
      <c r="C675" s="228" t="s">
        <v>440</v>
      </c>
      <c r="D675" s="228" t="s">
        <v>165</v>
      </c>
      <c r="E675" s="229" t="s">
        <v>1888</v>
      </c>
      <c r="F675" s="230" t="s">
        <v>1889</v>
      </c>
      <c r="G675" s="231" t="s">
        <v>286</v>
      </c>
      <c r="H675" s="232">
        <v>0.28199999999999997</v>
      </c>
      <c r="I675" s="233"/>
      <c r="J675" s="234">
        <f>ROUND(I675*H675,2)</f>
        <v>0</v>
      </c>
      <c r="K675" s="235"/>
      <c r="L675" s="45"/>
      <c r="M675" s="236" t="s">
        <v>1</v>
      </c>
      <c r="N675" s="237" t="s">
        <v>44</v>
      </c>
      <c r="O675" s="92"/>
      <c r="P675" s="238">
        <f>O675*H675</f>
        <v>0</v>
      </c>
      <c r="Q675" s="238">
        <v>0</v>
      </c>
      <c r="R675" s="238">
        <f>Q675*H675</f>
        <v>0</v>
      </c>
      <c r="S675" s="238">
        <v>0</v>
      </c>
      <c r="T675" s="23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0" t="s">
        <v>202</v>
      </c>
      <c r="AT675" s="240" t="s">
        <v>165</v>
      </c>
      <c r="AU675" s="240" t="s">
        <v>88</v>
      </c>
      <c r="AY675" s="18" t="s">
        <v>163</v>
      </c>
      <c r="BE675" s="241">
        <f>IF(N675="základní",J675,0)</f>
        <v>0</v>
      </c>
      <c r="BF675" s="241">
        <f>IF(N675="snížená",J675,0)</f>
        <v>0</v>
      </c>
      <c r="BG675" s="241">
        <f>IF(N675="zákl. přenesená",J675,0)</f>
        <v>0</v>
      </c>
      <c r="BH675" s="241">
        <f>IF(N675="sníž. přenesená",J675,0)</f>
        <v>0</v>
      </c>
      <c r="BI675" s="241">
        <f>IF(N675="nulová",J675,0)</f>
        <v>0</v>
      </c>
      <c r="BJ675" s="18" t="s">
        <v>84</v>
      </c>
      <c r="BK675" s="241">
        <f>ROUND(I675*H675,2)</f>
        <v>0</v>
      </c>
      <c r="BL675" s="18" t="s">
        <v>202</v>
      </c>
      <c r="BM675" s="240" t="s">
        <v>678</v>
      </c>
    </row>
    <row r="676" s="12" customFormat="1" ht="22.8" customHeight="1">
      <c r="A676" s="12"/>
      <c r="B676" s="212"/>
      <c r="C676" s="213"/>
      <c r="D676" s="214" t="s">
        <v>78</v>
      </c>
      <c r="E676" s="226" t="s">
        <v>809</v>
      </c>
      <c r="F676" s="226" t="s">
        <v>810</v>
      </c>
      <c r="G676" s="213"/>
      <c r="H676" s="213"/>
      <c r="I676" s="216"/>
      <c r="J676" s="227">
        <f>BK676</f>
        <v>0</v>
      </c>
      <c r="K676" s="213"/>
      <c r="L676" s="218"/>
      <c r="M676" s="219"/>
      <c r="N676" s="220"/>
      <c r="O676" s="220"/>
      <c r="P676" s="221">
        <f>SUM(P677:P690)</f>
        <v>0</v>
      </c>
      <c r="Q676" s="220"/>
      <c r="R676" s="221">
        <f>SUM(R677:R690)</f>
        <v>0</v>
      </c>
      <c r="S676" s="220"/>
      <c r="T676" s="222">
        <f>SUM(T677:T690)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23" t="s">
        <v>88</v>
      </c>
      <c r="AT676" s="224" t="s">
        <v>78</v>
      </c>
      <c r="AU676" s="224" t="s">
        <v>84</v>
      </c>
      <c r="AY676" s="223" t="s">
        <v>163</v>
      </c>
      <c r="BK676" s="225">
        <f>SUM(BK677:BK690)</f>
        <v>0</v>
      </c>
    </row>
    <row r="677" s="2" customFormat="1" ht="55.5" customHeight="1">
      <c r="A677" s="39"/>
      <c r="B677" s="40"/>
      <c r="C677" s="228" t="s">
        <v>681</v>
      </c>
      <c r="D677" s="228" t="s">
        <v>165</v>
      </c>
      <c r="E677" s="229" t="s">
        <v>1890</v>
      </c>
      <c r="F677" s="230" t="s">
        <v>1891</v>
      </c>
      <c r="G677" s="231" t="s">
        <v>175</v>
      </c>
      <c r="H677" s="232">
        <v>10.593</v>
      </c>
      <c r="I677" s="233"/>
      <c r="J677" s="234">
        <f>ROUND(I677*H677,2)</f>
        <v>0</v>
      </c>
      <c r="K677" s="235"/>
      <c r="L677" s="45"/>
      <c r="M677" s="236" t="s">
        <v>1</v>
      </c>
      <c r="N677" s="237" t="s">
        <v>44</v>
      </c>
      <c r="O677" s="92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0" t="s">
        <v>202</v>
      </c>
      <c r="AT677" s="240" t="s">
        <v>165</v>
      </c>
      <c r="AU677" s="240" t="s">
        <v>88</v>
      </c>
      <c r="AY677" s="18" t="s">
        <v>163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8" t="s">
        <v>84</v>
      </c>
      <c r="BK677" s="241">
        <f>ROUND(I677*H677,2)</f>
        <v>0</v>
      </c>
      <c r="BL677" s="18" t="s">
        <v>202</v>
      </c>
      <c r="BM677" s="240" t="s">
        <v>684</v>
      </c>
    </row>
    <row r="678" s="13" customFormat="1">
      <c r="A678" s="13"/>
      <c r="B678" s="242"/>
      <c r="C678" s="243"/>
      <c r="D678" s="244" t="s">
        <v>169</v>
      </c>
      <c r="E678" s="245" t="s">
        <v>1</v>
      </c>
      <c r="F678" s="246" t="s">
        <v>1892</v>
      </c>
      <c r="G678" s="243"/>
      <c r="H678" s="247">
        <v>4.6529999999999996</v>
      </c>
      <c r="I678" s="248"/>
      <c r="J678" s="243"/>
      <c r="K678" s="243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169</v>
      </c>
      <c r="AU678" s="253" t="s">
        <v>88</v>
      </c>
      <c r="AV678" s="13" t="s">
        <v>88</v>
      </c>
      <c r="AW678" s="13" t="s">
        <v>34</v>
      </c>
      <c r="AX678" s="13" t="s">
        <v>79</v>
      </c>
      <c r="AY678" s="253" t="s">
        <v>163</v>
      </c>
    </row>
    <row r="679" s="13" customFormat="1">
      <c r="A679" s="13"/>
      <c r="B679" s="242"/>
      <c r="C679" s="243"/>
      <c r="D679" s="244" t="s">
        <v>169</v>
      </c>
      <c r="E679" s="245" t="s">
        <v>1</v>
      </c>
      <c r="F679" s="246" t="s">
        <v>1893</v>
      </c>
      <c r="G679" s="243"/>
      <c r="H679" s="247">
        <v>5.9400000000000004</v>
      </c>
      <c r="I679" s="248"/>
      <c r="J679" s="243"/>
      <c r="K679" s="243"/>
      <c r="L679" s="249"/>
      <c r="M679" s="250"/>
      <c r="N679" s="251"/>
      <c r="O679" s="251"/>
      <c r="P679" s="251"/>
      <c r="Q679" s="251"/>
      <c r="R679" s="251"/>
      <c r="S679" s="251"/>
      <c r="T679" s="25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3" t="s">
        <v>169</v>
      </c>
      <c r="AU679" s="253" t="s">
        <v>88</v>
      </c>
      <c r="AV679" s="13" t="s">
        <v>88</v>
      </c>
      <c r="AW679" s="13" t="s">
        <v>34</v>
      </c>
      <c r="AX679" s="13" t="s">
        <v>79</v>
      </c>
      <c r="AY679" s="253" t="s">
        <v>163</v>
      </c>
    </row>
    <row r="680" s="14" customFormat="1">
      <c r="A680" s="14"/>
      <c r="B680" s="254"/>
      <c r="C680" s="255"/>
      <c r="D680" s="244" t="s">
        <v>169</v>
      </c>
      <c r="E680" s="256" t="s">
        <v>1</v>
      </c>
      <c r="F680" s="257" t="s">
        <v>172</v>
      </c>
      <c r="G680" s="255"/>
      <c r="H680" s="258">
        <v>10.593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4" t="s">
        <v>169</v>
      </c>
      <c r="AU680" s="264" t="s">
        <v>88</v>
      </c>
      <c r="AV680" s="14" t="s">
        <v>94</v>
      </c>
      <c r="AW680" s="14" t="s">
        <v>34</v>
      </c>
      <c r="AX680" s="14" t="s">
        <v>84</v>
      </c>
      <c r="AY680" s="264" t="s">
        <v>163</v>
      </c>
    </row>
    <row r="681" s="2" customFormat="1" ht="55.5" customHeight="1">
      <c r="A681" s="39"/>
      <c r="B681" s="40"/>
      <c r="C681" s="228" t="s">
        <v>444</v>
      </c>
      <c r="D681" s="228" t="s">
        <v>165</v>
      </c>
      <c r="E681" s="229" t="s">
        <v>831</v>
      </c>
      <c r="F681" s="230" t="s">
        <v>832</v>
      </c>
      <c r="G681" s="231" t="s">
        <v>175</v>
      </c>
      <c r="H681" s="232">
        <v>16.625</v>
      </c>
      <c r="I681" s="233"/>
      <c r="J681" s="234">
        <f>ROUND(I681*H681,2)</f>
        <v>0</v>
      </c>
      <c r="K681" s="235"/>
      <c r="L681" s="45"/>
      <c r="M681" s="236" t="s">
        <v>1</v>
      </c>
      <c r="N681" s="237" t="s">
        <v>44</v>
      </c>
      <c r="O681" s="92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0" t="s">
        <v>202</v>
      </c>
      <c r="AT681" s="240" t="s">
        <v>165</v>
      </c>
      <c r="AU681" s="240" t="s">
        <v>88</v>
      </c>
      <c r="AY681" s="18" t="s">
        <v>163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8" t="s">
        <v>84</v>
      </c>
      <c r="BK681" s="241">
        <f>ROUND(I681*H681,2)</f>
        <v>0</v>
      </c>
      <c r="BL681" s="18" t="s">
        <v>202</v>
      </c>
      <c r="BM681" s="240" t="s">
        <v>687</v>
      </c>
    </row>
    <row r="682" s="13" customFormat="1">
      <c r="A682" s="13"/>
      <c r="B682" s="242"/>
      <c r="C682" s="243"/>
      <c r="D682" s="244" t="s">
        <v>169</v>
      </c>
      <c r="E682" s="245" t="s">
        <v>1</v>
      </c>
      <c r="F682" s="246" t="s">
        <v>1894</v>
      </c>
      <c r="G682" s="243"/>
      <c r="H682" s="247">
        <v>16.625</v>
      </c>
      <c r="I682" s="248"/>
      <c r="J682" s="243"/>
      <c r="K682" s="243"/>
      <c r="L682" s="249"/>
      <c r="M682" s="250"/>
      <c r="N682" s="251"/>
      <c r="O682" s="251"/>
      <c r="P682" s="251"/>
      <c r="Q682" s="251"/>
      <c r="R682" s="251"/>
      <c r="S682" s="251"/>
      <c r="T682" s="252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3" t="s">
        <v>169</v>
      </c>
      <c r="AU682" s="253" t="s">
        <v>88</v>
      </c>
      <c r="AV682" s="13" t="s">
        <v>88</v>
      </c>
      <c r="AW682" s="13" t="s">
        <v>34</v>
      </c>
      <c r="AX682" s="13" t="s">
        <v>79</v>
      </c>
      <c r="AY682" s="253" t="s">
        <v>163</v>
      </c>
    </row>
    <row r="683" s="14" customFormat="1">
      <c r="A683" s="14"/>
      <c r="B683" s="254"/>
      <c r="C683" s="255"/>
      <c r="D683" s="244" t="s">
        <v>169</v>
      </c>
      <c r="E683" s="256" t="s">
        <v>1</v>
      </c>
      <c r="F683" s="257" t="s">
        <v>172</v>
      </c>
      <c r="G683" s="255"/>
      <c r="H683" s="258">
        <v>16.625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4" t="s">
        <v>169</v>
      </c>
      <c r="AU683" s="264" t="s">
        <v>88</v>
      </c>
      <c r="AV683" s="14" t="s">
        <v>94</v>
      </c>
      <c r="AW683" s="14" t="s">
        <v>34</v>
      </c>
      <c r="AX683" s="14" t="s">
        <v>84</v>
      </c>
      <c r="AY683" s="264" t="s">
        <v>163</v>
      </c>
    </row>
    <row r="684" s="2" customFormat="1" ht="44.25" customHeight="1">
      <c r="A684" s="39"/>
      <c r="B684" s="40"/>
      <c r="C684" s="228" t="s">
        <v>688</v>
      </c>
      <c r="D684" s="228" t="s">
        <v>165</v>
      </c>
      <c r="E684" s="229" t="s">
        <v>837</v>
      </c>
      <c r="F684" s="230" t="s">
        <v>838</v>
      </c>
      <c r="G684" s="231" t="s">
        <v>175</v>
      </c>
      <c r="H684" s="232">
        <v>27.218</v>
      </c>
      <c r="I684" s="233"/>
      <c r="J684" s="234">
        <f>ROUND(I684*H684,2)</f>
        <v>0</v>
      </c>
      <c r="K684" s="235"/>
      <c r="L684" s="45"/>
      <c r="M684" s="236" t="s">
        <v>1</v>
      </c>
      <c r="N684" s="237" t="s">
        <v>44</v>
      </c>
      <c r="O684" s="92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0" t="s">
        <v>202</v>
      </c>
      <c r="AT684" s="240" t="s">
        <v>165</v>
      </c>
      <c r="AU684" s="240" t="s">
        <v>88</v>
      </c>
      <c r="AY684" s="18" t="s">
        <v>163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8" t="s">
        <v>84</v>
      </c>
      <c r="BK684" s="241">
        <f>ROUND(I684*H684,2)</f>
        <v>0</v>
      </c>
      <c r="BL684" s="18" t="s">
        <v>202</v>
      </c>
      <c r="BM684" s="240" t="s">
        <v>691</v>
      </c>
    </row>
    <row r="685" s="13" customFormat="1">
      <c r="A685" s="13"/>
      <c r="B685" s="242"/>
      <c r="C685" s="243"/>
      <c r="D685" s="244" t="s">
        <v>169</v>
      </c>
      <c r="E685" s="245" t="s">
        <v>1</v>
      </c>
      <c r="F685" s="246" t="s">
        <v>1895</v>
      </c>
      <c r="G685" s="243"/>
      <c r="H685" s="247">
        <v>27.218</v>
      </c>
      <c r="I685" s="248"/>
      <c r="J685" s="243"/>
      <c r="K685" s="243"/>
      <c r="L685" s="249"/>
      <c r="M685" s="250"/>
      <c r="N685" s="251"/>
      <c r="O685" s="251"/>
      <c r="P685" s="251"/>
      <c r="Q685" s="251"/>
      <c r="R685" s="251"/>
      <c r="S685" s="251"/>
      <c r="T685" s="252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3" t="s">
        <v>169</v>
      </c>
      <c r="AU685" s="253" t="s">
        <v>88</v>
      </c>
      <c r="AV685" s="13" t="s">
        <v>88</v>
      </c>
      <c r="AW685" s="13" t="s">
        <v>34</v>
      </c>
      <c r="AX685" s="13" t="s">
        <v>79</v>
      </c>
      <c r="AY685" s="253" t="s">
        <v>163</v>
      </c>
    </row>
    <row r="686" s="14" customFormat="1">
      <c r="A686" s="14"/>
      <c r="B686" s="254"/>
      <c r="C686" s="255"/>
      <c r="D686" s="244" t="s">
        <v>169</v>
      </c>
      <c r="E686" s="256" t="s">
        <v>1</v>
      </c>
      <c r="F686" s="257" t="s">
        <v>172</v>
      </c>
      <c r="G686" s="255"/>
      <c r="H686" s="258">
        <v>27.218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4" t="s">
        <v>169</v>
      </c>
      <c r="AU686" s="264" t="s">
        <v>88</v>
      </c>
      <c r="AV686" s="14" t="s">
        <v>94</v>
      </c>
      <c r="AW686" s="14" t="s">
        <v>34</v>
      </c>
      <c r="AX686" s="14" t="s">
        <v>84</v>
      </c>
      <c r="AY686" s="264" t="s">
        <v>163</v>
      </c>
    </row>
    <row r="687" s="2" customFormat="1" ht="24.15" customHeight="1">
      <c r="A687" s="39"/>
      <c r="B687" s="40"/>
      <c r="C687" s="265" t="s">
        <v>448</v>
      </c>
      <c r="D687" s="265" t="s">
        <v>296</v>
      </c>
      <c r="E687" s="266" t="s">
        <v>841</v>
      </c>
      <c r="F687" s="267" t="s">
        <v>842</v>
      </c>
      <c r="G687" s="268" t="s">
        <v>175</v>
      </c>
      <c r="H687" s="269">
        <v>30.579000000000001</v>
      </c>
      <c r="I687" s="270"/>
      <c r="J687" s="271">
        <f>ROUND(I687*H687,2)</f>
        <v>0</v>
      </c>
      <c r="K687" s="272"/>
      <c r="L687" s="273"/>
      <c r="M687" s="274" t="s">
        <v>1</v>
      </c>
      <c r="N687" s="275" t="s">
        <v>44</v>
      </c>
      <c r="O687" s="92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0" t="s">
        <v>242</v>
      </c>
      <c r="AT687" s="240" t="s">
        <v>296</v>
      </c>
      <c r="AU687" s="240" t="s">
        <v>88</v>
      </c>
      <c r="AY687" s="18" t="s">
        <v>163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8" t="s">
        <v>84</v>
      </c>
      <c r="BK687" s="241">
        <f>ROUND(I687*H687,2)</f>
        <v>0</v>
      </c>
      <c r="BL687" s="18" t="s">
        <v>202</v>
      </c>
      <c r="BM687" s="240" t="s">
        <v>694</v>
      </c>
    </row>
    <row r="688" s="13" customFormat="1">
      <c r="A688" s="13"/>
      <c r="B688" s="242"/>
      <c r="C688" s="243"/>
      <c r="D688" s="244" t="s">
        <v>169</v>
      </c>
      <c r="E688" s="245" t="s">
        <v>1</v>
      </c>
      <c r="F688" s="246" t="s">
        <v>1896</v>
      </c>
      <c r="G688" s="243"/>
      <c r="H688" s="247">
        <v>30.579000000000001</v>
      </c>
      <c r="I688" s="248"/>
      <c r="J688" s="243"/>
      <c r="K688" s="243"/>
      <c r="L688" s="249"/>
      <c r="M688" s="250"/>
      <c r="N688" s="251"/>
      <c r="O688" s="251"/>
      <c r="P688" s="251"/>
      <c r="Q688" s="251"/>
      <c r="R688" s="251"/>
      <c r="S688" s="251"/>
      <c r="T688" s="25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3" t="s">
        <v>169</v>
      </c>
      <c r="AU688" s="253" t="s">
        <v>88</v>
      </c>
      <c r="AV688" s="13" t="s">
        <v>88</v>
      </c>
      <c r="AW688" s="13" t="s">
        <v>34</v>
      </c>
      <c r="AX688" s="13" t="s">
        <v>79</v>
      </c>
      <c r="AY688" s="253" t="s">
        <v>163</v>
      </c>
    </row>
    <row r="689" s="14" customFormat="1">
      <c r="A689" s="14"/>
      <c r="B689" s="254"/>
      <c r="C689" s="255"/>
      <c r="D689" s="244" t="s">
        <v>169</v>
      </c>
      <c r="E689" s="256" t="s">
        <v>1</v>
      </c>
      <c r="F689" s="257" t="s">
        <v>172</v>
      </c>
      <c r="G689" s="255"/>
      <c r="H689" s="258">
        <v>30.579000000000001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4" t="s">
        <v>169</v>
      </c>
      <c r="AU689" s="264" t="s">
        <v>88</v>
      </c>
      <c r="AV689" s="14" t="s">
        <v>94</v>
      </c>
      <c r="AW689" s="14" t="s">
        <v>34</v>
      </c>
      <c r="AX689" s="14" t="s">
        <v>84</v>
      </c>
      <c r="AY689" s="264" t="s">
        <v>163</v>
      </c>
    </row>
    <row r="690" s="2" customFormat="1" ht="76.35" customHeight="1">
      <c r="A690" s="39"/>
      <c r="B690" s="40"/>
      <c r="C690" s="228" t="s">
        <v>695</v>
      </c>
      <c r="D690" s="228" t="s">
        <v>165</v>
      </c>
      <c r="E690" s="229" t="s">
        <v>882</v>
      </c>
      <c r="F690" s="230" t="s">
        <v>883</v>
      </c>
      <c r="G690" s="231" t="s">
        <v>286</v>
      </c>
      <c r="H690" s="232">
        <v>0.45200000000000001</v>
      </c>
      <c r="I690" s="233"/>
      <c r="J690" s="234">
        <f>ROUND(I690*H690,2)</f>
        <v>0</v>
      </c>
      <c r="K690" s="235"/>
      <c r="L690" s="45"/>
      <c r="M690" s="236" t="s">
        <v>1</v>
      </c>
      <c r="N690" s="237" t="s">
        <v>44</v>
      </c>
      <c r="O690" s="92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0" t="s">
        <v>202</v>
      </c>
      <c r="AT690" s="240" t="s">
        <v>165</v>
      </c>
      <c r="AU690" s="240" t="s">
        <v>88</v>
      </c>
      <c r="AY690" s="18" t="s">
        <v>163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8" t="s">
        <v>84</v>
      </c>
      <c r="BK690" s="241">
        <f>ROUND(I690*H690,2)</f>
        <v>0</v>
      </c>
      <c r="BL690" s="18" t="s">
        <v>202</v>
      </c>
      <c r="BM690" s="240" t="s">
        <v>698</v>
      </c>
    </row>
    <row r="691" s="12" customFormat="1" ht="22.8" customHeight="1">
      <c r="A691" s="12"/>
      <c r="B691" s="212"/>
      <c r="C691" s="213"/>
      <c r="D691" s="214" t="s">
        <v>78</v>
      </c>
      <c r="E691" s="226" t="s">
        <v>1897</v>
      </c>
      <c r="F691" s="226" t="s">
        <v>1898</v>
      </c>
      <c r="G691" s="213"/>
      <c r="H691" s="213"/>
      <c r="I691" s="216"/>
      <c r="J691" s="227">
        <f>BK691</f>
        <v>0</v>
      </c>
      <c r="K691" s="213"/>
      <c r="L691" s="218"/>
      <c r="M691" s="219"/>
      <c r="N691" s="220"/>
      <c r="O691" s="220"/>
      <c r="P691" s="221">
        <f>SUM(P692:P726)</f>
        <v>0</v>
      </c>
      <c r="Q691" s="220"/>
      <c r="R691" s="221">
        <f>SUM(R692:R726)</f>
        <v>0</v>
      </c>
      <c r="S691" s="220"/>
      <c r="T691" s="222">
        <f>SUM(T692:T726)</f>
        <v>0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23" t="s">
        <v>88</v>
      </c>
      <c r="AT691" s="224" t="s">
        <v>78</v>
      </c>
      <c r="AU691" s="224" t="s">
        <v>84</v>
      </c>
      <c r="AY691" s="223" t="s">
        <v>163</v>
      </c>
      <c r="BK691" s="225">
        <f>SUM(BK692:BK726)</f>
        <v>0</v>
      </c>
    </row>
    <row r="692" s="2" customFormat="1" ht="24.15" customHeight="1">
      <c r="A692" s="39"/>
      <c r="B692" s="40"/>
      <c r="C692" s="228" t="s">
        <v>452</v>
      </c>
      <c r="D692" s="228" t="s">
        <v>165</v>
      </c>
      <c r="E692" s="229" t="s">
        <v>1899</v>
      </c>
      <c r="F692" s="230" t="s">
        <v>1900</v>
      </c>
      <c r="G692" s="231" t="s">
        <v>293</v>
      </c>
      <c r="H692" s="232">
        <v>240</v>
      </c>
      <c r="I692" s="233"/>
      <c r="J692" s="234">
        <f>ROUND(I692*H692,2)</f>
        <v>0</v>
      </c>
      <c r="K692" s="235"/>
      <c r="L692" s="45"/>
      <c r="M692" s="236" t="s">
        <v>1</v>
      </c>
      <c r="N692" s="237" t="s">
        <v>44</v>
      </c>
      <c r="O692" s="92"/>
      <c r="P692" s="238">
        <f>O692*H692</f>
        <v>0</v>
      </c>
      <c r="Q692" s="238">
        <v>0</v>
      </c>
      <c r="R692" s="238">
        <f>Q692*H692</f>
        <v>0</v>
      </c>
      <c r="S692" s="238">
        <v>0</v>
      </c>
      <c r="T692" s="23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0" t="s">
        <v>202</v>
      </c>
      <c r="AT692" s="240" t="s">
        <v>165</v>
      </c>
      <c r="AU692" s="240" t="s">
        <v>88</v>
      </c>
      <c r="AY692" s="18" t="s">
        <v>163</v>
      </c>
      <c r="BE692" s="241">
        <f>IF(N692="základní",J692,0)</f>
        <v>0</v>
      </c>
      <c r="BF692" s="241">
        <f>IF(N692="snížená",J692,0)</f>
        <v>0</v>
      </c>
      <c r="BG692" s="241">
        <f>IF(N692="zákl. přenesená",J692,0)</f>
        <v>0</v>
      </c>
      <c r="BH692" s="241">
        <f>IF(N692="sníž. přenesená",J692,0)</f>
        <v>0</v>
      </c>
      <c r="BI692" s="241">
        <f>IF(N692="nulová",J692,0)</f>
        <v>0</v>
      </c>
      <c r="BJ692" s="18" t="s">
        <v>84</v>
      </c>
      <c r="BK692" s="241">
        <f>ROUND(I692*H692,2)</f>
        <v>0</v>
      </c>
      <c r="BL692" s="18" t="s">
        <v>202</v>
      </c>
      <c r="BM692" s="240" t="s">
        <v>701</v>
      </c>
    </row>
    <row r="693" s="2" customFormat="1" ht="24.15" customHeight="1">
      <c r="A693" s="39"/>
      <c r="B693" s="40"/>
      <c r="C693" s="228" t="s">
        <v>702</v>
      </c>
      <c r="D693" s="228" t="s">
        <v>165</v>
      </c>
      <c r="E693" s="229" t="s">
        <v>1901</v>
      </c>
      <c r="F693" s="230" t="s">
        <v>1902</v>
      </c>
      <c r="G693" s="231" t="s">
        <v>184</v>
      </c>
      <c r="H693" s="232">
        <v>18</v>
      </c>
      <c r="I693" s="233"/>
      <c r="J693" s="234">
        <f>ROUND(I693*H693,2)</f>
        <v>0</v>
      </c>
      <c r="K693" s="235"/>
      <c r="L693" s="45"/>
      <c r="M693" s="236" t="s">
        <v>1</v>
      </c>
      <c r="N693" s="237" t="s">
        <v>44</v>
      </c>
      <c r="O693" s="92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0" t="s">
        <v>202</v>
      </c>
      <c r="AT693" s="240" t="s">
        <v>165</v>
      </c>
      <c r="AU693" s="240" t="s">
        <v>88</v>
      </c>
      <c r="AY693" s="18" t="s">
        <v>163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8" t="s">
        <v>84</v>
      </c>
      <c r="BK693" s="241">
        <f>ROUND(I693*H693,2)</f>
        <v>0</v>
      </c>
      <c r="BL693" s="18" t="s">
        <v>202</v>
      </c>
      <c r="BM693" s="240" t="s">
        <v>705</v>
      </c>
    </row>
    <row r="694" s="2" customFormat="1" ht="24.15" customHeight="1">
      <c r="A694" s="39"/>
      <c r="B694" s="40"/>
      <c r="C694" s="228" t="s">
        <v>456</v>
      </c>
      <c r="D694" s="228" t="s">
        <v>165</v>
      </c>
      <c r="E694" s="229" t="s">
        <v>1903</v>
      </c>
      <c r="F694" s="230" t="s">
        <v>1904</v>
      </c>
      <c r="G694" s="231" t="s">
        <v>184</v>
      </c>
      <c r="H694" s="232">
        <v>64</v>
      </c>
      <c r="I694" s="233"/>
      <c r="J694" s="234">
        <f>ROUND(I694*H694,2)</f>
        <v>0</v>
      </c>
      <c r="K694" s="235"/>
      <c r="L694" s="45"/>
      <c r="M694" s="236" t="s">
        <v>1</v>
      </c>
      <c r="N694" s="237" t="s">
        <v>44</v>
      </c>
      <c r="O694" s="92"/>
      <c r="P694" s="238">
        <f>O694*H694</f>
        <v>0</v>
      </c>
      <c r="Q694" s="238">
        <v>0</v>
      </c>
      <c r="R694" s="238">
        <f>Q694*H694</f>
        <v>0</v>
      </c>
      <c r="S694" s="238">
        <v>0</v>
      </c>
      <c r="T694" s="23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0" t="s">
        <v>202</v>
      </c>
      <c r="AT694" s="240" t="s">
        <v>165</v>
      </c>
      <c r="AU694" s="240" t="s">
        <v>88</v>
      </c>
      <c r="AY694" s="18" t="s">
        <v>163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8" t="s">
        <v>84</v>
      </c>
      <c r="BK694" s="241">
        <f>ROUND(I694*H694,2)</f>
        <v>0</v>
      </c>
      <c r="BL694" s="18" t="s">
        <v>202</v>
      </c>
      <c r="BM694" s="240" t="s">
        <v>708</v>
      </c>
    </row>
    <row r="695" s="2" customFormat="1" ht="49.05" customHeight="1">
      <c r="A695" s="39"/>
      <c r="B695" s="40"/>
      <c r="C695" s="228" t="s">
        <v>709</v>
      </c>
      <c r="D695" s="228" t="s">
        <v>165</v>
      </c>
      <c r="E695" s="229" t="s">
        <v>1905</v>
      </c>
      <c r="F695" s="230" t="s">
        <v>1906</v>
      </c>
      <c r="G695" s="231" t="s">
        <v>175</v>
      </c>
      <c r="H695" s="232">
        <v>4.3700000000000001</v>
      </c>
      <c r="I695" s="233"/>
      <c r="J695" s="234">
        <f>ROUND(I695*H695,2)</f>
        <v>0</v>
      </c>
      <c r="K695" s="235"/>
      <c r="L695" s="45"/>
      <c r="M695" s="236" t="s">
        <v>1</v>
      </c>
      <c r="N695" s="237" t="s">
        <v>44</v>
      </c>
      <c r="O695" s="92"/>
      <c r="P695" s="238">
        <f>O695*H695</f>
        <v>0</v>
      </c>
      <c r="Q695" s="238">
        <v>0</v>
      </c>
      <c r="R695" s="238">
        <f>Q695*H695</f>
        <v>0</v>
      </c>
      <c r="S695" s="238">
        <v>0</v>
      </c>
      <c r="T695" s="239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0" t="s">
        <v>202</v>
      </c>
      <c r="AT695" s="240" t="s">
        <v>165</v>
      </c>
      <c r="AU695" s="240" t="s">
        <v>88</v>
      </c>
      <c r="AY695" s="18" t="s">
        <v>163</v>
      </c>
      <c r="BE695" s="241">
        <f>IF(N695="základní",J695,0)</f>
        <v>0</v>
      </c>
      <c r="BF695" s="241">
        <f>IF(N695="snížená",J695,0)</f>
        <v>0</v>
      </c>
      <c r="BG695" s="241">
        <f>IF(N695="zákl. přenesená",J695,0)</f>
        <v>0</v>
      </c>
      <c r="BH695" s="241">
        <f>IF(N695="sníž. přenesená",J695,0)</f>
        <v>0</v>
      </c>
      <c r="BI695" s="241">
        <f>IF(N695="nulová",J695,0)</f>
        <v>0</v>
      </c>
      <c r="BJ695" s="18" t="s">
        <v>84</v>
      </c>
      <c r="BK695" s="241">
        <f>ROUND(I695*H695,2)</f>
        <v>0</v>
      </c>
      <c r="BL695" s="18" t="s">
        <v>202</v>
      </c>
      <c r="BM695" s="240" t="s">
        <v>712</v>
      </c>
    </row>
    <row r="696" s="13" customFormat="1">
      <c r="A696" s="13"/>
      <c r="B696" s="242"/>
      <c r="C696" s="243"/>
      <c r="D696" s="244" t="s">
        <v>169</v>
      </c>
      <c r="E696" s="245" t="s">
        <v>1</v>
      </c>
      <c r="F696" s="246" t="s">
        <v>1907</v>
      </c>
      <c r="G696" s="243"/>
      <c r="H696" s="247">
        <v>4.3700000000000001</v>
      </c>
      <c r="I696" s="248"/>
      <c r="J696" s="243"/>
      <c r="K696" s="243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169</v>
      </c>
      <c r="AU696" s="253" t="s">
        <v>88</v>
      </c>
      <c r="AV696" s="13" t="s">
        <v>88</v>
      </c>
      <c r="AW696" s="13" t="s">
        <v>34</v>
      </c>
      <c r="AX696" s="13" t="s">
        <v>79</v>
      </c>
      <c r="AY696" s="253" t="s">
        <v>163</v>
      </c>
    </row>
    <row r="697" s="14" customFormat="1">
      <c r="A697" s="14"/>
      <c r="B697" s="254"/>
      <c r="C697" s="255"/>
      <c r="D697" s="244" t="s">
        <v>169</v>
      </c>
      <c r="E697" s="256" t="s">
        <v>1</v>
      </c>
      <c r="F697" s="257" t="s">
        <v>172</v>
      </c>
      <c r="G697" s="255"/>
      <c r="H697" s="258">
        <v>4.3700000000000001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4" t="s">
        <v>169</v>
      </c>
      <c r="AU697" s="264" t="s">
        <v>88</v>
      </c>
      <c r="AV697" s="14" t="s">
        <v>94</v>
      </c>
      <c r="AW697" s="14" t="s">
        <v>34</v>
      </c>
      <c r="AX697" s="14" t="s">
        <v>84</v>
      </c>
      <c r="AY697" s="264" t="s">
        <v>163</v>
      </c>
    </row>
    <row r="698" s="2" customFormat="1" ht="37.8" customHeight="1">
      <c r="A698" s="39"/>
      <c r="B698" s="40"/>
      <c r="C698" s="228" t="s">
        <v>460</v>
      </c>
      <c r="D698" s="228" t="s">
        <v>165</v>
      </c>
      <c r="E698" s="229" t="s">
        <v>1908</v>
      </c>
      <c r="F698" s="230" t="s">
        <v>1909</v>
      </c>
      <c r="G698" s="231" t="s">
        <v>184</v>
      </c>
      <c r="H698" s="232">
        <v>20.5</v>
      </c>
      <c r="I698" s="233"/>
      <c r="J698" s="234">
        <f>ROUND(I698*H698,2)</f>
        <v>0</v>
      </c>
      <c r="K698" s="235"/>
      <c r="L698" s="45"/>
      <c r="M698" s="236" t="s">
        <v>1</v>
      </c>
      <c r="N698" s="237" t="s">
        <v>44</v>
      </c>
      <c r="O698" s="92"/>
      <c r="P698" s="238">
        <f>O698*H698</f>
        <v>0</v>
      </c>
      <c r="Q698" s="238">
        <v>0</v>
      </c>
      <c r="R698" s="238">
        <f>Q698*H698</f>
        <v>0</v>
      </c>
      <c r="S698" s="238">
        <v>0</v>
      </c>
      <c r="T698" s="23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0" t="s">
        <v>202</v>
      </c>
      <c r="AT698" s="240" t="s">
        <v>165</v>
      </c>
      <c r="AU698" s="240" t="s">
        <v>88</v>
      </c>
      <c r="AY698" s="18" t="s">
        <v>163</v>
      </c>
      <c r="BE698" s="241">
        <f>IF(N698="základní",J698,0)</f>
        <v>0</v>
      </c>
      <c r="BF698" s="241">
        <f>IF(N698="snížená",J698,0)</f>
        <v>0</v>
      </c>
      <c r="BG698" s="241">
        <f>IF(N698="zákl. přenesená",J698,0)</f>
        <v>0</v>
      </c>
      <c r="BH698" s="241">
        <f>IF(N698="sníž. přenesená",J698,0)</f>
        <v>0</v>
      </c>
      <c r="BI698" s="241">
        <f>IF(N698="nulová",J698,0)</f>
        <v>0</v>
      </c>
      <c r="BJ698" s="18" t="s">
        <v>84</v>
      </c>
      <c r="BK698" s="241">
        <f>ROUND(I698*H698,2)</f>
        <v>0</v>
      </c>
      <c r="BL698" s="18" t="s">
        <v>202</v>
      </c>
      <c r="BM698" s="240" t="s">
        <v>715</v>
      </c>
    </row>
    <row r="699" s="13" customFormat="1">
      <c r="A699" s="13"/>
      <c r="B699" s="242"/>
      <c r="C699" s="243"/>
      <c r="D699" s="244" t="s">
        <v>169</v>
      </c>
      <c r="E699" s="245" t="s">
        <v>1</v>
      </c>
      <c r="F699" s="246" t="s">
        <v>1910</v>
      </c>
      <c r="G699" s="243"/>
      <c r="H699" s="247">
        <v>20.5</v>
      </c>
      <c r="I699" s="248"/>
      <c r="J699" s="243"/>
      <c r="K699" s="243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169</v>
      </c>
      <c r="AU699" s="253" t="s">
        <v>88</v>
      </c>
      <c r="AV699" s="13" t="s">
        <v>88</v>
      </c>
      <c r="AW699" s="13" t="s">
        <v>34</v>
      </c>
      <c r="AX699" s="13" t="s">
        <v>79</v>
      </c>
      <c r="AY699" s="253" t="s">
        <v>163</v>
      </c>
    </row>
    <row r="700" s="14" customFormat="1">
      <c r="A700" s="14"/>
      <c r="B700" s="254"/>
      <c r="C700" s="255"/>
      <c r="D700" s="244" t="s">
        <v>169</v>
      </c>
      <c r="E700" s="256" t="s">
        <v>1</v>
      </c>
      <c r="F700" s="257" t="s">
        <v>172</v>
      </c>
      <c r="G700" s="255"/>
      <c r="H700" s="258">
        <v>20.5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169</v>
      </c>
      <c r="AU700" s="264" t="s">
        <v>88</v>
      </c>
      <c r="AV700" s="14" t="s">
        <v>94</v>
      </c>
      <c r="AW700" s="14" t="s">
        <v>34</v>
      </c>
      <c r="AX700" s="14" t="s">
        <v>84</v>
      </c>
      <c r="AY700" s="264" t="s">
        <v>163</v>
      </c>
    </row>
    <row r="701" s="2" customFormat="1" ht="37.8" customHeight="1">
      <c r="A701" s="39"/>
      <c r="B701" s="40"/>
      <c r="C701" s="228" t="s">
        <v>716</v>
      </c>
      <c r="D701" s="228" t="s">
        <v>165</v>
      </c>
      <c r="E701" s="229" t="s">
        <v>1911</v>
      </c>
      <c r="F701" s="230" t="s">
        <v>1912</v>
      </c>
      <c r="G701" s="231" t="s">
        <v>184</v>
      </c>
      <c r="H701" s="232">
        <v>85.810000000000002</v>
      </c>
      <c r="I701" s="233"/>
      <c r="J701" s="234">
        <f>ROUND(I701*H701,2)</f>
        <v>0</v>
      </c>
      <c r="K701" s="235"/>
      <c r="L701" s="45"/>
      <c r="M701" s="236" t="s">
        <v>1</v>
      </c>
      <c r="N701" s="237" t="s">
        <v>44</v>
      </c>
      <c r="O701" s="92"/>
      <c r="P701" s="238">
        <f>O701*H701</f>
        <v>0</v>
      </c>
      <c r="Q701" s="238">
        <v>0</v>
      </c>
      <c r="R701" s="238">
        <f>Q701*H701</f>
        <v>0</v>
      </c>
      <c r="S701" s="238">
        <v>0</v>
      </c>
      <c r="T701" s="23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0" t="s">
        <v>202</v>
      </c>
      <c r="AT701" s="240" t="s">
        <v>165</v>
      </c>
      <c r="AU701" s="240" t="s">
        <v>88</v>
      </c>
      <c r="AY701" s="18" t="s">
        <v>163</v>
      </c>
      <c r="BE701" s="241">
        <f>IF(N701="základní",J701,0)</f>
        <v>0</v>
      </c>
      <c r="BF701" s="241">
        <f>IF(N701="snížená",J701,0)</f>
        <v>0</v>
      </c>
      <c r="BG701" s="241">
        <f>IF(N701="zákl. přenesená",J701,0)</f>
        <v>0</v>
      </c>
      <c r="BH701" s="241">
        <f>IF(N701="sníž. přenesená",J701,0)</f>
        <v>0</v>
      </c>
      <c r="BI701" s="241">
        <f>IF(N701="nulová",J701,0)</f>
        <v>0</v>
      </c>
      <c r="BJ701" s="18" t="s">
        <v>84</v>
      </c>
      <c r="BK701" s="241">
        <f>ROUND(I701*H701,2)</f>
        <v>0</v>
      </c>
      <c r="BL701" s="18" t="s">
        <v>202</v>
      </c>
      <c r="BM701" s="240" t="s">
        <v>719</v>
      </c>
    </row>
    <row r="702" s="13" customFormat="1">
      <c r="A702" s="13"/>
      <c r="B702" s="242"/>
      <c r="C702" s="243"/>
      <c r="D702" s="244" t="s">
        <v>169</v>
      </c>
      <c r="E702" s="245" t="s">
        <v>1</v>
      </c>
      <c r="F702" s="246" t="s">
        <v>1913</v>
      </c>
      <c r="G702" s="243"/>
      <c r="H702" s="247">
        <v>13.199999999999999</v>
      </c>
      <c r="I702" s="248"/>
      <c r="J702" s="243"/>
      <c r="K702" s="243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169</v>
      </c>
      <c r="AU702" s="253" t="s">
        <v>88</v>
      </c>
      <c r="AV702" s="13" t="s">
        <v>88</v>
      </c>
      <c r="AW702" s="13" t="s">
        <v>34</v>
      </c>
      <c r="AX702" s="13" t="s">
        <v>79</v>
      </c>
      <c r="AY702" s="253" t="s">
        <v>163</v>
      </c>
    </row>
    <row r="703" s="13" customFormat="1">
      <c r="A703" s="13"/>
      <c r="B703" s="242"/>
      <c r="C703" s="243"/>
      <c r="D703" s="244" t="s">
        <v>169</v>
      </c>
      <c r="E703" s="245" t="s">
        <v>1</v>
      </c>
      <c r="F703" s="246" t="s">
        <v>1914</v>
      </c>
      <c r="G703" s="243"/>
      <c r="H703" s="247">
        <v>26</v>
      </c>
      <c r="I703" s="248"/>
      <c r="J703" s="243"/>
      <c r="K703" s="243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169</v>
      </c>
      <c r="AU703" s="253" t="s">
        <v>88</v>
      </c>
      <c r="AV703" s="13" t="s">
        <v>88</v>
      </c>
      <c r="AW703" s="13" t="s">
        <v>34</v>
      </c>
      <c r="AX703" s="13" t="s">
        <v>79</v>
      </c>
      <c r="AY703" s="253" t="s">
        <v>163</v>
      </c>
    </row>
    <row r="704" s="13" customFormat="1">
      <c r="A704" s="13"/>
      <c r="B704" s="242"/>
      <c r="C704" s="243"/>
      <c r="D704" s="244" t="s">
        <v>169</v>
      </c>
      <c r="E704" s="245" t="s">
        <v>1</v>
      </c>
      <c r="F704" s="246" t="s">
        <v>1915</v>
      </c>
      <c r="G704" s="243"/>
      <c r="H704" s="247">
        <v>10.800000000000001</v>
      </c>
      <c r="I704" s="248"/>
      <c r="J704" s="243"/>
      <c r="K704" s="243"/>
      <c r="L704" s="249"/>
      <c r="M704" s="250"/>
      <c r="N704" s="251"/>
      <c r="O704" s="251"/>
      <c r="P704" s="251"/>
      <c r="Q704" s="251"/>
      <c r="R704" s="251"/>
      <c r="S704" s="251"/>
      <c r="T704" s="252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3" t="s">
        <v>169</v>
      </c>
      <c r="AU704" s="253" t="s">
        <v>88</v>
      </c>
      <c r="AV704" s="13" t="s">
        <v>88</v>
      </c>
      <c r="AW704" s="13" t="s">
        <v>34</v>
      </c>
      <c r="AX704" s="13" t="s">
        <v>79</v>
      </c>
      <c r="AY704" s="253" t="s">
        <v>163</v>
      </c>
    </row>
    <row r="705" s="13" customFormat="1">
      <c r="A705" s="13"/>
      <c r="B705" s="242"/>
      <c r="C705" s="243"/>
      <c r="D705" s="244" t="s">
        <v>169</v>
      </c>
      <c r="E705" s="245" t="s">
        <v>1</v>
      </c>
      <c r="F705" s="246" t="s">
        <v>1916</v>
      </c>
      <c r="G705" s="243"/>
      <c r="H705" s="247">
        <v>4.7999999999999998</v>
      </c>
      <c r="I705" s="248"/>
      <c r="J705" s="243"/>
      <c r="K705" s="243"/>
      <c r="L705" s="249"/>
      <c r="M705" s="250"/>
      <c r="N705" s="251"/>
      <c r="O705" s="251"/>
      <c r="P705" s="251"/>
      <c r="Q705" s="251"/>
      <c r="R705" s="251"/>
      <c r="S705" s="251"/>
      <c r="T705" s="25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3" t="s">
        <v>169</v>
      </c>
      <c r="AU705" s="253" t="s">
        <v>88</v>
      </c>
      <c r="AV705" s="13" t="s">
        <v>88</v>
      </c>
      <c r="AW705" s="13" t="s">
        <v>34</v>
      </c>
      <c r="AX705" s="13" t="s">
        <v>79</v>
      </c>
      <c r="AY705" s="253" t="s">
        <v>163</v>
      </c>
    </row>
    <row r="706" s="13" customFormat="1">
      <c r="A706" s="13"/>
      <c r="B706" s="242"/>
      <c r="C706" s="243"/>
      <c r="D706" s="244" t="s">
        <v>169</v>
      </c>
      <c r="E706" s="245" t="s">
        <v>1</v>
      </c>
      <c r="F706" s="246" t="s">
        <v>1917</v>
      </c>
      <c r="G706" s="243"/>
      <c r="H706" s="247">
        <v>1.8</v>
      </c>
      <c r="I706" s="248"/>
      <c r="J706" s="243"/>
      <c r="K706" s="243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169</v>
      </c>
      <c r="AU706" s="253" t="s">
        <v>88</v>
      </c>
      <c r="AV706" s="13" t="s">
        <v>88</v>
      </c>
      <c r="AW706" s="13" t="s">
        <v>34</v>
      </c>
      <c r="AX706" s="13" t="s">
        <v>79</v>
      </c>
      <c r="AY706" s="253" t="s">
        <v>163</v>
      </c>
    </row>
    <row r="707" s="13" customFormat="1">
      <c r="A707" s="13"/>
      <c r="B707" s="242"/>
      <c r="C707" s="243"/>
      <c r="D707" s="244" t="s">
        <v>169</v>
      </c>
      <c r="E707" s="245" t="s">
        <v>1</v>
      </c>
      <c r="F707" s="246" t="s">
        <v>1918</v>
      </c>
      <c r="G707" s="243"/>
      <c r="H707" s="247">
        <v>2.6400000000000001</v>
      </c>
      <c r="I707" s="248"/>
      <c r="J707" s="243"/>
      <c r="K707" s="243"/>
      <c r="L707" s="249"/>
      <c r="M707" s="250"/>
      <c r="N707" s="251"/>
      <c r="O707" s="251"/>
      <c r="P707" s="251"/>
      <c r="Q707" s="251"/>
      <c r="R707" s="251"/>
      <c r="S707" s="251"/>
      <c r="T707" s="25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3" t="s">
        <v>169</v>
      </c>
      <c r="AU707" s="253" t="s">
        <v>88</v>
      </c>
      <c r="AV707" s="13" t="s">
        <v>88</v>
      </c>
      <c r="AW707" s="13" t="s">
        <v>34</v>
      </c>
      <c r="AX707" s="13" t="s">
        <v>79</v>
      </c>
      <c r="AY707" s="253" t="s">
        <v>163</v>
      </c>
    </row>
    <row r="708" s="13" customFormat="1">
      <c r="A708" s="13"/>
      <c r="B708" s="242"/>
      <c r="C708" s="243"/>
      <c r="D708" s="244" t="s">
        <v>169</v>
      </c>
      <c r="E708" s="245" t="s">
        <v>1</v>
      </c>
      <c r="F708" s="246" t="s">
        <v>1919</v>
      </c>
      <c r="G708" s="243"/>
      <c r="H708" s="247">
        <v>1.75</v>
      </c>
      <c r="I708" s="248"/>
      <c r="J708" s="243"/>
      <c r="K708" s="243"/>
      <c r="L708" s="249"/>
      <c r="M708" s="250"/>
      <c r="N708" s="251"/>
      <c r="O708" s="251"/>
      <c r="P708" s="251"/>
      <c r="Q708" s="251"/>
      <c r="R708" s="251"/>
      <c r="S708" s="251"/>
      <c r="T708" s="25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3" t="s">
        <v>169</v>
      </c>
      <c r="AU708" s="253" t="s">
        <v>88</v>
      </c>
      <c r="AV708" s="13" t="s">
        <v>88</v>
      </c>
      <c r="AW708" s="13" t="s">
        <v>34</v>
      </c>
      <c r="AX708" s="13" t="s">
        <v>79</v>
      </c>
      <c r="AY708" s="253" t="s">
        <v>163</v>
      </c>
    </row>
    <row r="709" s="13" customFormat="1">
      <c r="A709" s="13"/>
      <c r="B709" s="242"/>
      <c r="C709" s="243"/>
      <c r="D709" s="244" t="s">
        <v>169</v>
      </c>
      <c r="E709" s="245" t="s">
        <v>1</v>
      </c>
      <c r="F709" s="246" t="s">
        <v>1920</v>
      </c>
      <c r="G709" s="243"/>
      <c r="H709" s="247">
        <v>1.1599999999999999</v>
      </c>
      <c r="I709" s="248"/>
      <c r="J709" s="243"/>
      <c r="K709" s="243"/>
      <c r="L709" s="249"/>
      <c r="M709" s="250"/>
      <c r="N709" s="251"/>
      <c r="O709" s="251"/>
      <c r="P709" s="251"/>
      <c r="Q709" s="251"/>
      <c r="R709" s="251"/>
      <c r="S709" s="251"/>
      <c r="T709" s="25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3" t="s">
        <v>169</v>
      </c>
      <c r="AU709" s="253" t="s">
        <v>88</v>
      </c>
      <c r="AV709" s="13" t="s">
        <v>88</v>
      </c>
      <c r="AW709" s="13" t="s">
        <v>34</v>
      </c>
      <c r="AX709" s="13" t="s">
        <v>79</v>
      </c>
      <c r="AY709" s="253" t="s">
        <v>163</v>
      </c>
    </row>
    <row r="710" s="13" customFormat="1">
      <c r="A710" s="13"/>
      <c r="B710" s="242"/>
      <c r="C710" s="243"/>
      <c r="D710" s="244" t="s">
        <v>169</v>
      </c>
      <c r="E710" s="245" t="s">
        <v>1</v>
      </c>
      <c r="F710" s="246" t="s">
        <v>1921</v>
      </c>
      <c r="G710" s="243"/>
      <c r="H710" s="247">
        <v>13.800000000000001</v>
      </c>
      <c r="I710" s="248"/>
      <c r="J710" s="243"/>
      <c r="K710" s="243"/>
      <c r="L710" s="249"/>
      <c r="M710" s="250"/>
      <c r="N710" s="251"/>
      <c r="O710" s="251"/>
      <c r="P710" s="251"/>
      <c r="Q710" s="251"/>
      <c r="R710" s="251"/>
      <c r="S710" s="251"/>
      <c r="T710" s="252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3" t="s">
        <v>169</v>
      </c>
      <c r="AU710" s="253" t="s">
        <v>88</v>
      </c>
      <c r="AV710" s="13" t="s">
        <v>88</v>
      </c>
      <c r="AW710" s="13" t="s">
        <v>34</v>
      </c>
      <c r="AX710" s="13" t="s">
        <v>79</v>
      </c>
      <c r="AY710" s="253" t="s">
        <v>163</v>
      </c>
    </row>
    <row r="711" s="13" customFormat="1">
      <c r="A711" s="13"/>
      <c r="B711" s="242"/>
      <c r="C711" s="243"/>
      <c r="D711" s="244" t="s">
        <v>169</v>
      </c>
      <c r="E711" s="245" t="s">
        <v>1</v>
      </c>
      <c r="F711" s="246" t="s">
        <v>1922</v>
      </c>
      <c r="G711" s="243"/>
      <c r="H711" s="247">
        <v>1.1699999999999999</v>
      </c>
      <c r="I711" s="248"/>
      <c r="J711" s="243"/>
      <c r="K711" s="243"/>
      <c r="L711" s="249"/>
      <c r="M711" s="250"/>
      <c r="N711" s="251"/>
      <c r="O711" s="251"/>
      <c r="P711" s="251"/>
      <c r="Q711" s="251"/>
      <c r="R711" s="251"/>
      <c r="S711" s="251"/>
      <c r="T711" s="25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3" t="s">
        <v>169</v>
      </c>
      <c r="AU711" s="253" t="s">
        <v>88</v>
      </c>
      <c r="AV711" s="13" t="s">
        <v>88</v>
      </c>
      <c r="AW711" s="13" t="s">
        <v>34</v>
      </c>
      <c r="AX711" s="13" t="s">
        <v>79</v>
      </c>
      <c r="AY711" s="253" t="s">
        <v>163</v>
      </c>
    </row>
    <row r="712" s="13" customFormat="1">
      <c r="A712" s="13"/>
      <c r="B712" s="242"/>
      <c r="C712" s="243"/>
      <c r="D712" s="244" t="s">
        <v>169</v>
      </c>
      <c r="E712" s="245" t="s">
        <v>1</v>
      </c>
      <c r="F712" s="246" t="s">
        <v>1923</v>
      </c>
      <c r="G712" s="243"/>
      <c r="H712" s="247">
        <v>0.93000000000000005</v>
      </c>
      <c r="I712" s="248"/>
      <c r="J712" s="243"/>
      <c r="K712" s="243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169</v>
      </c>
      <c r="AU712" s="253" t="s">
        <v>88</v>
      </c>
      <c r="AV712" s="13" t="s">
        <v>88</v>
      </c>
      <c r="AW712" s="13" t="s">
        <v>34</v>
      </c>
      <c r="AX712" s="13" t="s">
        <v>79</v>
      </c>
      <c r="AY712" s="253" t="s">
        <v>163</v>
      </c>
    </row>
    <row r="713" s="13" customFormat="1">
      <c r="A713" s="13"/>
      <c r="B713" s="242"/>
      <c r="C713" s="243"/>
      <c r="D713" s="244" t="s">
        <v>169</v>
      </c>
      <c r="E713" s="245" t="s">
        <v>1</v>
      </c>
      <c r="F713" s="246" t="s">
        <v>1924</v>
      </c>
      <c r="G713" s="243"/>
      <c r="H713" s="247">
        <v>4.6399999999999997</v>
      </c>
      <c r="I713" s="248"/>
      <c r="J713" s="243"/>
      <c r="K713" s="243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169</v>
      </c>
      <c r="AU713" s="253" t="s">
        <v>88</v>
      </c>
      <c r="AV713" s="13" t="s">
        <v>88</v>
      </c>
      <c r="AW713" s="13" t="s">
        <v>34</v>
      </c>
      <c r="AX713" s="13" t="s">
        <v>79</v>
      </c>
      <c r="AY713" s="253" t="s">
        <v>163</v>
      </c>
    </row>
    <row r="714" s="13" customFormat="1">
      <c r="A714" s="13"/>
      <c r="B714" s="242"/>
      <c r="C714" s="243"/>
      <c r="D714" s="244" t="s">
        <v>169</v>
      </c>
      <c r="E714" s="245" t="s">
        <v>1</v>
      </c>
      <c r="F714" s="246" t="s">
        <v>1925</v>
      </c>
      <c r="G714" s="243"/>
      <c r="H714" s="247">
        <v>3.1200000000000001</v>
      </c>
      <c r="I714" s="248"/>
      <c r="J714" s="243"/>
      <c r="K714" s="243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169</v>
      </c>
      <c r="AU714" s="253" t="s">
        <v>88</v>
      </c>
      <c r="AV714" s="13" t="s">
        <v>88</v>
      </c>
      <c r="AW714" s="13" t="s">
        <v>34</v>
      </c>
      <c r="AX714" s="13" t="s">
        <v>79</v>
      </c>
      <c r="AY714" s="253" t="s">
        <v>163</v>
      </c>
    </row>
    <row r="715" s="14" customFormat="1">
      <c r="A715" s="14"/>
      <c r="B715" s="254"/>
      <c r="C715" s="255"/>
      <c r="D715" s="244" t="s">
        <v>169</v>
      </c>
      <c r="E715" s="256" t="s">
        <v>1</v>
      </c>
      <c r="F715" s="257" t="s">
        <v>172</v>
      </c>
      <c r="G715" s="255"/>
      <c r="H715" s="258">
        <v>85.810000000000002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4" t="s">
        <v>169</v>
      </c>
      <c r="AU715" s="264" t="s">
        <v>88</v>
      </c>
      <c r="AV715" s="14" t="s">
        <v>94</v>
      </c>
      <c r="AW715" s="14" t="s">
        <v>34</v>
      </c>
      <c r="AX715" s="14" t="s">
        <v>84</v>
      </c>
      <c r="AY715" s="264" t="s">
        <v>163</v>
      </c>
    </row>
    <row r="716" s="2" customFormat="1" ht="44.25" customHeight="1">
      <c r="A716" s="39"/>
      <c r="B716" s="40"/>
      <c r="C716" s="228" t="s">
        <v>464</v>
      </c>
      <c r="D716" s="228" t="s">
        <v>165</v>
      </c>
      <c r="E716" s="229" t="s">
        <v>1926</v>
      </c>
      <c r="F716" s="230" t="s">
        <v>1927</v>
      </c>
      <c r="G716" s="231" t="s">
        <v>184</v>
      </c>
      <c r="H716" s="232">
        <v>154</v>
      </c>
      <c r="I716" s="233"/>
      <c r="J716" s="234">
        <f>ROUND(I716*H716,2)</f>
        <v>0</v>
      </c>
      <c r="K716" s="235"/>
      <c r="L716" s="45"/>
      <c r="M716" s="236" t="s">
        <v>1</v>
      </c>
      <c r="N716" s="237" t="s">
        <v>44</v>
      </c>
      <c r="O716" s="92"/>
      <c r="P716" s="238">
        <f>O716*H716</f>
        <v>0</v>
      </c>
      <c r="Q716" s="238">
        <v>0</v>
      </c>
      <c r="R716" s="238">
        <f>Q716*H716</f>
        <v>0</v>
      </c>
      <c r="S716" s="238">
        <v>0</v>
      </c>
      <c r="T716" s="23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0" t="s">
        <v>202</v>
      </c>
      <c r="AT716" s="240" t="s">
        <v>165</v>
      </c>
      <c r="AU716" s="240" t="s">
        <v>88</v>
      </c>
      <c r="AY716" s="18" t="s">
        <v>163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8" t="s">
        <v>84</v>
      </c>
      <c r="BK716" s="241">
        <f>ROUND(I716*H716,2)</f>
        <v>0</v>
      </c>
      <c r="BL716" s="18" t="s">
        <v>202</v>
      </c>
      <c r="BM716" s="240" t="s">
        <v>722</v>
      </c>
    </row>
    <row r="717" s="13" customFormat="1">
      <c r="A717" s="13"/>
      <c r="B717" s="242"/>
      <c r="C717" s="243"/>
      <c r="D717" s="244" t="s">
        <v>169</v>
      </c>
      <c r="E717" s="245" t="s">
        <v>1</v>
      </c>
      <c r="F717" s="246" t="s">
        <v>1928</v>
      </c>
      <c r="G717" s="243"/>
      <c r="H717" s="247">
        <v>154</v>
      </c>
      <c r="I717" s="248"/>
      <c r="J717" s="243"/>
      <c r="K717" s="243"/>
      <c r="L717" s="249"/>
      <c r="M717" s="250"/>
      <c r="N717" s="251"/>
      <c r="O717" s="251"/>
      <c r="P717" s="251"/>
      <c r="Q717" s="251"/>
      <c r="R717" s="251"/>
      <c r="S717" s="251"/>
      <c r="T717" s="25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3" t="s">
        <v>169</v>
      </c>
      <c r="AU717" s="253" t="s">
        <v>88</v>
      </c>
      <c r="AV717" s="13" t="s">
        <v>88</v>
      </c>
      <c r="AW717" s="13" t="s">
        <v>34</v>
      </c>
      <c r="AX717" s="13" t="s">
        <v>79</v>
      </c>
      <c r="AY717" s="253" t="s">
        <v>163</v>
      </c>
    </row>
    <row r="718" s="14" customFormat="1">
      <c r="A718" s="14"/>
      <c r="B718" s="254"/>
      <c r="C718" s="255"/>
      <c r="D718" s="244" t="s">
        <v>169</v>
      </c>
      <c r="E718" s="256" t="s">
        <v>1</v>
      </c>
      <c r="F718" s="257" t="s">
        <v>172</v>
      </c>
      <c r="G718" s="255"/>
      <c r="H718" s="258">
        <v>154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4" t="s">
        <v>169</v>
      </c>
      <c r="AU718" s="264" t="s">
        <v>88</v>
      </c>
      <c r="AV718" s="14" t="s">
        <v>94</v>
      </c>
      <c r="AW718" s="14" t="s">
        <v>34</v>
      </c>
      <c r="AX718" s="14" t="s">
        <v>84</v>
      </c>
      <c r="AY718" s="264" t="s">
        <v>163</v>
      </c>
    </row>
    <row r="719" s="2" customFormat="1" ht="44.25" customHeight="1">
      <c r="A719" s="39"/>
      <c r="B719" s="40"/>
      <c r="C719" s="228" t="s">
        <v>723</v>
      </c>
      <c r="D719" s="228" t="s">
        <v>165</v>
      </c>
      <c r="E719" s="229" t="s">
        <v>1929</v>
      </c>
      <c r="F719" s="230" t="s">
        <v>1930</v>
      </c>
      <c r="G719" s="231" t="s">
        <v>184</v>
      </c>
      <c r="H719" s="232">
        <v>24</v>
      </c>
      <c r="I719" s="233"/>
      <c r="J719" s="234">
        <f>ROUND(I719*H719,2)</f>
        <v>0</v>
      </c>
      <c r="K719" s="235"/>
      <c r="L719" s="45"/>
      <c r="M719" s="236" t="s">
        <v>1</v>
      </c>
      <c r="N719" s="237" t="s">
        <v>44</v>
      </c>
      <c r="O719" s="92"/>
      <c r="P719" s="238">
        <f>O719*H719</f>
        <v>0</v>
      </c>
      <c r="Q719" s="238">
        <v>0</v>
      </c>
      <c r="R719" s="238">
        <f>Q719*H719</f>
        <v>0</v>
      </c>
      <c r="S719" s="238">
        <v>0</v>
      </c>
      <c r="T719" s="239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0" t="s">
        <v>202</v>
      </c>
      <c r="AT719" s="240" t="s">
        <v>165</v>
      </c>
      <c r="AU719" s="240" t="s">
        <v>88</v>
      </c>
      <c r="AY719" s="18" t="s">
        <v>163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8" t="s">
        <v>84</v>
      </c>
      <c r="BK719" s="241">
        <f>ROUND(I719*H719,2)</f>
        <v>0</v>
      </c>
      <c r="BL719" s="18" t="s">
        <v>202</v>
      </c>
      <c r="BM719" s="240" t="s">
        <v>726</v>
      </c>
    </row>
    <row r="720" s="13" customFormat="1">
      <c r="A720" s="13"/>
      <c r="B720" s="242"/>
      <c r="C720" s="243"/>
      <c r="D720" s="244" t="s">
        <v>169</v>
      </c>
      <c r="E720" s="245" t="s">
        <v>1</v>
      </c>
      <c r="F720" s="246" t="s">
        <v>1931</v>
      </c>
      <c r="G720" s="243"/>
      <c r="H720" s="247">
        <v>24</v>
      </c>
      <c r="I720" s="248"/>
      <c r="J720" s="243"/>
      <c r="K720" s="243"/>
      <c r="L720" s="249"/>
      <c r="M720" s="250"/>
      <c r="N720" s="251"/>
      <c r="O720" s="251"/>
      <c r="P720" s="251"/>
      <c r="Q720" s="251"/>
      <c r="R720" s="251"/>
      <c r="S720" s="251"/>
      <c r="T720" s="252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3" t="s">
        <v>169</v>
      </c>
      <c r="AU720" s="253" t="s">
        <v>88</v>
      </c>
      <c r="AV720" s="13" t="s">
        <v>88</v>
      </c>
      <c r="AW720" s="13" t="s">
        <v>34</v>
      </c>
      <c r="AX720" s="13" t="s">
        <v>79</v>
      </c>
      <c r="AY720" s="253" t="s">
        <v>163</v>
      </c>
    </row>
    <row r="721" s="14" customFormat="1">
      <c r="A721" s="14"/>
      <c r="B721" s="254"/>
      <c r="C721" s="255"/>
      <c r="D721" s="244" t="s">
        <v>169</v>
      </c>
      <c r="E721" s="256" t="s">
        <v>1</v>
      </c>
      <c r="F721" s="257" t="s">
        <v>172</v>
      </c>
      <c r="G721" s="255"/>
      <c r="H721" s="258">
        <v>24</v>
      </c>
      <c r="I721" s="259"/>
      <c r="J721" s="255"/>
      <c r="K721" s="255"/>
      <c r="L721" s="260"/>
      <c r="M721" s="261"/>
      <c r="N721" s="262"/>
      <c r="O721" s="262"/>
      <c r="P721" s="262"/>
      <c r="Q721" s="262"/>
      <c r="R721" s="262"/>
      <c r="S721" s="262"/>
      <c r="T721" s="26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4" t="s">
        <v>169</v>
      </c>
      <c r="AU721" s="264" t="s">
        <v>88</v>
      </c>
      <c r="AV721" s="14" t="s">
        <v>94</v>
      </c>
      <c r="AW721" s="14" t="s">
        <v>34</v>
      </c>
      <c r="AX721" s="14" t="s">
        <v>84</v>
      </c>
      <c r="AY721" s="264" t="s">
        <v>163</v>
      </c>
    </row>
    <row r="722" s="2" customFormat="1" ht="16.5" customHeight="1">
      <c r="A722" s="39"/>
      <c r="B722" s="40"/>
      <c r="C722" s="228" t="s">
        <v>467</v>
      </c>
      <c r="D722" s="228" t="s">
        <v>165</v>
      </c>
      <c r="E722" s="229" t="s">
        <v>1932</v>
      </c>
      <c r="F722" s="230" t="s">
        <v>1933</v>
      </c>
      <c r="G722" s="231" t="s">
        <v>184</v>
      </c>
      <c r="H722" s="232">
        <v>18</v>
      </c>
      <c r="I722" s="233"/>
      <c r="J722" s="234">
        <f>ROUND(I722*H722,2)</f>
        <v>0</v>
      </c>
      <c r="K722" s="235"/>
      <c r="L722" s="45"/>
      <c r="M722" s="236" t="s">
        <v>1</v>
      </c>
      <c r="N722" s="237" t="s">
        <v>44</v>
      </c>
      <c r="O722" s="92"/>
      <c r="P722" s="238">
        <f>O722*H722</f>
        <v>0</v>
      </c>
      <c r="Q722" s="238">
        <v>0</v>
      </c>
      <c r="R722" s="238">
        <f>Q722*H722</f>
        <v>0</v>
      </c>
      <c r="S722" s="238">
        <v>0</v>
      </c>
      <c r="T722" s="239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0" t="s">
        <v>202</v>
      </c>
      <c r="AT722" s="240" t="s">
        <v>165</v>
      </c>
      <c r="AU722" s="240" t="s">
        <v>88</v>
      </c>
      <c r="AY722" s="18" t="s">
        <v>163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8" t="s">
        <v>84</v>
      </c>
      <c r="BK722" s="241">
        <f>ROUND(I722*H722,2)</f>
        <v>0</v>
      </c>
      <c r="BL722" s="18" t="s">
        <v>202</v>
      </c>
      <c r="BM722" s="240" t="s">
        <v>729</v>
      </c>
    </row>
    <row r="723" s="2" customFormat="1" ht="16.5" customHeight="1">
      <c r="A723" s="39"/>
      <c r="B723" s="40"/>
      <c r="C723" s="228" t="s">
        <v>732</v>
      </c>
      <c r="D723" s="228" t="s">
        <v>165</v>
      </c>
      <c r="E723" s="229" t="s">
        <v>1934</v>
      </c>
      <c r="F723" s="230" t="s">
        <v>1935</v>
      </c>
      <c r="G723" s="231" t="s">
        <v>184</v>
      </c>
      <c r="H723" s="232">
        <v>64</v>
      </c>
      <c r="I723" s="233"/>
      <c r="J723" s="234">
        <f>ROUND(I723*H723,2)</f>
        <v>0</v>
      </c>
      <c r="K723" s="235"/>
      <c r="L723" s="45"/>
      <c r="M723" s="236" t="s">
        <v>1</v>
      </c>
      <c r="N723" s="237" t="s">
        <v>44</v>
      </c>
      <c r="O723" s="92"/>
      <c r="P723" s="238">
        <f>O723*H723</f>
        <v>0</v>
      </c>
      <c r="Q723" s="238">
        <v>0</v>
      </c>
      <c r="R723" s="238">
        <f>Q723*H723</f>
        <v>0</v>
      </c>
      <c r="S723" s="238">
        <v>0</v>
      </c>
      <c r="T723" s="239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0" t="s">
        <v>202</v>
      </c>
      <c r="AT723" s="240" t="s">
        <v>165</v>
      </c>
      <c r="AU723" s="240" t="s">
        <v>88</v>
      </c>
      <c r="AY723" s="18" t="s">
        <v>163</v>
      </c>
      <c r="BE723" s="241">
        <f>IF(N723="základní",J723,0)</f>
        <v>0</v>
      </c>
      <c r="BF723" s="241">
        <f>IF(N723="snížená",J723,0)</f>
        <v>0</v>
      </c>
      <c r="BG723" s="241">
        <f>IF(N723="zákl. přenesená",J723,0)</f>
        <v>0</v>
      </c>
      <c r="BH723" s="241">
        <f>IF(N723="sníž. přenesená",J723,0)</f>
        <v>0</v>
      </c>
      <c r="BI723" s="241">
        <f>IF(N723="nulová",J723,0)</f>
        <v>0</v>
      </c>
      <c r="BJ723" s="18" t="s">
        <v>84</v>
      </c>
      <c r="BK723" s="241">
        <f>ROUND(I723*H723,2)</f>
        <v>0</v>
      </c>
      <c r="BL723" s="18" t="s">
        <v>202</v>
      </c>
      <c r="BM723" s="240" t="s">
        <v>735</v>
      </c>
    </row>
    <row r="724" s="2" customFormat="1" ht="16.5" customHeight="1">
      <c r="A724" s="39"/>
      <c r="B724" s="40"/>
      <c r="C724" s="228" t="s">
        <v>472</v>
      </c>
      <c r="D724" s="228" t="s">
        <v>165</v>
      </c>
      <c r="E724" s="229" t="s">
        <v>1936</v>
      </c>
      <c r="F724" s="230" t="s">
        <v>1937</v>
      </c>
      <c r="G724" s="231" t="s">
        <v>293</v>
      </c>
      <c r="H724" s="232">
        <v>70</v>
      </c>
      <c r="I724" s="233"/>
      <c r="J724" s="234">
        <f>ROUND(I724*H724,2)</f>
        <v>0</v>
      </c>
      <c r="K724" s="235"/>
      <c r="L724" s="45"/>
      <c r="M724" s="236" t="s">
        <v>1</v>
      </c>
      <c r="N724" s="237" t="s">
        <v>44</v>
      </c>
      <c r="O724" s="92"/>
      <c r="P724" s="238">
        <f>O724*H724</f>
        <v>0</v>
      </c>
      <c r="Q724" s="238">
        <v>0</v>
      </c>
      <c r="R724" s="238">
        <f>Q724*H724</f>
        <v>0</v>
      </c>
      <c r="S724" s="238">
        <v>0</v>
      </c>
      <c r="T724" s="23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0" t="s">
        <v>202</v>
      </c>
      <c r="AT724" s="240" t="s">
        <v>165</v>
      </c>
      <c r="AU724" s="240" t="s">
        <v>88</v>
      </c>
      <c r="AY724" s="18" t="s">
        <v>163</v>
      </c>
      <c r="BE724" s="241">
        <f>IF(N724="základní",J724,0)</f>
        <v>0</v>
      </c>
      <c r="BF724" s="241">
        <f>IF(N724="snížená",J724,0)</f>
        <v>0</v>
      </c>
      <c r="BG724" s="241">
        <f>IF(N724="zákl. přenesená",J724,0)</f>
        <v>0</v>
      </c>
      <c r="BH724" s="241">
        <f>IF(N724="sníž. přenesená",J724,0)</f>
        <v>0</v>
      </c>
      <c r="BI724" s="241">
        <f>IF(N724="nulová",J724,0)</f>
        <v>0</v>
      </c>
      <c r="BJ724" s="18" t="s">
        <v>84</v>
      </c>
      <c r="BK724" s="241">
        <f>ROUND(I724*H724,2)</f>
        <v>0</v>
      </c>
      <c r="BL724" s="18" t="s">
        <v>202</v>
      </c>
      <c r="BM724" s="240" t="s">
        <v>738</v>
      </c>
    </row>
    <row r="725" s="2" customFormat="1" ht="16.5" customHeight="1">
      <c r="A725" s="39"/>
      <c r="B725" s="40"/>
      <c r="C725" s="265" t="s">
        <v>739</v>
      </c>
      <c r="D725" s="265" t="s">
        <v>296</v>
      </c>
      <c r="E725" s="266" t="s">
        <v>1938</v>
      </c>
      <c r="F725" s="267" t="s">
        <v>1939</v>
      </c>
      <c r="G725" s="268" t="s">
        <v>293</v>
      </c>
      <c r="H725" s="269">
        <v>70</v>
      </c>
      <c r="I725" s="270"/>
      <c r="J725" s="271">
        <f>ROUND(I725*H725,2)</f>
        <v>0</v>
      </c>
      <c r="K725" s="272"/>
      <c r="L725" s="273"/>
      <c r="M725" s="274" t="s">
        <v>1</v>
      </c>
      <c r="N725" s="275" t="s">
        <v>44</v>
      </c>
      <c r="O725" s="92"/>
      <c r="P725" s="238">
        <f>O725*H725</f>
        <v>0</v>
      </c>
      <c r="Q725" s="238">
        <v>0</v>
      </c>
      <c r="R725" s="238">
        <f>Q725*H725</f>
        <v>0</v>
      </c>
      <c r="S725" s="238">
        <v>0</v>
      </c>
      <c r="T725" s="23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0" t="s">
        <v>242</v>
      </c>
      <c r="AT725" s="240" t="s">
        <v>296</v>
      </c>
      <c r="AU725" s="240" t="s">
        <v>88</v>
      </c>
      <c r="AY725" s="18" t="s">
        <v>163</v>
      </c>
      <c r="BE725" s="241">
        <f>IF(N725="základní",J725,0)</f>
        <v>0</v>
      </c>
      <c r="BF725" s="241">
        <f>IF(N725="snížená",J725,0)</f>
        <v>0</v>
      </c>
      <c r="BG725" s="241">
        <f>IF(N725="zákl. přenesená",J725,0)</f>
        <v>0</v>
      </c>
      <c r="BH725" s="241">
        <f>IF(N725="sníž. přenesená",J725,0)</f>
        <v>0</v>
      </c>
      <c r="BI725" s="241">
        <f>IF(N725="nulová",J725,0)</f>
        <v>0</v>
      </c>
      <c r="BJ725" s="18" t="s">
        <v>84</v>
      </c>
      <c r="BK725" s="241">
        <f>ROUND(I725*H725,2)</f>
        <v>0</v>
      </c>
      <c r="BL725" s="18" t="s">
        <v>202</v>
      </c>
      <c r="BM725" s="240" t="s">
        <v>742</v>
      </c>
    </row>
    <row r="726" s="2" customFormat="1" ht="49.05" customHeight="1">
      <c r="A726" s="39"/>
      <c r="B726" s="40"/>
      <c r="C726" s="228" t="s">
        <v>477</v>
      </c>
      <c r="D726" s="228" t="s">
        <v>165</v>
      </c>
      <c r="E726" s="229" t="s">
        <v>1940</v>
      </c>
      <c r="F726" s="230" t="s">
        <v>1941</v>
      </c>
      <c r="G726" s="231" t="s">
        <v>286</v>
      </c>
      <c r="H726" s="232">
        <v>0.82399999999999995</v>
      </c>
      <c r="I726" s="233"/>
      <c r="J726" s="234">
        <f>ROUND(I726*H726,2)</f>
        <v>0</v>
      </c>
      <c r="K726" s="235"/>
      <c r="L726" s="45"/>
      <c r="M726" s="236" t="s">
        <v>1</v>
      </c>
      <c r="N726" s="237" t="s">
        <v>44</v>
      </c>
      <c r="O726" s="92"/>
      <c r="P726" s="238">
        <f>O726*H726</f>
        <v>0</v>
      </c>
      <c r="Q726" s="238">
        <v>0</v>
      </c>
      <c r="R726" s="238">
        <f>Q726*H726</f>
        <v>0</v>
      </c>
      <c r="S726" s="238">
        <v>0</v>
      </c>
      <c r="T726" s="23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0" t="s">
        <v>202</v>
      </c>
      <c r="AT726" s="240" t="s">
        <v>165</v>
      </c>
      <c r="AU726" s="240" t="s">
        <v>88</v>
      </c>
      <c r="AY726" s="18" t="s">
        <v>163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8" t="s">
        <v>84</v>
      </c>
      <c r="BK726" s="241">
        <f>ROUND(I726*H726,2)</f>
        <v>0</v>
      </c>
      <c r="BL726" s="18" t="s">
        <v>202</v>
      </c>
      <c r="BM726" s="240" t="s">
        <v>745</v>
      </c>
    </row>
    <row r="727" s="12" customFormat="1" ht="22.8" customHeight="1">
      <c r="A727" s="12"/>
      <c r="B727" s="212"/>
      <c r="C727" s="213"/>
      <c r="D727" s="214" t="s">
        <v>78</v>
      </c>
      <c r="E727" s="226" t="s">
        <v>1942</v>
      </c>
      <c r="F727" s="226" t="s">
        <v>1943</v>
      </c>
      <c r="G727" s="213"/>
      <c r="H727" s="213"/>
      <c r="I727" s="216"/>
      <c r="J727" s="227">
        <f>BK727</f>
        <v>0</v>
      </c>
      <c r="K727" s="213"/>
      <c r="L727" s="218"/>
      <c r="M727" s="219"/>
      <c r="N727" s="220"/>
      <c r="O727" s="220"/>
      <c r="P727" s="221">
        <f>SUM(P728:P733)</f>
        <v>0</v>
      </c>
      <c r="Q727" s="220"/>
      <c r="R727" s="221">
        <f>SUM(R728:R733)</f>
        <v>0</v>
      </c>
      <c r="S727" s="220"/>
      <c r="T727" s="222">
        <f>SUM(T728:T733)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23" t="s">
        <v>88</v>
      </c>
      <c r="AT727" s="224" t="s">
        <v>78</v>
      </c>
      <c r="AU727" s="224" t="s">
        <v>84</v>
      </c>
      <c r="AY727" s="223" t="s">
        <v>163</v>
      </c>
      <c r="BK727" s="225">
        <f>SUM(BK728:BK733)</f>
        <v>0</v>
      </c>
    </row>
    <row r="728" s="2" customFormat="1" ht="21.75" customHeight="1">
      <c r="A728" s="39"/>
      <c r="B728" s="40"/>
      <c r="C728" s="228" t="s">
        <v>747</v>
      </c>
      <c r="D728" s="228" t="s">
        <v>165</v>
      </c>
      <c r="E728" s="229" t="s">
        <v>1944</v>
      </c>
      <c r="F728" s="230" t="s">
        <v>1945</v>
      </c>
      <c r="G728" s="231" t="s">
        <v>175</v>
      </c>
      <c r="H728" s="232">
        <v>15.42</v>
      </c>
      <c r="I728" s="233"/>
      <c r="J728" s="234">
        <f>ROUND(I728*H728,2)</f>
        <v>0</v>
      </c>
      <c r="K728" s="235"/>
      <c r="L728" s="45"/>
      <c r="M728" s="236" t="s">
        <v>1</v>
      </c>
      <c r="N728" s="237" t="s">
        <v>44</v>
      </c>
      <c r="O728" s="92"/>
      <c r="P728" s="238">
        <f>O728*H728</f>
        <v>0</v>
      </c>
      <c r="Q728" s="238">
        <v>0</v>
      </c>
      <c r="R728" s="238">
        <f>Q728*H728</f>
        <v>0</v>
      </c>
      <c r="S728" s="238">
        <v>0</v>
      </c>
      <c r="T728" s="23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0" t="s">
        <v>202</v>
      </c>
      <c r="AT728" s="240" t="s">
        <v>165</v>
      </c>
      <c r="AU728" s="240" t="s">
        <v>88</v>
      </c>
      <c r="AY728" s="18" t="s">
        <v>163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8" t="s">
        <v>84</v>
      </c>
      <c r="BK728" s="241">
        <f>ROUND(I728*H728,2)</f>
        <v>0</v>
      </c>
      <c r="BL728" s="18" t="s">
        <v>202</v>
      </c>
      <c r="BM728" s="240" t="s">
        <v>750</v>
      </c>
    </row>
    <row r="729" s="16" customFormat="1">
      <c r="A729" s="16"/>
      <c r="B729" s="295"/>
      <c r="C729" s="296"/>
      <c r="D729" s="244" t="s">
        <v>169</v>
      </c>
      <c r="E729" s="297" t="s">
        <v>1</v>
      </c>
      <c r="F729" s="298" t="s">
        <v>1871</v>
      </c>
      <c r="G729" s="296"/>
      <c r="H729" s="297" t="s">
        <v>1</v>
      </c>
      <c r="I729" s="299"/>
      <c r="J729" s="296"/>
      <c r="K729" s="296"/>
      <c r="L729" s="300"/>
      <c r="M729" s="301"/>
      <c r="N729" s="302"/>
      <c r="O729" s="302"/>
      <c r="P729" s="302"/>
      <c r="Q729" s="302"/>
      <c r="R729" s="302"/>
      <c r="S729" s="302"/>
      <c r="T729" s="303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04" t="s">
        <v>169</v>
      </c>
      <c r="AU729" s="304" t="s">
        <v>88</v>
      </c>
      <c r="AV729" s="16" t="s">
        <v>84</v>
      </c>
      <c r="AW729" s="16" t="s">
        <v>34</v>
      </c>
      <c r="AX729" s="16" t="s">
        <v>79</v>
      </c>
      <c r="AY729" s="304" t="s">
        <v>163</v>
      </c>
    </row>
    <row r="730" s="13" customFormat="1">
      <c r="A730" s="13"/>
      <c r="B730" s="242"/>
      <c r="C730" s="243"/>
      <c r="D730" s="244" t="s">
        <v>169</v>
      </c>
      <c r="E730" s="245" t="s">
        <v>1</v>
      </c>
      <c r="F730" s="246" t="s">
        <v>1946</v>
      </c>
      <c r="G730" s="243"/>
      <c r="H730" s="247">
        <v>15.42</v>
      </c>
      <c r="I730" s="248"/>
      <c r="J730" s="243"/>
      <c r="K730" s="243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169</v>
      </c>
      <c r="AU730" s="253" t="s">
        <v>88</v>
      </c>
      <c r="AV730" s="13" t="s">
        <v>88</v>
      </c>
      <c r="AW730" s="13" t="s">
        <v>34</v>
      </c>
      <c r="AX730" s="13" t="s">
        <v>79</v>
      </c>
      <c r="AY730" s="253" t="s">
        <v>163</v>
      </c>
    </row>
    <row r="731" s="14" customFormat="1">
      <c r="A731" s="14"/>
      <c r="B731" s="254"/>
      <c r="C731" s="255"/>
      <c r="D731" s="244" t="s">
        <v>169</v>
      </c>
      <c r="E731" s="256" t="s">
        <v>1</v>
      </c>
      <c r="F731" s="257" t="s">
        <v>172</v>
      </c>
      <c r="G731" s="255"/>
      <c r="H731" s="258">
        <v>15.42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169</v>
      </c>
      <c r="AU731" s="264" t="s">
        <v>88</v>
      </c>
      <c r="AV731" s="14" t="s">
        <v>94</v>
      </c>
      <c r="AW731" s="14" t="s">
        <v>34</v>
      </c>
      <c r="AX731" s="14" t="s">
        <v>84</v>
      </c>
      <c r="AY731" s="264" t="s">
        <v>163</v>
      </c>
    </row>
    <row r="732" s="2" customFormat="1" ht="24.15" customHeight="1">
      <c r="A732" s="39"/>
      <c r="B732" s="40"/>
      <c r="C732" s="228" t="s">
        <v>481</v>
      </c>
      <c r="D732" s="228" t="s">
        <v>165</v>
      </c>
      <c r="E732" s="229" t="s">
        <v>1947</v>
      </c>
      <c r="F732" s="230" t="s">
        <v>1948</v>
      </c>
      <c r="G732" s="231" t="s">
        <v>293</v>
      </c>
      <c r="H732" s="232">
        <v>18</v>
      </c>
      <c r="I732" s="233"/>
      <c r="J732" s="234">
        <f>ROUND(I732*H732,2)</f>
        <v>0</v>
      </c>
      <c r="K732" s="235"/>
      <c r="L732" s="45"/>
      <c r="M732" s="236" t="s">
        <v>1</v>
      </c>
      <c r="N732" s="237" t="s">
        <v>44</v>
      </c>
      <c r="O732" s="92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0" t="s">
        <v>202</v>
      </c>
      <c r="AT732" s="240" t="s">
        <v>165</v>
      </c>
      <c r="AU732" s="240" t="s">
        <v>88</v>
      </c>
      <c r="AY732" s="18" t="s">
        <v>163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8" t="s">
        <v>84</v>
      </c>
      <c r="BK732" s="241">
        <f>ROUND(I732*H732,2)</f>
        <v>0</v>
      </c>
      <c r="BL732" s="18" t="s">
        <v>202</v>
      </c>
      <c r="BM732" s="240" t="s">
        <v>753</v>
      </c>
    </row>
    <row r="733" s="2" customFormat="1" ht="24.15" customHeight="1">
      <c r="A733" s="39"/>
      <c r="B733" s="40"/>
      <c r="C733" s="228" t="s">
        <v>754</v>
      </c>
      <c r="D733" s="228" t="s">
        <v>165</v>
      </c>
      <c r="E733" s="229" t="s">
        <v>1949</v>
      </c>
      <c r="F733" s="230" t="s">
        <v>1950</v>
      </c>
      <c r="G733" s="231" t="s">
        <v>293</v>
      </c>
      <c r="H733" s="232">
        <v>48</v>
      </c>
      <c r="I733" s="233"/>
      <c r="J733" s="234">
        <f>ROUND(I733*H733,2)</f>
        <v>0</v>
      </c>
      <c r="K733" s="235"/>
      <c r="L733" s="45"/>
      <c r="M733" s="236" t="s">
        <v>1</v>
      </c>
      <c r="N733" s="237" t="s">
        <v>44</v>
      </c>
      <c r="O733" s="92"/>
      <c r="P733" s="238">
        <f>O733*H733</f>
        <v>0</v>
      </c>
      <c r="Q733" s="238">
        <v>0</v>
      </c>
      <c r="R733" s="238">
        <f>Q733*H733</f>
        <v>0</v>
      </c>
      <c r="S733" s="238">
        <v>0</v>
      </c>
      <c r="T733" s="23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0" t="s">
        <v>202</v>
      </c>
      <c r="AT733" s="240" t="s">
        <v>165</v>
      </c>
      <c r="AU733" s="240" t="s">
        <v>88</v>
      </c>
      <c r="AY733" s="18" t="s">
        <v>163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8" t="s">
        <v>84</v>
      </c>
      <c r="BK733" s="241">
        <f>ROUND(I733*H733,2)</f>
        <v>0</v>
      </c>
      <c r="BL733" s="18" t="s">
        <v>202</v>
      </c>
      <c r="BM733" s="240" t="s">
        <v>757</v>
      </c>
    </row>
    <row r="734" s="12" customFormat="1" ht="22.8" customHeight="1">
      <c r="A734" s="12"/>
      <c r="B734" s="212"/>
      <c r="C734" s="213"/>
      <c r="D734" s="214" t="s">
        <v>78</v>
      </c>
      <c r="E734" s="226" t="s">
        <v>885</v>
      </c>
      <c r="F734" s="226" t="s">
        <v>886</v>
      </c>
      <c r="G734" s="213"/>
      <c r="H734" s="213"/>
      <c r="I734" s="216"/>
      <c r="J734" s="227">
        <f>BK734</f>
        <v>0</v>
      </c>
      <c r="K734" s="213"/>
      <c r="L734" s="218"/>
      <c r="M734" s="219"/>
      <c r="N734" s="220"/>
      <c r="O734" s="220"/>
      <c r="P734" s="221">
        <f>SUM(P735:P906)</f>
        <v>0</v>
      </c>
      <c r="Q734" s="220"/>
      <c r="R734" s="221">
        <f>SUM(R735:R906)</f>
        <v>0</v>
      </c>
      <c r="S734" s="220"/>
      <c r="T734" s="222">
        <f>SUM(T735:T906)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3" t="s">
        <v>88</v>
      </c>
      <c r="AT734" s="224" t="s">
        <v>78</v>
      </c>
      <c r="AU734" s="224" t="s">
        <v>84</v>
      </c>
      <c r="AY734" s="223" t="s">
        <v>163</v>
      </c>
      <c r="BK734" s="225">
        <f>SUM(BK735:BK906)</f>
        <v>0</v>
      </c>
    </row>
    <row r="735" s="2" customFormat="1" ht="33" customHeight="1">
      <c r="A735" s="39"/>
      <c r="B735" s="40"/>
      <c r="C735" s="228" t="s">
        <v>484</v>
      </c>
      <c r="D735" s="228" t="s">
        <v>165</v>
      </c>
      <c r="E735" s="229" t="s">
        <v>1951</v>
      </c>
      <c r="F735" s="230" t="s">
        <v>1952</v>
      </c>
      <c r="G735" s="231" t="s">
        <v>175</v>
      </c>
      <c r="H735" s="232">
        <v>12.917999999999999</v>
      </c>
      <c r="I735" s="233"/>
      <c r="J735" s="234">
        <f>ROUND(I735*H735,2)</f>
        <v>0</v>
      </c>
      <c r="K735" s="235"/>
      <c r="L735" s="45"/>
      <c r="M735" s="236" t="s">
        <v>1</v>
      </c>
      <c r="N735" s="237" t="s">
        <v>44</v>
      </c>
      <c r="O735" s="92"/>
      <c r="P735" s="238">
        <f>O735*H735</f>
        <v>0</v>
      </c>
      <c r="Q735" s="238">
        <v>0</v>
      </c>
      <c r="R735" s="238">
        <f>Q735*H735</f>
        <v>0</v>
      </c>
      <c r="S735" s="238">
        <v>0</v>
      </c>
      <c r="T735" s="239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0" t="s">
        <v>202</v>
      </c>
      <c r="AT735" s="240" t="s">
        <v>165</v>
      </c>
      <c r="AU735" s="240" t="s">
        <v>88</v>
      </c>
      <c r="AY735" s="18" t="s">
        <v>163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8" t="s">
        <v>84</v>
      </c>
      <c r="BK735" s="241">
        <f>ROUND(I735*H735,2)</f>
        <v>0</v>
      </c>
      <c r="BL735" s="18" t="s">
        <v>202</v>
      </c>
      <c r="BM735" s="240" t="s">
        <v>760</v>
      </c>
    </row>
    <row r="736" s="13" customFormat="1">
      <c r="A736" s="13"/>
      <c r="B736" s="242"/>
      <c r="C736" s="243"/>
      <c r="D736" s="244" t="s">
        <v>169</v>
      </c>
      <c r="E736" s="245" t="s">
        <v>1</v>
      </c>
      <c r="F736" s="246" t="s">
        <v>1953</v>
      </c>
      <c r="G736" s="243"/>
      <c r="H736" s="247">
        <v>2.1600000000000001</v>
      </c>
      <c r="I736" s="248"/>
      <c r="J736" s="243"/>
      <c r="K736" s="243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169</v>
      </c>
      <c r="AU736" s="253" t="s">
        <v>88</v>
      </c>
      <c r="AV736" s="13" t="s">
        <v>88</v>
      </c>
      <c r="AW736" s="13" t="s">
        <v>34</v>
      </c>
      <c r="AX736" s="13" t="s">
        <v>79</v>
      </c>
      <c r="AY736" s="253" t="s">
        <v>163</v>
      </c>
    </row>
    <row r="737" s="13" customFormat="1">
      <c r="A737" s="13"/>
      <c r="B737" s="242"/>
      <c r="C737" s="243"/>
      <c r="D737" s="244" t="s">
        <v>169</v>
      </c>
      <c r="E737" s="245" t="s">
        <v>1</v>
      </c>
      <c r="F737" s="246" t="s">
        <v>1954</v>
      </c>
      <c r="G737" s="243"/>
      <c r="H737" s="247">
        <v>2.3999999999999999</v>
      </c>
      <c r="I737" s="248"/>
      <c r="J737" s="243"/>
      <c r="K737" s="243"/>
      <c r="L737" s="249"/>
      <c r="M737" s="250"/>
      <c r="N737" s="251"/>
      <c r="O737" s="251"/>
      <c r="P737" s="251"/>
      <c r="Q737" s="251"/>
      <c r="R737" s="251"/>
      <c r="S737" s="251"/>
      <c r="T737" s="25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3" t="s">
        <v>169</v>
      </c>
      <c r="AU737" s="253" t="s">
        <v>88</v>
      </c>
      <c r="AV737" s="13" t="s">
        <v>88</v>
      </c>
      <c r="AW737" s="13" t="s">
        <v>34</v>
      </c>
      <c r="AX737" s="13" t="s">
        <v>79</v>
      </c>
      <c r="AY737" s="253" t="s">
        <v>163</v>
      </c>
    </row>
    <row r="738" s="13" customFormat="1">
      <c r="A738" s="13"/>
      <c r="B738" s="242"/>
      <c r="C738" s="243"/>
      <c r="D738" s="244" t="s">
        <v>169</v>
      </c>
      <c r="E738" s="245" t="s">
        <v>1</v>
      </c>
      <c r="F738" s="246" t="s">
        <v>1955</v>
      </c>
      <c r="G738" s="243"/>
      <c r="H738" s="247">
        <v>1.323</v>
      </c>
      <c r="I738" s="248"/>
      <c r="J738" s="243"/>
      <c r="K738" s="243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169</v>
      </c>
      <c r="AU738" s="253" t="s">
        <v>88</v>
      </c>
      <c r="AV738" s="13" t="s">
        <v>88</v>
      </c>
      <c r="AW738" s="13" t="s">
        <v>34</v>
      </c>
      <c r="AX738" s="13" t="s">
        <v>79</v>
      </c>
      <c r="AY738" s="253" t="s">
        <v>163</v>
      </c>
    </row>
    <row r="739" s="13" customFormat="1">
      <c r="A739" s="13"/>
      <c r="B739" s="242"/>
      <c r="C739" s="243"/>
      <c r="D739" s="244" t="s">
        <v>169</v>
      </c>
      <c r="E739" s="245" t="s">
        <v>1</v>
      </c>
      <c r="F739" s="246" t="s">
        <v>1956</v>
      </c>
      <c r="G739" s="243"/>
      <c r="H739" s="247">
        <v>1.6639999999999999</v>
      </c>
      <c r="I739" s="248"/>
      <c r="J739" s="243"/>
      <c r="K739" s="243"/>
      <c r="L739" s="249"/>
      <c r="M739" s="250"/>
      <c r="N739" s="251"/>
      <c r="O739" s="251"/>
      <c r="P739" s="251"/>
      <c r="Q739" s="251"/>
      <c r="R739" s="251"/>
      <c r="S739" s="251"/>
      <c r="T739" s="25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3" t="s">
        <v>169</v>
      </c>
      <c r="AU739" s="253" t="s">
        <v>88</v>
      </c>
      <c r="AV739" s="13" t="s">
        <v>88</v>
      </c>
      <c r="AW739" s="13" t="s">
        <v>34</v>
      </c>
      <c r="AX739" s="13" t="s">
        <v>79</v>
      </c>
      <c r="AY739" s="253" t="s">
        <v>163</v>
      </c>
    </row>
    <row r="740" s="13" customFormat="1">
      <c r="A740" s="13"/>
      <c r="B740" s="242"/>
      <c r="C740" s="243"/>
      <c r="D740" s="244" t="s">
        <v>169</v>
      </c>
      <c r="E740" s="245" t="s">
        <v>1</v>
      </c>
      <c r="F740" s="246" t="s">
        <v>1957</v>
      </c>
      <c r="G740" s="243"/>
      <c r="H740" s="247">
        <v>2.2669999999999999</v>
      </c>
      <c r="I740" s="248"/>
      <c r="J740" s="243"/>
      <c r="K740" s="243"/>
      <c r="L740" s="249"/>
      <c r="M740" s="250"/>
      <c r="N740" s="251"/>
      <c r="O740" s="251"/>
      <c r="P740" s="251"/>
      <c r="Q740" s="251"/>
      <c r="R740" s="251"/>
      <c r="S740" s="251"/>
      <c r="T740" s="252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3" t="s">
        <v>169</v>
      </c>
      <c r="AU740" s="253" t="s">
        <v>88</v>
      </c>
      <c r="AV740" s="13" t="s">
        <v>88</v>
      </c>
      <c r="AW740" s="13" t="s">
        <v>34</v>
      </c>
      <c r="AX740" s="13" t="s">
        <v>79</v>
      </c>
      <c r="AY740" s="253" t="s">
        <v>163</v>
      </c>
    </row>
    <row r="741" s="13" customFormat="1">
      <c r="A741" s="13"/>
      <c r="B741" s="242"/>
      <c r="C741" s="243"/>
      <c r="D741" s="244" t="s">
        <v>169</v>
      </c>
      <c r="E741" s="245" t="s">
        <v>1</v>
      </c>
      <c r="F741" s="246" t="s">
        <v>1958</v>
      </c>
      <c r="G741" s="243"/>
      <c r="H741" s="247">
        <v>1.6639999999999999</v>
      </c>
      <c r="I741" s="248"/>
      <c r="J741" s="243"/>
      <c r="K741" s="243"/>
      <c r="L741" s="249"/>
      <c r="M741" s="250"/>
      <c r="N741" s="251"/>
      <c r="O741" s="251"/>
      <c r="P741" s="251"/>
      <c r="Q741" s="251"/>
      <c r="R741" s="251"/>
      <c r="S741" s="251"/>
      <c r="T741" s="252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3" t="s">
        <v>169</v>
      </c>
      <c r="AU741" s="253" t="s">
        <v>88</v>
      </c>
      <c r="AV741" s="13" t="s">
        <v>88</v>
      </c>
      <c r="AW741" s="13" t="s">
        <v>34</v>
      </c>
      <c r="AX741" s="13" t="s">
        <v>79</v>
      </c>
      <c r="AY741" s="253" t="s">
        <v>163</v>
      </c>
    </row>
    <row r="742" s="13" customFormat="1">
      <c r="A742" s="13"/>
      <c r="B742" s="242"/>
      <c r="C742" s="243"/>
      <c r="D742" s="244" t="s">
        <v>169</v>
      </c>
      <c r="E742" s="245" t="s">
        <v>1</v>
      </c>
      <c r="F742" s="246" t="s">
        <v>1959</v>
      </c>
      <c r="G742" s="243"/>
      <c r="H742" s="247">
        <v>1.44</v>
      </c>
      <c r="I742" s="248"/>
      <c r="J742" s="243"/>
      <c r="K742" s="243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169</v>
      </c>
      <c r="AU742" s="253" t="s">
        <v>88</v>
      </c>
      <c r="AV742" s="13" t="s">
        <v>88</v>
      </c>
      <c r="AW742" s="13" t="s">
        <v>34</v>
      </c>
      <c r="AX742" s="13" t="s">
        <v>79</v>
      </c>
      <c r="AY742" s="253" t="s">
        <v>163</v>
      </c>
    </row>
    <row r="743" s="14" customFormat="1">
      <c r="A743" s="14"/>
      <c r="B743" s="254"/>
      <c r="C743" s="255"/>
      <c r="D743" s="244" t="s">
        <v>169</v>
      </c>
      <c r="E743" s="256" t="s">
        <v>1</v>
      </c>
      <c r="F743" s="257" t="s">
        <v>172</v>
      </c>
      <c r="G743" s="255"/>
      <c r="H743" s="258">
        <v>12.917999999999999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169</v>
      </c>
      <c r="AU743" s="264" t="s">
        <v>88</v>
      </c>
      <c r="AV743" s="14" t="s">
        <v>94</v>
      </c>
      <c r="AW743" s="14" t="s">
        <v>34</v>
      </c>
      <c r="AX743" s="14" t="s">
        <v>84</v>
      </c>
      <c r="AY743" s="264" t="s">
        <v>163</v>
      </c>
    </row>
    <row r="744" s="2" customFormat="1" ht="24.15" customHeight="1">
      <c r="A744" s="39"/>
      <c r="B744" s="40"/>
      <c r="C744" s="265" t="s">
        <v>761</v>
      </c>
      <c r="D744" s="265" t="s">
        <v>296</v>
      </c>
      <c r="E744" s="266" t="s">
        <v>1960</v>
      </c>
      <c r="F744" s="267" t="s">
        <v>1961</v>
      </c>
      <c r="G744" s="268" t="s">
        <v>175</v>
      </c>
      <c r="H744" s="269">
        <v>12.917999999999999</v>
      </c>
      <c r="I744" s="270"/>
      <c r="J744" s="271">
        <f>ROUND(I744*H744,2)</f>
        <v>0</v>
      </c>
      <c r="K744" s="272"/>
      <c r="L744" s="273"/>
      <c r="M744" s="274" t="s">
        <v>1</v>
      </c>
      <c r="N744" s="275" t="s">
        <v>44</v>
      </c>
      <c r="O744" s="92"/>
      <c r="P744" s="238">
        <f>O744*H744</f>
        <v>0</v>
      </c>
      <c r="Q744" s="238">
        <v>0</v>
      </c>
      <c r="R744" s="238">
        <f>Q744*H744</f>
        <v>0</v>
      </c>
      <c r="S744" s="238">
        <v>0</v>
      </c>
      <c r="T744" s="239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0" t="s">
        <v>242</v>
      </c>
      <c r="AT744" s="240" t="s">
        <v>296</v>
      </c>
      <c r="AU744" s="240" t="s">
        <v>88</v>
      </c>
      <c r="AY744" s="18" t="s">
        <v>163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8" t="s">
        <v>84</v>
      </c>
      <c r="BK744" s="241">
        <f>ROUND(I744*H744,2)</f>
        <v>0</v>
      </c>
      <c r="BL744" s="18" t="s">
        <v>202</v>
      </c>
      <c r="BM744" s="240" t="s">
        <v>764</v>
      </c>
    </row>
    <row r="745" s="2" customFormat="1" ht="33" customHeight="1">
      <c r="A745" s="39"/>
      <c r="B745" s="40"/>
      <c r="C745" s="228" t="s">
        <v>489</v>
      </c>
      <c r="D745" s="228" t="s">
        <v>165</v>
      </c>
      <c r="E745" s="229" t="s">
        <v>1962</v>
      </c>
      <c r="F745" s="230" t="s">
        <v>1963</v>
      </c>
      <c r="G745" s="231" t="s">
        <v>175</v>
      </c>
      <c r="H745" s="232">
        <v>111.35299999999999</v>
      </c>
      <c r="I745" s="233"/>
      <c r="J745" s="234">
        <f>ROUND(I745*H745,2)</f>
        <v>0</v>
      </c>
      <c r="K745" s="235"/>
      <c r="L745" s="45"/>
      <c r="M745" s="236" t="s">
        <v>1</v>
      </c>
      <c r="N745" s="237" t="s">
        <v>44</v>
      </c>
      <c r="O745" s="92"/>
      <c r="P745" s="238">
        <f>O745*H745</f>
        <v>0</v>
      </c>
      <c r="Q745" s="238">
        <v>0</v>
      </c>
      <c r="R745" s="238">
        <f>Q745*H745</f>
        <v>0</v>
      </c>
      <c r="S745" s="238">
        <v>0</v>
      </c>
      <c r="T745" s="239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0" t="s">
        <v>202</v>
      </c>
      <c r="AT745" s="240" t="s">
        <v>165</v>
      </c>
      <c r="AU745" s="240" t="s">
        <v>88</v>
      </c>
      <c r="AY745" s="18" t="s">
        <v>163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8" t="s">
        <v>84</v>
      </c>
      <c r="BK745" s="241">
        <f>ROUND(I745*H745,2)</f>
        <v>0</v>
      </c>
      <c r="BL745" s="18" t="s">
        <v>202</v>
      </c>
      <c r="BM745" s="240" t="s">
        <v>767</v>
      </c>
    </row>
    <row r="746" s="13" customFormat="1">
      <c r="A746" s="13"/>
      <c r="B746" s="242"/>
      <c r="C746" s="243"/>
      <c r="D746" s="244" t="s">
        <v>169</v>
      </c>
      <c r="E746" s="245" t="s">
        <v>1</v>
      </c>
      <c r="F746" s="246" t="s">
        <v>1964</v>
      </c>
      <c r="G746" s="243"/>
      <c r="H746" s="247">
        <v>22.800000000000001</v>
      </c>
      <c r="I746" s="248"/>
      <c r="J746" s="243"/>
      <c r="K746" s="243"/>
      <c r="L746" s="249"/>
      <c r="M746" s="250"/>
      <c r="N746" s="251"/>
      <c r="O746" s="251"/>
      <c r="P746" s="251"/>
      <c r="Q746" s="251"/>
      <c r="R746" s="251"/>
      <c r="S746" s="251"/>
      <c r="T746" s="25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3" t="s">
        <v>169</v>
      </c>
      <c r="AU746" s="253" t="s">
        <v>88</v>
      </c>
      <c r="AV746" s="13" t="s">
        <v>88</v>
      </c>
      <c r="AW746" s="13" t="s">
        <v>34</v>
      </c>
      <c r="AX746" s="13" t="s">
        <v>79</v>
      </c>
      <c r="AY746" s="253" t="s">
        <v>163</v>
      </c>
    </row>
    <row r="747" s="13" customFormat="1">
      <c r="A747" s="13"/>
      <c r="B747" s="242"/>
      <c r="C747" s="243"/>
      <c r="D747" s="244" t="s">
        <v>169</v>
      </c>
      <c r="E747" s="245" t="s">
        <v>1</v>
      </c>
      <c r="F747" s="246" t="s">
        <v>1965</v>
      </c>
      <c r="G747" s="243"/>
      <c r="H747" s="247">
        <v>9.5</v>
      </c>
      <c r="I747" s="248"/>
      <c r="J747" s="243"/>
      <c r="K747" s="243"/>
      <c r="L747" s="249"/>
      <c r="M747" s="250"/>
      <c r="N747" s="251"/>
      <c r="O747" s="251"/>
      <c r="P747" s="251"/>
      <c r="Q747" s="251"/>
      <c r="R747" s="251"/>
      <c r="S747" s="251"/>
      <c r="T747" s="25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3" t="s">
        <v>169</v>
      </c>
      <c r="AU747" s="253" t="s">
        <v>88</v>
      </c>
      <c r="AV747" s="13" t="s">
        <v>88</v>
      </c>
      <c r="AW747" s="13" t="s">
        <v>34</v>
      </c>
      <c r="AX747" s="13" t="s">
        <v>79</v>
      </c>
      <c r="AY747" s="253" t="s">
        <v>163</v>
      </c>
    </row>
    <row r="748" s="13" customFormat="1">
      <c r="A748" s="13"/>
      <c r="B748" s="242"/>
      <c r="C748" s="243"/>
      <c r="D748" s="244" t="s">
        <v>169</v>
      </c>
      <c r="E748" s="245" t="s">
        <v>1</v>
      </c>
      <c r="F748" s="246" t="s">
        <v>1966</v>
      </c>
      <c r="G748" s="243"/>
      <c r="H748" s="247">
        <v>11.970000000000001</v>
      </c>
      <c r="I748" s="248"/>
      <c r="J748" s="243"/>
      <c r="K748" s="243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169</v>
      </c>
      <c r="AU748" s="253" t="s">
        <v>88</v>
      </c>
      <c r="AV748" s="13" t="s">
        <v>88</v>
      </c>
      <c r="AW748" s="13" t="s">
        <v>34</v>
      </c>
      <c r="AX748" s="13" t="s">
        <v>79</v>
      </c>
      <c r="AY748" s="253" t="s">
        <v>163</v>
      </c>
    </row>
    <row r="749" s="13" customFormat="1">
      <c r="A749" s="13"/>
      <c r="B749" s="242"/>
      <c r="C749" s="243"/>
      <c r="D749" s="244" t="s">
        <v>169</v>
      </c>
      <c r="E749" s="245" t="s">
        <v>1</v>
      </c>
      <c r="F749" s="246" t="s">
        <v>1967</v>
      </c>
      <c r="G749" s="243"/>
      <c r="H749" s="247">
        <v>10.289999999999999</v>
      </c>
      <c r="I749" s="248"/>
      <c r="J749" s="243"/>
      <c r="K749" s="243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169</v>
      </c>
      <c r="AU749" s="253" t="s">
        <v>88</v>
      </c>
      <c r="AV749" s="13" t="s">
        <v>88</v>
      </c>
      <c r="AW749" s="13" t="s">
        <v>34</v>
      </c>
      <c r="AX749" s="13" t="s">
        <v>79</v>
      </c>
      <c r="AY749" s="253" t="s">
        <v>163</v>
      </c>
    </row>
    <row r="750" s="13" customFormat="1">
      <c r="A750" s="13"/>
      <c r="B750" s="242"/>
      <c r="C750" s="243"/>
      <c r="D750" s="244" t="s">
        <v>169</v>
      </c>
      <c r="E750" s="245" t="s">
        <v>1</v>
      </c>
      <c r="F750" s="246" t="s">
        <v>1968</v>
      </c>
      <c r="G750" s="243"/>
      <c r="H750" s="247">
        <v>5.7000000000000002</v>
      </c>
      <c r="I750" s="248"/>
      <c r="J750" s="243"/>
      <c r="K750" s="243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169</v>
      </c>
      <c r="AU750" s="253" t="s">
        <v>88</v>
      </c>
      <c r="AV750" s="13" t="s">
        <v>88</v>
      </c>
      <c r="AW750" s="13" t="s">
        <v>34</v>
      </c>
      <c r="AX750" s="13" t="s">
        <v>79</v>
      </c>
      <c r="AY750" s="253" t="s">
        <v>163</v>
      </c>
    </row>
    <row r="751" s="13" customFormat="1">
      <c r="A751" s="13"/>
      <c r="B751" s="242"/>
      <c r="C751" s="243"/>
      <c r="D751" s="244" t="s">
        <v>169</v>
      </c>
      <c r="E751" s="245" t="s">
        <v>1</v>
      </c>
      <c r="F751" s="246" t="s">
        <v>1969</v>
      </c>
      <c r="G751" s="243"/>
      <c r="H751" s="247">
        <v>2.2229999999999999</v>
      </c>
      <c r="I751" s="248"/>
      <c r="J751" s="243"/>
      <c r="K751" s="243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169</v>
      </c>
      <c r="AU751" s="253" t="s">
        <v>88</v>
      </c>
      <c r="AV751" s="13" t="s">
        <v>88</v>
      </c>
      <c r="AW751" s="13" t="s">
        <v>34</v>
      </c>
      <c r="AX751" s="13" t="s">
        <v>79</v>
      </c>
      <c r="AY751" s="253" t="s">
        <v>163</v>
      </c>
    </row>
    <row r="752" s="13" customFormat="1">
      <c r="A752" s="13"/>
      <c r="B752" s="242"/>
      <c r="C752" s="243"/>
      <c r="D752" s="244" t="s">
        <v>169</v>
      </c>
      <c r="E752" s="245" t="s">
        <v>1</v>
      </c>
      <c r="F752" s="246" t="s">
        <v>1970</v>
      </c>
      <c r="G752" s="243"/>
      <c r="H752" s="247">
        <v>3.2400000000000002</v>
      </c>
      <c r="I752" s="248"/>
      <c r="J752" s="243"/>
      <c r="K752" s="243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169</v>
      </c>
      <c r="AU752" s="253" t="s">
        <v>88</v>
      </c>
      <c r="AV752" s="13" t="s">
        <v>88</v>
      </c>
      <c r="AW752" s="13" t="s">
        <v>34</v>
      </c>
      <c r="AX752" s="13" t="s">
        <v>79</v>
      </c>
      <c r="AY752" s="253" t="s">
        <v>163</v>
      </c>
    </row>
    <row r="753" s="13" customFormat="1">
      <c r="A753" s="13"/>
      <c r="B753" s="242"/>
      <c r="C753" s="243"/>
      <c r="D753" s="244" t="s">
        <v>169</v>
      </c>
      <c r="E753" s="245" t="s">
        <v>1</v>
      </c>
      <c r="F753" s="246" t="s">
        <v>1971</v>
      </c>
      <c r="G753" s="243"/>
      <c r="H753" s="247">
        <v>28</v>
      </c>
      <c r="I753" s="248"/>
      <c r="J753" s="243"/>
      <c r="K753" s="243"/>
      <c r="L753" s="249"/>
      <c r="M753" s="250"/>
      <c r="N753" s="251"/>
      <c r="O753" s="251"/>
      <c r="P753" s="251"/>
      <c r="Q753" s="251"/>
      <c r="R753" s="251"/>
      <c r="S753" s="251"/>
      <c r="T753" s="252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3" t="s">
        <v>169</v>
      </c>
      <c r="AU753" s="253" t="s">
        <v>88</v>
      </c>
      <c r="AV753" s="13" t="s">
        <v>88</v>
      </c>
      <c r="AW753" s="13" t="s">
        <v>34</v>
      </c>
      <c r="AX753" s="13" t="s">
        <v>79</v>
      </c>
      <c r="AY753" s="253" t="s">
        <v>163</v>
      </c>
    </row>
    <row r="754" s="13" customFormat="1">
      <c r="A754" s="13"/>
      <c r="B754" s="242"/>
      <c r="C754" s="243"/>
      <c r="D754" s="244" t="s">
        <v>169</v>
      </c>
      <c r="E754" s="245" t="s">
        <v>1</v>
      </c>
      <c r="F754" s="246" t="s">
        <v>1972</v>
      </c>
      <c r="G754" s="243"/>
      <c r="H754" s="247">
        <v>3.7799999999999998</v>
      </c>
      <c r="I754" s="248"/>
      <c r="J754" s="243"/>
      <c r="K754" s="243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169</v>
      </c>
      <c r="AU754" s="253" t="s">
        <v>88</v>
      </c>
      <c r="AV754" s="13" t="s">
        <v>88</v>
      </c>
      <c r="AW754" s="13" t="s">
        <v>34</v>
      </c>
      <c r="AX754" s="13" t="s">
        <v>79</v>
      </c>
      <c r="AY754" s="253" t="s">
        <v>163</v>
      </c>
    </row>
    <row r="755" s="13" customFormat="1">
      <c r="A755" s="13"/>
      <c r="B755" s="242"/>
      <c r="C755" s="243"/>
      <c r="D755" s="244" t="s">
        <v>169</v>
      </c>
      <c r="E755" s="245" t="s">
        <v>1</v>
      </c>
      <c r="F755" s="246" t="s">
        <v>1973</v>
      </c>
      <c r="G755" s="243"/>
      <c r="H755" s="247">
        <v>8.6400000000000006</v>
      </c>
      <c r="I755" s="248"/>
      <c r="J755" s="243"/>
      <c r="K755" s="243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169</v>
      </c>
      <c r="AU755" s="253" t="s">
        <v>88</v>
      </c>
      <c r="AV755" s="13" t="s">
        <v>88</v>
      </c>
      <c r="AW755" s="13" t="s">
        <v>34</v>
      </c>
      <c r="AX755" s="13" t="s">
        <v>79</v>
      </c>
      <c r="AY755" s="253" t="s">
        <v>163</v>
      </c>
    </row>
    <row r="756" s="13" customFormat="1">
      <c r="A756" s="13"/>
      <c r="B756" s="242"/>
      <c r="C756" s="243"/>
      <c r="D756" s="244" t="s">
        <v>169</v>
      </c>
      <c r="E756" s="245" t="s">
        <v>1</v>
      </c>
      <c r="F756" s="246" t="s">
        <v>1974</v>
      </c>
      <c r="G756" s="243"/>
      <c r="H756" s="247">
        <v>3.5</v>
      </c>
      <c r="I756" s="248"/>
      <c r="J756" s="243"/>
      <c r="K756" s="243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169</v>
      </c>
      <c r="AU756" s="253" t="s">
        <v>88</v>
      </c>
      <c r="AV756" s="13" t="s">
        <v>88</v>
      </c>
      <c r="AW756" s="13" t="s">
        <v>34</v>
      </c>
      <c r="AX756" s="13" t="s">
        <v>79</v>
      </c>
      <c r="AY756" s="253" t="s">
        <v>163</v>
      </c>
    </row>
    <row r="757" s="13" customFormat="1">
      <c r="A757" s="13"/>
      <c r="B757" s="242"/>
      <c r="C757" s="243"/>
      <c r="D757" s="244" t="s">
        <v>169</v>
      </c>
      <c r="E757" s="245" t="s">
        <v>1</v>
      </c>
      <c r="F757" s="246" t="s">
        <v>1975</v>
      </c>
      <c r="G757" s="243"/>
      <c r="H757" s="247">
        <v>1.71</v>
      </c>
      <c r="I757" s="248"/>
      <c r="J757" s="243"/>
      <c r="K757" s="243"/>
      <c r="L757" s="249"/>
      <c r="M757" s="250"/>
      <c r="N757" s="251"/>
      <c r="O757" s="251"/>
      <c r="P757" s="251"/>
      <c r="Q757" s="251"/>
      <c r="R757" s="251"/>
      <c r="S757" s="251"/>
      <c r="T757" s="252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3" t="s">
        <v>169</v>
      </c>
      <c r="AU757" s="253" t="s">
        <v>88</v>
      </c>
      <c r="AV757" s="13" t="s">
        <v>88</v>
      </c>
      <c r="AW757" s="13" t="s">
        <v>34</v>
      </c>
      <c r="AX757" s="13" t="s">
        <v>79</v>
      </c>
      <c r="AY757" s="253" t="s">
        <v>163</v>
      </c>
    </row>
    <row r="758" s="14" customFormat="1">
      <c r="A758" s="14"/>
      <c r="B758" s="254"/>
      <c r="C758" s="255"/>
      <c r="D758" s="244" t="s">
        <v>169</v>
      </c>
      <c r="E758" s="256" t="s">
        <v>1</v>
      </c>
      <c r="F758" s="257" t="s">
        <v>172</v>
      </c>
      <c r="G758" s="255"/>
      <c r="H758" s="258">
        <v>111.35299999999999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169</v>
      </c>
      <c r="AU758" s="264" t="s">
        <v>88</v>
      </c>
      <c r="AV758" s="14" t="s">
        <v>94</v>
      </c>
      <c r="AW758" s="14" t="s">
        <v>34</v>
      </c>
      <c r="AX758" s="14" t="s">
        <v>84</v>
      </c>
      <c r="AY758" s="264" t="s">
        <v>163</v>
      </c>
    </row>
    <row r="759" s="2" customFormat="1" ht="24.15" customHeight="1">
      <c r="A759" s="39"/>
      <c r="B759" s="40"/>
      <c r="C759" s="265" t="s">
        <v>770</v>
      </c>
      <c r="D759" s="265" t="s">
        <v>296</v>
      </c>
      <c r="E759" s="266" t="s">
        <v>1976</v>
      </c>
      <c r="F759" s="267" t="s">
        <v>1977</v>
      </c>
      <c r="G759" s="268" t="s">
        <v>175</v>
      </c>
      <c r="H759" s="269">
        <v>111.35299999999999</v>
      </c>
      <c r="I759" s="270"/>
      <c r="J759" s="271">
        <f>ROUND(I759*H759,2)</f>
        <v>0</v>
      </c>
      <c r="K759" s="272"/>
      <c r="L759" s="273"/>
      <c r="M759" s="274" t="s">
        <v>1</v>
      </c>
      <c r="N759" s="275" t="s">
        <v>44</v>
      </c>
      <c r="O759" s="92"/>
      <c r="P759" s="238">
        <f>O759*H759</f>
        <v>0</v>
      </c>
      <c r="Q759" s="238">
        <v>0</v>
      </c>
      <c r="R759" s="238">
        <f>Q759*H759</f>
        <v>0</v>
      </c>
      <c r="S759" s="238">
        <v>0</v>
      </c>
      <c r="T759" s="23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0" t="s">
        <v>242</v>
      </c>
      <c r="AT759" s="240" t="s">
        <v>296</v>
      </c>
      <c r="AU759" s="240" t="s">
        <v>88</v>
      </c>
      <c r="AY759" s="18" t="s">
        <v>163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8" t="s">
        <v>84</v>
      </c>
      <c r="BK759" s="241">
        <f>ROUND(I759*H759,2)</f>
        <v>0</v>
      </c>
      <c r="BL759" s="18" t="s">
        <v>202</v>
      </c>
      <c r="BM759" s="240" t="s">
        <v>773</v>
      </c>
    </row>
    <row r="760" s="2" customFormat="1" ht="33" customHeight="1">
      <c r="A760" s="39"/>
      <c r="B760" s="40"/>
      <c r="C760" s="228" t="s">
        <v>492</v>
      </c>
      <c r="D760" s="228" t="s">
        <v>165</v>
      </c>
      <c r="E760" s="229" t="s">
        <v>1978</v>
      </c>
      <c r="F760" s="230" t="s">
        <v>1979</v>
      </c>
      <c r="G760" s="231" t="s">
        <v>175</v>
      </c>
      <c r="H760" s="232">
        <v>16.213000000000001</v>
      </c>
      <c r="I760" s="233"/>
      <c r="J760" s="234">
        <f>ROUND(I760*H760,2)</f>
        <v>0</v>
      </c>
      <c r="K760" s="235"/>
      <c r="L760" s="45"/>
      <c r="M760" s="236" t="s">
        <v>1</v>
      </c>
      <c r="N760" s="237" t="s">
        <v>44</v>
      </c>
      <c r="O760" s="92"/>
      <c r="P760" s="238">
        <f>O760*H760</f>
        <v>0</v>
      </c>
      <c r="Q760" s="238">
        <v>0</v>
      </c>
      <c r="R760" s="238">
        <f>Q760*H760</f>
        <v>0</v>
      </c>
      <c r="S760" s="238">
        <v>0</v>
      </c>
      <c r="T760" s="239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0" t="s">
        <v>202</v>
      </c>
      <c r="AT760" s="240" t="s">
        <v>165</v>
      </c>
      <c r="AU760" s="240" t="s">
        <v>88</v>
      </c>
      <c r="AY760" s="18" t="s">
        <v>163</v>
      </c>
      <c r="BE760" s="241">
        <f>IF(N760="základní",J760,0)</f>
        <v>0</v>
      </c>
      <c r="BF760" s="241">
        <f>IF(N760="snížená",J760,0)</f>
        <v>0</v>
      </c>
      <c r="BG760" s="241">
        <f>IF(N760="zákl. přenesená",J760,0)</f>
        <v>0</v>
      </c>
      <c r="BH760" s="241">
        <f>IF(N760="sníž. přenesená",J760,0)</f>
        <v>0</v>
      </c>
      <c r="BI760" s="241">
        <f>IF(N760="nulová",J760,0)</f>
        <v>0</v>
      </c>
      <c r="BJ760" s="18" t="s">
        <v>84</v>
      </c>
      <c r="BK760" s="241">
        <f>ROUND(I760*H760,2)</f>
        <v>0</v>
      </c>
      <c r="BL760" s="18" t="s">
        <v>202</v>
      </c>
      <c r="BM760" s="240" t="s">
        <v>776</v>
      </c>
    </row>
    <row r="761" s="13" customFormat="1">
      <c r="A761" s="13"/>
      <c r="B761" s="242"/>
      <c r="C761" s="243"/>
      <c r="D761" s="244" t="s">
        <v>169</v>
      </c>
      <c r="E761" s="245" t="s">
        <v>1</v>
      </c>
      <c r="F761" s="246" t="s">
        <v>1980</v>
      </c>
      <c r="G761" s="243"/>
      <c r="H761" s="247">
        <v>9.3279999999999994</v>
      </c>
      <c r="I761" s="248"/>
      <c r="J761" s="243"/>
      <c r="K761" s="243"/>
      <c r="L761" s="249"/>
      <c r="M761" s="250"/>
      <c r="N761" s="251"/>
      <c r="O761" s="251"/>
      <c r="P761" s="251"/>
      <c r="Q761" s="251"/>
      <c r="R761" s="251"/>
      <c r="S761" s="251"/>
      <c r="T761" s="252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3" t="s">
        <v>169</v>
      </c>
      <c r="AU761" s="253" t="s">
        <v>88</v>
      </c>
      <c r="AV761" s="13" t="s">
        <v>88</v>
      </c>
      <c r="AW761" s="13" t="s">
        <v>34</v>
      </c>
      <c r="AX761" s="13" t="s">
        <v>79</v>
      </c>
      <c r="AY761" s="253" t="s">
        <v>163</v>
      </c>
    </row>
    <row r="762" s="13" customFormat="1">
      <c r="A762" s="13"/>
      <c r="B762" s="242"/>
      <c r="C762" s="243"/>
      <c r="D762" s="244" t="s">
        <v>169</v>
      </c>
      <c r="E762" s="245" t="s">
        <v>1</v>
      </c>
      <c r="F762" s="246" t="s">
        <v>1981</v>
      </c>
      <c r="G762" s="243"/>
      <c r="H762" s="247">
        <v>3.96</v>
      </c>
      <c r="I762" s="248"/>
      <c r="J762" s="243"/>
      <c r="K762" s="243"/>
      <c r="L762" s="249"/>
      <c r="M762" s="250"/>
      <c r="N762" s="251"/>
      <c r="O762" s="251"/>
      <c r="P762" s="251"/>
      <c r="Q762" s="251"/>
      <c r="R762" s="251"/>
      <c r="S762" s="251"/>
      <c r="T762" s="252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3" t="s">
        <v>169</v>
      </c>
      <c r="AU762" s="253" t="s">
        <v>88</v>
      </c>
      <c r="AV762" s="13" t="s">
        <v>88</v>
      </c>
      <c r="AW762" s="13" t="s">
        <v>34</v>
      </c>
      <c r="AX762" s="13" t="s">
        <v>79</v>
      </c>
      <c r="AY762" s="253" t="s">
        <v>163</v>
      </c>
    </row>
    <row r="763" s="13" customFormat="1">
      <c r="A763" s="13"/>
      <c r="B763" s="242"/>
      <c r="C763" s="243"/>
      <c r="D763" s="244" t="s">
        <v>169</v>
      </c>
      <c r="E763" s="245" t="s">
        <v>1</v>
      </c>
      <c r="F763" s="246" t="s">
        <v>1982</v>
      </c>
      <c r="G763" s="243"/>
      <c r="H763" s="247">
        <v>2.9249999999999998</v>
      </c>
      <c r="I763" s="248"/>
      <c r="J763" s="243"/>
      <c r="K763" s="243"/>
      <c r="L763" s="249"/>
      <c r="M763" s="250"/>
      <c r="N763" s="251"/>
      <c r="O763" s="251"/>
      <c r="P763" s="251"/>
      <c r="Q763" s="251"/>
      <c r="R763" s="251"/>
      <c r="S763" s="251"/>
      <c r="T763" s="25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3" t="s">
        <v>169</v>
      </c>
      <c r="AU763" s="253" t="s">
        <v>88</v>
      </c>
      <c r="AV763" s="13" t="s">
        <v>88</v>
      </c>
      <c r="AW763" s="13" t="s">
        <v>34</v>
      </c>
      <c r="AX763" s="13" t="s">
        <v>79</v>
      </c>
      <c r="AY763" s="253" t="s">
        <v>163</v>
      </c>
    </row>
    <row r="764" s="14" customFormat="1">
      <c r="A764" s="14"/>
      <c r="B764" s="254"/>
      <c r="C764" s="255"/>
      <c r="D764" s="244" t="s">
        <v>169</v>
      </c>
      <c r="E764" s="256" t="s">
        <v>1</v>
      </c>
      <c r="F764" s="257" t="s">
        <v>172</v>
      </c>
      <c r="G764" s="255"/>
      <c r="H764" s="258">
        <v>16.213000000000001</v>
      </c>
      <c r="I764" s="259"/>
      <c r="J764" s="255"/>
      <c r="K764" s="255"/>
      <c r="L764" s="260"/>
      <c r="M764" s="261"/>
      <c r="N764" s="262"/>
      <c r="O764" s="262"/>
      <c r="P764" s="262"/>
      <c r="Q764" s="262"/>
      <c r="R764" s="262"/>
      <c r="S764" s="262"/>
      <c r="T764" s="26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64" t="s">
        <v>169</v>
      </c>
      <c r="AU764" s="264" t="s">
        <v>88</v>
      </c>
      <c r="AV764" s="14" t="s">
        <v>94</v>
      </c>
      <c r="AW764" s="14" t="s">
        <v>34</v>
      </c>
      <c r="AX764" s="14" t="s">
        <v>84</v>
      </c>
      <c r="AY764" s="264" t="s">
        <v>163</v>
      </c>
    </row>
    <row r="765" s="2" customFormat="1" ht="24.15" customHeight="1">
      <c r="A765" s="39"/>
      <c r="B765" s="40"/>
      <c r="C765" s="265" t="s">
        <v>778</v>
      </c>
      <c r="D765" s="265" t="s">
        <v>296</v>
      </c>
      <c r="E765" s="266" t="s">
        <v>1983</v>
      </c>
      <c r="F765" s="267" t="s">
        <v>1984</v>
      </c>
      <c r="G765" s="268" t="s">
        <v>175</v>
      </c>
      <c r="H765" s="269">
        <v>16.213000000000001</v>
      </c>
      <c r="I765" s="270"/>
      <c r="J765" s="271">
        <f>ROUND(I765*H765,2)</f>
        <v>0</v>
      </c>
      <c r="K765" s="272"/>
      <c r="L765" s="273"/>
      <c r="M765" s="274" t="s">
        <v>1</v>
      </c>
      <c r="N765" s="275" t="s">
        <v>44</v>
      </c>
      <c r="O765" s="92"/>
      <c r="P765" s="238">
        <f>O765*H765</f>
        <v>0</v>
      </c>
      <c r="Q765" s="238">
        <v>0</v>
      </c>
      <c r="R765" s="238">
        <f>Q765*H765</f>
        <v>0</v>
      </c>
      <c r="S765" s="238">
        <v>0</v>
      </c>
      <c r="T765" s="239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0" t="s">
        <v>242</v>
      </c>
      <c r="AT765" s="240" t="s">
        <v>296</v>
      </c>
      <c r="AU765" s="240" t="s">
        <v>88</v>
      </c>
      <c r="AY765" s="18" t="s">
        <v>163</v>
      </c>
      <c r="BE765" s="241">
        <f>IF(N765="základní",J765,0)</f>
        <v>0</v>
      </c>
      <c r="BF765" s="241">
        <f>IF(N765="snížená",J765,0)</f>
        <v>0</v>
      </c>
      <c r="BG765" s="241">
        <f>IF(N765="zákl. přenesená",J765,0)</f>
        <v>0</v>
      </c>
      <c r="BH765" s="241">
        <f>IF(N765="sníž. přenesená",J765,0)</f>
        <v>0</v>
      </c>
      <c r="BI765" s="241">
        <f>IF(N765="nulová",J765,0)</f>
        <v>0</v>
      </c>
      <c r="BJ765" s="18" t="s">
        <v>84</v>
      </c>
      <c r="BK765" s="241">
        <f>ROUND(I765*H765,2)</f>
        <v>0</v>
      </c>
      <c r="BL765" s="18" t="s">
        <v>202</v>
      </c>
      <c r="BM765" s="240" t="s">
        <v>781</v>
      </c>
    </row>
    <row r="766" s="2" customFormat="1" ht="24.15" customHeight="1">
      <c r="A766" s="39"/>
      <c r="B766" s="40"/>
      <c r="C766" s="228" t="s">
        <v>496</v>
      </c>
      <c r="D766" s="228" t="s">
        <v>165</v>
      </c>
      <c r="E766" s="229" t="s">
        <v>1985</v>
      </c>
      <c r="F766" s="230" t="s">
        <v>1986</v>
      </c>
      <c r="G766" s="231" t="s">
        <v>293</v>
      </c>
      <c r="H766" s="232">
        <v>15</v>
      </c>
      <c r="I766" s="233"/>
      <c r="J766" s="234">
        <f>ROUND(I766*H766,2)</f>
        <v>0</v>
      </c>
      <c r="K766" s="235"/>
      <c r="L766" s="45"/>
      <c r="M766" s="236" t="s">
        <v>1</v>
      </c>
      <c r="N766" s="237" t="s">
        <v>44</v>
      </c>
      <c r="O766" s="92"/>
      <c r="P766" s="238">
        <f>O766*H766</f>
        <v>0</v>
      </c>
      <c r="Q766" s="238">
        <v>0</v>
      </c>
      <c r="R766" s="238">
        <f>Q766*H766</f>
        <v>0</v>
      </c>
      <c r="S766" s="238">
        <v>0</v>
      </c>
      <c r="T766" s="23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0" t="s">
        <v>202</v>
      </c>
      <c r="AT766" s="240" t="s">
        <v>165</v>
      </c>
      <c r="AU766" s="240" t="s">
        <v>88</v>
      </c>
      <c r="AY766" s="18" t="s">
        <v>163</v>
      </c>
      <c r="BE766" s="241">
        <f>IF(N766="základní",J766,0)</f>
        <v>0</v>
      </c>
      <c r="BF766" s="241">
        <f>IF(N766="snížená",J766,0)</f>
        <v>0</v>
      </c>
      <c r="BG766" s="241">
        <f>IF(N766="zákl. přenesená",J766,0)</f>
        <v>0</v>
      </c>
      <c r="BH766" s="241">
        <f>IF(N766="sníž. přenesená",J766,0)</f>
        <v>0</v>
      </c>
      <c r="BI766" s="241">
        <f>IF(N766="nulová",J766,0)</f>
        <v>0</v>
      </c>
      <c r="BJ766" s="18" t="s">
        <v>84</v>
      </c>
      <c r="BK766" s="241">
        <f>ROUND(I766*H766,2)</f>
        <v>0</v>
      </c>
      <c r="BL766" s="18" t="s">
        <v>202</v>
      </c>
      <c r="BM766" s="240" t="s">
        <v>784</v>
      </c>
    </row>
    <row r="767" s="13" customFormat="1">
      <c r="A767" s="13"/>
      <c r="B767" s="242"/>
      <c r="C767" s="243"/>
      <c r="D767" s="244" t="s">
        <v>169</v>
      </c>
      <c r="E767" s="245" t="s">
        <v>1</v>
      </c>
      <c r="F767" s="246" t="s">
        <v>1987</v>
      </c>
      <c r="G767" s="243"/>
      <c r="H767" s="247">
        <v>1</v>
      </c>
      <c r="I767" s="248"/>
      <c r="J767" s="243"/>
      <c r="K767" s="243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169</v>
      </c>
      <c r="AU767" s="253" t="s">
        <v>88</v>
      </c>
      <c r="AV767" s="13" t="s">
        <v>88</v>
      </c>
      <c r="AW767" s="13" t="s">
        <v>34</v>
      </c>
      <c r="AX767" s="13" t="s">
        <v>79</v>
      </c>
      <c r="AY767" s="253" t="s">
        <v>163</v>
      </c>
    </row>
    <row r="768" s="13" customFormat="1">
      <c r="A768" s="13"/>
      <c r="B768" s="242"/>
      <c r="C768" s="243"/>
      <c r="D768" s="244" t="s">
        <v>169</v>
      </c>
      <c r="E768" s="245" t="s">
        <v>1</v>
      </c>
      <c r="F768" s="246" t="s">
        <v>1988</v>
      </c>
      <c r="G768" s="243"/>
      <c r="H768" s="247">
        <v>1</v>
      </c>
      <c r="I768" s="248"/>
      <c r="J768" s="243"/>
      <c r="K768" s="243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169</v>
      </c>
      <c r="AU768" s="253" t="s">
        <v>88</v>
      </c>
      <c r="AV768" s="13" t="s">
        <v>88</v>
      </c>
      <c r="AW768" s="13" t="s">
        <v>34</v>
      </c>
      <c r="AX768" s="13" t="s">
        <v>79</v>
      </c>
      <c r="AY768" s="253" t="s">
        <v>163</v>
      </c>
    </row>
    <row r="769" s="13" customFormat="1">
      <c r="A769" s="13"/>
      <c r="B769" s="242"/>
      <c r="C769" s="243"/>
      <c r="D769" s="244" t="s">
        <v>169</v>
      </c>
      <c r="E769" s="245" t="s">
        <v>1</v>
      </c>
      <c r="F769" s="246" t="s">
        <v>1989</v>
      </c>
      <c r="G769" s="243"/>
      <c r="H769" s="247">
        <v>1</v>
      </c>
      <c r="I769" s="248"/>
      <c r="J769" s="243"/>
      <c r="K769" s="243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169</v>
      </c>
      <c r="AU769" s="253" t="s">
        <v>88</v>
      </c>
      <c r="AV769" s="13" t="s">
        <v>88</v>
      </c>
      <c r="AW769" s="13" t="s">
        <v>34</v>
      </c>
      <c r="AX769" s="13" t="s">
        <v>79</v>
      </c>
      <c r="AY769" s="253" t="s">
        <v>163</v>
      </c>
    </row>
    <row r="770" s="13" customFormat="1">
      <c r="A770" s="13"/>
      <c r="B770" s="242"/>
      <c r="C770" s="243"/>
      <c r="D770" s="244" t="s">
        <v>169</v>
      </c>
      <c r="E770" s="245" t="s">
        <v>1</v>
      </c>
      <c r="F770" s="246" t="s">
        <v>1990</v>
      </c>
      <c r="G770" s="243"/>
      <c r="H770" s="247">
        <v>4</v>
      </c>
      <c r="I770" s="248"/>
      <c r="J770" s="243"/>
      <c r="K770" s="243"/>
      <c r="L770" s="249"/>
      <c r="M770" s="250"/>
      <c r="N770" s="251"/>
      <c r="O770" s="251"/>
      <c r="P770" s="251"/>
      <c r="Q770" s="251"/>
      <c r="R770" s="251"/>
      <c r="S770" s="251"/>
      <c r="T770" s="252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3" t="s">
        <v>169</v>
      </c>
      <c r="AU770" s="253" t="s">
        <v>88</v>
      </c>
      <c r="AV770" s="13" t="s">
        <v>88</v>
      </c>
      <c r="AW770" s="13" t="s">
        <v>34</v>
      </c>
      <c r="AX770" s="13" t="s">
        <v>79</v>
      </c>
      <c r="AY770" s="253" t="s">
        <v>163</v>
      </c>
    </row>
    <row r="771" s="13" customFormat="1">
      <c r="A771" s="13"/>
      <c r="B771" s="242"/>
      <c r="C771" s="243"/>
      <c r="D771" s="244" t="s">
        <v>169</v>
      </c>
      <c r="E771" s="245" t="s">
        <v>1</v>
      </c>
      <c r="F771" s="246" t="s">
        <v>1991</v>
      </c>
      <c r="G771" s="243"/>
      <c r="H771" s="247">
        <v>1</v>
      </c>
      <c r="I771" s="248"/>
      <c r="J771" s="243"/>
      <c r="K771" s="243"/>
      <c r="L771" s="249"/>
      <c r="M771" s="250"/>
      <c r="N771" s="251"/>
      <c r="O771" s="251"/>
      <c r="P771" s="251"/>
      <c r="Q771" s="251"/>
      <c r="R771" s="251"/>
      <c r="S771" s="251"/>
      <c r="T771" s="25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3" t="s">
        <v>169</v>
      </c>
      <c r="AU771" s="253" t="s">
        <v>88</v>
      </c>
      <c r="AV771" s="13" t="s">
        <v>88</v>
      </c>
      <c r="AW771" s="13" t="s">
        <v>34</v>
      </c>
      <c r="AX771" s="13" t="s">
        <v>79</v>
      </c>
      <c r="AY771" s="253" t="s">
        <v>163</v>
      </c>
    </row>
    <row r="772" s="13" customFormat="1">
      <c r="A772" s="13"/>
      <c r="B772" s="242"/>
      <c r="C772" s="243"/>
      <c r="D772" s="244" t="s">
        <v>169</v>
      </c>
      <c r="E772" s="245" t="s">
        <v>1</v>
      </c>
      <c r="F772" s="246" t="s">
        <v>1992</v>
      </c>
      <c r="G772" s="243"/>
      <c r="H772" s="247">
        <v>1</v>
      </c>
      <c r="I772" s="248"/>
      <c r="J772" s="243"/>
      <c r="K772" s="243"/>
      <c r="L772" s="249"/>
      <c r="M772" s="250"/>
      <c r="N772" s="251"/>
      <c r="O772" s="251"/>
      <c r="P772" s="251"/>
      <c r="Q772" s="251"/>
      <c r="R772" s="251"/>
      <c r="S772" s="251"/>
      <c r="T772" s="252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3" t="s">
        <v>169</v>
      </c>
      <c r="AU772" s="253" t="s">
        <v>88</v>
      </c>
      <c r="AV772" s="13" t="s">
        <v>88</v>
      </c>
      <c r="AW772" s="13" t="s">
        <v>34</v>
      </c>
      <c r="AX772" s="13" t="s">
        <v>79</v>
      </c>
      <c r="AY772" s="253" t="s">
        <v>163</v>
      </c>
    </row>
    <row r="773" s="13" customFormat="1">
      <c r="A773" s="13"/>
      <c r="B773" s="242"/>
      <c r="C773" s="243"/>
      <c r="D773" s="244" t="s">
        <v>169</v>
      </c>
      <c r="E773" s="245" t="s">
        <v>1</v>
      </c>
      <c r="F773" s="246" t="s">
        <v>1993</v>
      </c>
      <c r="G773" s="243"/>
      <c r="H773" s="247">
        <v>2</v>
      </c>
      <c r="I773" s="248"/>
      <c r="J773" s="243"/>
      <c r="K773" s="243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169</v>
      </c>
      <c r="AU773" s="253" t="s">
        <v>88</v>
      </c>
      <c r="AV773" s="13" t="s">
        <v>88</v>
      </c>
      <c r="AW773" s="13" t="s">
        <v>34</v>
      </c>
      <c r="AX773" s="13" t="s">
        <v>79</v>
      </c>
      <c r="AY773" s="253" t="s">
        <v>163</v>
      </c>
    </row>
    <row r="774" s="13" customFormat="1">
      <c r="A774" s="13"/>
      <c r="B774" s="242"/>
      <c r="C774" s="243"/>
      <c r="D774" s="244" t="s">
        <v>169</v>
      </c>
      <c r="E774" s="245" t="s">
        <v>1</v>
      </c>
      <c r="F774" s="246" t="s">
        <v>1994</v>
      </c>
      <c r="G774" s="243"/>
      <c r="H774" s="247">
        <v>2</v>
      </c>
      <c r="I774" s="248"/>
      <c r="J774" s="243"/>
      <c r="K774" s="243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169</v>
      </c>
      <c r="AU774" s="253" t="s">
        <v>88</v>
      </c>
      <c r="AV774" s="13" t="s">
        <v>88</v>
      </c>
      <c r="AW774" s="13" t="s">
        <v>34</v>
      </c>
      <c r="AX774" s="13" t="s">
        <v>79</v>
      </c>
      <c r="AY774" s="253" t="s">
        <v>163</v>
      </c>
    </row>
    <row r="775" s="13" customFormat="1">
      <c r="A775" s="13"/>
      <c r="B775" s="242"/>
      <c r="C775" s="243"/>
      <c r="D775" s="244" t="s">
        <v>169</v>
      </c>
      <c r="E775" s="245" t="s">
        <v>1</v>
      </c>
      <c r="F775" s="246" t="s">
        <v>1995</v>
      </c>
      <c r="G775" s="243"/>
      <c r="H775" s="247">
        <v>1</v>
      </c>
      <c r="I775" s="248"/>
      <c r="J775" s="243"/>
      <c r="K775" s="243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169</v>
      </c>
      <c r="AU775" s="253" t="s">
        <v>88</v>
      </c>
      <c r="AV775" s="13" t="s">
        <v>88</v>
      </c>
      <c r="AW775" s="13" t="s">
        <v>34</v>
      </c>
      <c r="AX775" s="13" t="s">
        <v>79</v>
      </c>
      <c r="AY775" s="253" t="s">
        <v>163</v>
      </c>
    </row>
    <row r="776" s="13" customFormat="1">
      <c r="A776" s="13"/>
      <c r="B776" s="242"/>
      <c r="C776" s="243"/>
      <c r="D776" s="244" t="s">
        <v>169</v>
      </c>
      <c r="E776" s="245" t="s">
        <v>1</v>
      </c>
      <c r="F776" s="246" t="s">
        <v>1996</v>
      </c>
      <c r="G776" s="243"/>
      <c r="H776" s="247">
        <v>1</v>
      </c>
      <c r="I776" s="248"/>
      <c r="J776" s="243"/>
      <c r="K776" s="243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169</v>
      </c>
      <c r="AU776" s="253" t="s">
        <v>88</v>
      </c>
      <c r="AV776" s="13" t="s">
        <v>88</v>
      </c>
      <c r="AW776" s="13" t="s">
        <v>34</v>
      </c>
      <c r="AX776" s="13" t="s">
        <v>79</v>
      </c>
      <c r="AY776" s="253" t="s">
        <v>163</v>
      </c>
    </row>
    <row r="777" s="14" customFormat="1">
      <c r="A777" s="14"/>
      <c r="B777" s="254"/>
      <c r="C777" s="255"/>
      <c r="D777" s="244" t="s">
        <v>169</v>
      </c>
      <c r="E777" s="256" t="s">
        <v>1</v>
      </c>
      <c r="F777" s="257" t="s">
        <v>172</v>
      </c>
      <c r="G777" s="255"/>
      <c r="H777" s="258">
        <v>15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4" t="s">
        <v>169</v>
      </c>
      <c r="AU777" s="264" t="s">
        <v>88</v>
      </c>
      <c r="AV777" s="14" t="s">
        <v>94</v>
      </c>
      <c r="AW777" s="14" t="s">
        <v>34</v>
      </c>
      <c r="AX777" s="14" t="s">
        <v>84</v>
      </c>
      <c r="AY777" s="264" t="s">
        <v>163</v>
      </c>
    </row>
    <row r="778" s="2" customFormat="1" ht="21.75" customHeight="1">
      <c r="A778" s="39"/>
      <c r="B778" s="40"/>
      <c r="C778" s="265" t="s">
        <v>786</v>
      </c>
      <c r="D778" s="265" t="s">
        <v>296</v>
      </c>
      <c r="E778" s="266" t="s">
        <v>1997</v>
      </c>
      <c r="F778" s="267" t="s">
        <v>1998</v>
      </c>
      <c r="G778" s="268" t="s">
        <v>175</v>
      </c>
      <c r="H778" s="269">
        <v>8.6780000000000008</v>
      </c>
      <c r="I778" s="270"/>
      <c r="J778" s="271">
        <f>ROUND(I778*H778,2)</f>
        <v>0</v>
      </c>
      <c r="K778" s="272"/>
      <c r="L778" s="273"/>
      <c r="M778" s="274" t="s">
        <v>1</v>
      </c>
      <c r="N778" s="275" t="s">
        <v>44</v>
      </c>
      <c r="O778" s="92"/>
      <c r="P778" s="238">
        <f>O778*H778</f>
        <v>0</v>
      </c>
      <c r="Q778" s="238">
        <v>0</v>
      </c>
      <c r="R778" s="238">
        <f>Q778*H778</f>
        <v>0</v>
      </c>
      <c r="S778" s="238">
        <v>0</v>
      </c>
      <c r="T778" s="239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0" t="s">
        <v>242</v>
      </c>
      <c r="AT778" s="240" t="s">
        <v>296</v>
      </c>
      <c r="AU778" s="240" t="s">
        <v>88</v>
      </c>
      <c r="AY778" s="18" t="s">
        <v>163</v>
      </c>
      <c r="BE778" s="241">
        <f>IF(N778="základní",J778,0)</f>
        <v>0</v>
      </c>
      <c r="BF778" s="241">
        <f>IF(N778="snížená",J778,0)</f>
        <v>0</v>
      </c>
      <c r="BG778" s="241">
        <f>IF(N778="zákl. přenesená",J778,0)</f>
        <v>0</v>
      </c>
      <c r="BH778" s="241">
        <f>IF(N778="sníž. přenesená",J778,0)</f>
        <v>0</v>
      </c>
      <c r="BI778" s="241">
        <f>IF(N778="nulová",J778,0)</f>
        <v>0</v>
      </c>
      <c r="BJ778" s="18" t="s">
        <v>84</v>
      </c>
      <c r="BK778" s="241">
        <f>ROUND(I778*H778,2)</f>
        <v>0</v>
      </c>
      <c r="BL778" s="18" t="s">
        <v>202</v>
      </c>
      <c r="BM778" s="240" t="s">
        <v>789</v>
      </c>
    </row>
    <row r="779" s="13" customFormat="1">
      <c r="A779" s="13"/>
      <c r="B779" s="242"/>
      <c r="C779" s="243"/>
      <c r="D779" s="244" t="s">
        <v>169</v>
      </c>
      <c r="E779" s="245" t="s">
        <v>1</v>
      </c>
      <c r="F779" s="246" t="s">
        <v>1999</v>
      </c>
      <c r="G779" s="243"/>
      <c r="H779" s="247">
        <v>0.49199999999999999</v>
      </c>
      <c r="I779" s="248"/>
      <c r="J779" s="243"/>
      <c r="K779" s="243"/>
      <c r="L779" s="249"/>
      <c r="M779" s="250"/>
      <c r="N779" s="251"/>
      <c r="O779" s="251"/>
      <c r="P779" s="251"/>
      <c r="Q779" s="251"/>
      <c r="R779" s="251"/>
      <c r="S779" s="251"/>
      <c r="T779" s="25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3" t="s">
        <v>169</v>
      </c>
      <c r="AU779" s="253" t="s">
        <v>88</v>
      </c>
      <c r="AV779" s="13" t="s">
        <v>88</v>
      </c>
      <c r="AW779" s="13" t="s">
        <v>34</v>
      </c>
      <c r="AX779" s="13" t="s">
        <v>79</v>
      </c>
      <c r="AY779" s="253" t="s">
        <v>163</v>
      </c>
    </row>
    <row r="780" s="13" customFormat="1">
      <c r="A780" s="13"/>
      <c r="B780" s="242"/>
      <c r="C780" s="243"/>
      <c r="D780" s="244" t="s">
        <v>169</v>
      </c>
      <c r="E780" s="245" t="s">
        <v>1</v>
      </c>
      <c r="F780" s="246" t="s">
        <v>2000</v>
      </c>
      <c r="G780" s="243"/>
      <c r="H780" s="247">
        <v>0.35999999999999999</v>
      </c>
      <c r="I780" s="248"/>
      <c r="J780" s="243"/>
      <c r="K780" s="243"/>
      <c r="L780" s="249"/>
      <c r="M780" s="250"/>
      <c r="N780" s="251"/>
      <c r="O780" s="251"/>
      <c r="P780" s="251"/>
      <c r="Q780" s="251"/>
      <c r="R780" s="251"/>
      <c r="S780" s="251"/>
      <c r="T780" s="252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3" t="s">
        <v>169</v>
      </c>
      <c r="AU780" s="253" t="s">
        <v>88</v>
      </c>
      <c r="AV780" s="13" t="s">
        <v>88</v>
      </c>
      <c r="AW780" s="13" t="s">
        <v>34</v>
      </c>
      <c r="AX780" s="13" t="s">
        <v>79</v>
      </c>
      <c r="AY780" s="253" t="s">
        <v>163</v>
      </c>
    </row>
    <row r="781" s="13" customFormat="1">
      <c r="A781" s="13"/>
      <c r="B781" s="242"/>
      <c r="C781" s="243"/>
      <c r="D781" s="244" t="s">
        <v>169</v>
      </c>
      <c r="E781" s="245" t="s">
        <v>1</v>
      </c>
      <c r="F781" s="246" t="s">
        <v>2001</v>
      </c>
      <c r="G781" s="243"/>
      <c r="H781" s="247">
        <v>0.68999999999999995</v>
      </c>
      <c r="I781" s="248"/>
      <c r="J781" s="243"/>
      <c r="K781" s="243"/>
      <c r="L781" s="249"/>
      <c r="M781" s="250"/>
      <c r="N781" s="251"/>
      <c r="O781" s="251"/>
      <c r="P781" s="251"/>
      <c r="Q781" s="251"/>
      <c r="R781" s="251"/>
      <c r="S781" s="251"/>
      <c r="T781" s="252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3" t="s">
        <v>169</v>
      </c>
      <c r="AU781" s="253" t="s">
        <v>88</v>
      </c>
      <c r="AV781" s="13" t="s">
        <v>88</v>
      </c>
      <c r="AW781" s="13" t="s">
        <v>34</v>
      </c>
      <c r="AX781" s="13" t="s">
        <v>79</v>
      </c>
      <c r="AY781" s="253" t="s">
        <v>163</v>
      </c>
    </row>
    <row r="782" s="13" customFormat="1">
      <c r="A782" s="13"/>
      <c r="B782" s="242"/>
      <c r="C782" s="243"/>
      <c r="D782" s="244" t="s">
        <v>169</v>
      </c>
      <c r="E782" s="245" t="s">
        <v>1</v>
      </c>
      <c r="F782" s="246" t="s">
        <v>2002</v>
      </c>
      <c r="G782" s="243"/>
      <c r="H782" s="247">
        <v>2.8799999999999999</v>
      </c>
      <c r="I782" s="248"/>
      <c r="J782" s="243"/>
      <c r="K782" s="243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169</v>
      </c>
      <c r="AU782" s="253" t="s">
        <v>88</v>
      </c>
      <c r="AV782" s="13" t="s">
        <v>88</v>
      </c>
      <c r="AW782" s="13" t="s">
        <v>34</v>
      </c>
      <c r="AX782" s="13" t="s">
        <v>79</v>
      </c>
      <c r="AY782" s="253" t="s">
        <v>163</v>
      </c>
    </row>
    <row r="783" s="13" customFormat="1">
      <c r="A783" s="13"/>
      <c r="B783" s="242"/>
      <c r="C783" s="243"/>
      <c r="D783" s="244" t="s">
        <v>169</v>
      </c>
      <c r="E783" s="245" t="s">
        <v>1</v>
      </c>
      <c r="F783" s="246" t="s">
        <v>2003</v>
      </c>
      <c r="G783" s="243"/>
      <c r="H783" s="247">
        <v>0.53900000000000003</v>
      </c>
      <c r="I783" s="248"/>
      <c r="J783" s="243"/>
      <c r="K783" s="243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169</v>
      </c>
      <c r="AU783" s="253" t="s">
        <v>88</v>
      </c>
      <c r="AV783" s="13" t="s">
        <v>88</v>
      </c>
      <c r="AW783" s="13" t="s">
        <v>34</v>
      </c>
      <c r="AX783" s="13" t="s">
        <v>79</v>
      </c>
      <c r="AY783" s="253" t="s">
        <v>163</v>
      </c>
    </row>
    <row r="784" s="13" customFormat="1">
      <c r="A784" s="13"/>
      <c r="B784" s="242"/>
      <c r="C784" s="243"/>
      <c r="D784" s="244" t="s">
        <v>169</v>
      </c>
      <c r="E784" s="245" t="s">
        <v>1</v>
      </c>
      <c r="F784" s="246" t="s">
        <v>2004</v>
      </c>
      <c r="G784" s="243"/>
      <c r="H784" s="247">
        <v>0.52800000000000002</v>
      </c>
      <c r="I784" s="248"/>
      <c r="J784" s="243"/>
      <c r="K784" s="243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169</v>
      </c>
      <c r="AU784" s="253" t="s">
        <v>88</v>
      </c>
      <c r="AV784" s="13" t="s">
        <v>88</v>
      </c>
      <c r="AW784" s="13" t="s">
        <v>34</v>
      </c>
      <c r="AX784" s="13" t="s">
        <v>79</v>
      </c>
      <c r="AY784" s="253" t="s">
        <v>163</v>
      </c>
    </row>
    <row r="785" s="13" customFormat="1">
      <c r="A785" s="13"/>
      <c r="B785" s="242"/>
      <c r="C785" s="243"/>
      <c r="D785" s="244" t="s">
        <v>169</v>
      </c>
      <c r="E785" s="245" t="s">
        <v>1</v>
      </c>
      <c r="F785" s="246" t="s">
        <v>2005</v>
      </c>
      <c r="G785" s="243"/>
      <c r="H785" s="247">
        <v>0.95099999999999996</v>
      </c>
      <c r="I785" s="248"/>
      <c r="J785" s="243"/>
      <c r="K785" s="243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169</v>
      </c>
      <c r="AU785" s="253" t="s">
        <v>88</v>
      </c>
      <c r="AV785" s="13" t="s">
        <v>88</v>
      </c>
      <c r="AW785" s="13" t="s">
        <v>34</v>
      </c>
      <c r="AX785" s="13" t="s">
        <v>79</v>
      </c>
      <c r="AY785" s="253" t="s">
        <v>163</v>
      </c>
    </row>
    <row r="786" s="13" customFormat="1">
      <c r="A786" s="13"/>
      <c r="B786" s="242"/>
      <c r="C786" s="243"/>
      <c r="D786" s="244" t="s">
        <v>169</v>
      </c>
      <c r="E786" s="245" t="s">
        <v>1</v>
      </c>
      <c r="F786" s="246" t="s">
        <v>2006</v>
      </c>
      <c r="G786" s="243"/>
      <c r="H786" s="247">
        <v>1.0800000000000001</v>
      </c>
      <c r="I786" s="248"/>
      <c r="J786" s="243"/>
      <c r="K786" s="243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169</v>
      </c>
      <c r="AU786" s="253" t="s">
        <v>88</v>
      </c>
      <c r="AV786" s="13" t="s">
        <v>88</v>
      </c>
      <c r="AW786" s="13" t="s">
        <v>34</v>
      </c>
      <c r="AX786" s="13" t="s">
        <v>79</v>
      </c>
      <c r="AY786" s="253" t="s">
        <v>163</v>
      </c>
    </row>
    <row r="787" s="13" customFormat="1">
      <c r="A787" s="13"/>
      <c r="B787" s="242"/>
      <c r="C787" s="243"/>
      <c r="D787" s="244" t="s">
        <v>169</v>
      </c>
      <c r="E787" s="245" t="s">
        <v>1</v>
      </c>
      <c r="F787" s="246" t="s">
        <v>2007</v>
      </c>
      <c r="G787" s="243"/>
      <c r="H787" s="247">
        <v>0.52800000000000002</v>
      </c>
      <c r="I787" s="248"/>
      <c r="J787" s="243"/>
      <c r="K787" s="243"/>
      <c r="L787" s="249"/>
      <c r="M787" s="250"/>
      <c r="N787" s="251"/>
      <c r="O787" s="251"/>
      <c r="P787" s="251"/>
      <c r="Q787" s="251"/>
      <c r="R787" s="251"/>
      <c r="S787" s="251"/>
      <c r="T787" s="252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3" t="s">
        <v>169</v>
      </c>
      <c r="AU787" s="253" t="s">
        <v>88</v>
      </c>
      <c r="AV787" s="13" t="s">
        <v>88</v>
      </c>
      <c r="AW787" s="13" t="s">
        <v>34</v>
      </c>
      <c r="AX787" s="13" t="s">
        <v>79</v>
      </c>
      <c r="AY787" s="253" t="s">
        <v>163</v>
      </c>
    </row>
    <row r="788" s="13" customFormat="1">
      <c r="A788" s="13"/>
      <c r="B788" s="242"/>
      <c r="C788" s="243"/>
      <c r="D788" s="244" t="s">
        <v>169</v>
      </c>
      <c r="E788" s="245" t="s">
        <v>1</v>
      </c>
      <c r="F788" s="246" t="s">
        <v>2008</v>
      </c>
      <c r="G788" s="243"/>
      <c r="H788" s="247">
        <v>0.63</v>
      </c>
      <c r="I788" s="248"/>
      <c r="J788" s="243"/>
      <c r="K788" s="243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169</v>
      </c>
      <c r="AU788" s="253" t="s">
        <v>88</v>
      </c>
      <c r="AV788" s="13" t="s">
        <v>88</v>
      </c>
      <c r="AW788" s="13" t="s">
        <v>34</v>
      </c>
      <c r="AX788" s="13" t="s">
        <v>79</v>
      </c>
      <c r="AY788" s="253" t="s">
        <v>163</v>
      </c>
    </row>
    <row r="789" s="14" customFormat="1">
      <c r="A789" s="14"/>
      <c r="B789" s="254"/>
      <c r="C789" s="255"/>
      <c r="D789" s="244" t="s">
        <v>169</v>
      </c>
      <c r="E789" s="256" t="s">
        <v>1</v>
      </c>
      <c r="F789" s="257" t="s">
        <v>172</v>
      </c>
      <c r="G789" s="255"/>
      <c r="H789" s="258">
        <v>8.677999999999999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64" t="s">
        <v>169</v>
      </c>
      <c r="AU789" s="264" t="s">
        <v>88</v>
      </c>
      <c r="AV789" s="14" t="s">
        <v>94</v>
      </c>
      <c r="AW789" s="14" t="s">
        <v>34</v>
      </c>
      <c r="AX789" s="14" t="s">
        <v>84</v>
      </c>
      <c r="AY789" s="264" t="s">
        <v>163</v>
      </c>
    </row>
    <row r="790" s="2" customFormat="1" ht="37.8" customHeight="1">
      <c r="A790" s="39"/>
      <c r="B790" s="40"/>
      <c r="C790" s="228" t="s">
        <v>499</v>
      </c>
      <c r="D790" s="228" t="s">
        <v>165</v>
      </c>
      <c r="E790" s="229" t="s">
        <v>2009</v>
      </c>
      <c r="F790" s="230" t="s">
        <v>2010</v>
      </c>
      <c r="G790" s="231" t="s">
        <v>184</v>
      </c>
      <c r="H790" s="232">
        <v>526.75999999999999</v>
      </c>
      <c r="I790" s="233"/>
      <c r="J790" s="234">
        <f>ROUND(I790*H790,2)</f>
        <v>0</v>
      </c>
      <c r="K790" s="235"/>
      <c r="L790" s="45"/>
      <c r="M790" s="236" t="s">
        <v>1</v>
      </c>
      <c r="N790" s="237" t="s">
        <v>44</v>
      </c>
      <c r="O790" s="92"/>
      <c r="P790" s="238">
        <f>O790*H790</f>
        <v>0</v>
      </c>
      <c r="Q790" s="238">
        <v>0</v>
      </c>
      <c r="R790" s="238">
        <f>Q790*H790</f>
        <v>0</v>
      </c>
      <c r="S790" s="238">
        <v>0</v>
      </c>
      <c r="T790" s="239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0" t="s">
        <v>202</v>
      </c>
      <c r="AT790" s="240" t="s">
        <v>165</v>
      </c>
      <c r="AU790" s="240" t="s">
        <v>88</v>
      </c>
      <c r="AY790" s="18" t="s">
        <v>163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8" t="s">
        <v>84</v>
      </c>
      <c r="BK790" s="241">
        <f>ROUND(I790*H790,2)</f>
        <v>0</v>
      </c>
      <c r="BL790" s="18" t="s">
        <v>202</v>
      </c>
      <c r="BM790" s="240" t="s">
        <v>792</v>
      </c>
    </row>
    <row r="791" s="2" customFormat="1" ht="37.8" customHeight="1">
      <c r="A791" s="39"/>
      <c r="B791" s="40"/>
      <c r="C791" s="228" t="s">
        <v>794</v>
      </c>
      <c r="D791" s="228" t="s">
        <v>165</v>
      </c>
      <c r="E791" s="229" t="s">
        <v>895</v>
      </c>
      <c r="F791" s="230" t="s">
        <v>896</v>
      </c>
      <c r="G791" s="231" t="s">
        <v>293</v>
      </c>
      <c r="H791" s="232">
        <v>1</v>
      </c>
      <c r="I791" s="233"/>
      <c r="J791" s="234">
        <f>ROUND(I791*H791,2)</f>
        <v>0</v>
      </c>
      <c r="K791" s="235"/>
      <c r="L791" s="45"/>
      <c r="M791" s="236" t="s">
        <v>1</v>
      </c>
      <c r="N791" s="237" t="s">
        <v>44</v>
      </c>
      <c r="O791" s="92"/>
      <c r="P791" s="238">
        <f>O791*H791</f>
        <v>0</v>
      </c>
      <c r="Q791" s="238">
        <v>0</v>
      </c>
      <c r="R791" s="238">
        <f>Q791*H791</f>
        <v>0</v>
      </c>
      <c r="S791" s="238">
        <v>0</v>
      </c>
      <c r="T791" s="239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240" t="s">
        <v>202</v>
      </c>
      <c r="AT791" s="240" t="s">
        <v>165</v>
      </c>
      <c r="AU791" s="240" t="s">
        <v>88</v>
      </c>
      <c r="AY791" s="18" t="s">
        <v>163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8" t="s">
        <v>84</v>
      </c>
      <c r="BK791" s="241">
        <f>ROUND(I791*H791,2)</f>
        <v>0</v>
      </c>
      <c r="BL791" s="18" t="s">
        <v>202</v>
      </c>
      <c r="BM791" s="240" t="s">
        <v>797</v>
      </c>
    </row>
    <row r="792" s="13" customFormat="1">
      <c r="A792" s="13"/>
      <c r="B792" s="242"/>
      <c r="C792" s="243"/>
      <c r="D792" s="244" t="s">
        <v>169</v>
      </c>
      <c r="E792" s="245" t="s">
        <v>1</v>
      </c>
      <c r="F792" s="246" t="s">
        <v>2011</v>
      </c>
      <c r="G792" s="243"/>
      <c r="H792" s="247">
        <v>1</v>
      </c>
      <c r="I792" s="248"/>
      <c r="J792" s="243"/>
      <c r="K792" s="243"/>
      <c r="L792" s="249"/>
      <c r="M792" s="250"/>
      <c r="N792" s="251"/>
      <c r="O792" s="251"/>
      <c r="P792" s="251"/>
      <c r="Q792" s="251"/>
      <c r="R792" s="251"/>
      <c r="S792" s="251"/>
      <c r="T792" s="25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3" t="s">
        <v>169</v>
      </c>
      <c r="AU792" s="253" t="s">
        <v>88</v>
      </c>
      <c r="AV792" s="13" t="s">
        <v>88</v>
      </c>
      <c r="AW792" s="13" t="s">
        <v>34</v>
      </c>
      <c r="AX792" s="13" t="s">
        <v>79</v>
      </c>
      <c r="AY792" s="253" t="s">
        <v>163</v>
      </c>
    </row>
    <row r="793" s="14" customFormat="1">
      <c r="A793" s="14"/>
      <c r="B793" s="254"/>
      <c r="C793" s="255"/>
      <c r="D793" s="244" t="s">
        <v>169</v>
      </c>
      <c r="E793" s="256" t="s">
        <v>1</v>
      </c>
      <c r="F793" s="257" t="s">
        <v>172</v>
      </c>
      <c r="G793" s="255"/>
      <c r="H793" s="258">
        <v>1</v>
      </c>
      <c r="I793" s="259"/>
      <c r="J793" s="255"/>
      <c r="K793" s="255"/>
      <c r="L793" s="260"/>
      <c r="M793" s="261"/>
      <c r="N793" s="262"/>
      <c r="O793" s="262"/>
      <c r="P793" s="262"/>
      <c r="Q793" s="262"/>
      <c r="R793" s="262"/>
      <c r="S793" s="262"/>
      <c r="T793" s="26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4" t="s">
        <v>169</v>
      </c>
      <c r="AU793" s="264" t="s">
        <v>88</v>
      </c>
      <c r="AV793" s="14" t="s">
        <v>94</v>
      </c>
      <c r="AW793" s="14" t="s">
        <v>34</v>
      </c>
      <c r="AX793" s="14" t="s">
        <v>84</v>
      </c>
      <c r="AY793" s="264" t="s">
        <v>163</v>
      </c>
    </row>
    <row r="794" s="2" customFormat="1" ht="24.15" customHeight="1">
      <c r="A794" s="39"/>
      <c r="B794" s="40"/>
      <c r="C794" s="265" t="s">
        <v>505</v>
      </c>
      <c r="D794" s="265" t="s">
        <v>296</v>
      </c>
      <c r="E794" s="266" t="s">
        <v>2012</v>
      </c>
      <c r="F794" s="267" t="s">
        <v>2013</v>
      </c>
      <c r="G794" s="268" t="s">
        <v>293</v>
      </c>
      <c r="H794" s="269">
        <v>1</v>
      </c>
      <c r="I794" s="270"/>
      <c r="J794" s="271">
        <f>ROUND(I794*H794,2)</f>
        <v>0</v>
      </c>
      <c r="K794" s="272"/>
      <c r="L794" s="273"/>
      <c r="M794" s="274" t="s">
        <v>1</v>
      </c>
      <c r="N794" s="275" t="s">
        <v>44</v>
      </c>
      <c r="O794" s="92"/>
      <c r="P794" s="238">
        <f>O794*H794</f>
        <v>0</v>
      </c>
      <c r="Q794" s="238">
        <v>0</v>
      </c>
      <c r="R794" s="238">
        <f>Q794*H794</f>
        <v>0</v>
      </c>
      <c r="S794" s="238">
        <v>0</v>
      </c>
      <c r="T794" s="239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0" t="s">
        <v>242</v>
      </c>
      <c r="AT794" s="240" t="s">
        <v>296</v>
      </c>
      <c r="AU794" s="240" t="s">
        <v>88</v>
      </c>
      <c r="AY794" s="18" t="s">
        <v>163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8" t="s">
        <v>84</v>
      </c>
      <c r="BK794" s="241">
        <f>ROUND(I794*H794,2)</f>
        <v>0</v>
      </c>
      <c r="BL794" s="18" t="s">
        <v>202</v>
      </c>
      <c r="BM794" s="240" t="s">
        <v>800</v>
      </c>
    </row>
    <row r="795" s="13" customFormat="1">
      <c r="A795" s="13"/>
      <c r="B795" s="242"/>
      <c r="C795" s="243"/>
      <c r="D795" s="244" t="s">
        <v>169</v>
      </c>
      <c r="E795" s="245" t="s">
        <v>1</v>
      </c>
      <c r="F795" s="246" t="s">
        <v>2011</v>
      </c>
      <c r="G795" s="243"/>
      <c r="H795" s="247">
        <v>1</v>
      </c>
      <c r="I795" s="248"/>
      <c r="J795" s="243"/>
      <c r="K795" s="243"/>
      <c r="L795" s="249"/>
      <c r="M795" s="250"/>
      <c r="N795" s="251"/>
      <c r="O795" s="251"/>
      <c r="P795" s="251"/>
      <c r="Q795" s="251"/>
      <c r="R795" s="251"/>
      <c r="S795" s="251"/>
      <c r="T795" s="252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3" t="s">
        <v>169</v>
      </c>
      <c r="AU795" s="253" t="s">
        <v>88</v>
      </c>
      <c r="AV795" s="13" t="s">
        <v>88</v>
      </c>
      <c r="AW795" s="13" t="s">
        <v>34</v>
      </c>
      <c r="AX795" s="13" t="s">
        <v>79</v>
      </c>
      <c r="AY795" s="253" t="s">
        <v>163</v>
      </c>
    </row>
    <row r="796" s="14" customFormat="1">
      <c r="A796" s="14"/>
      <c r="B796" s="254"/>
      <c r="C796" s="255"/>
      <c r="D796" s="244" t="s">
        <v>169</v>
      </c>
      <c r="E796" s="256" t="s">
        <v>1</v>
      </c>
      <c r="F796" s="257" t="s">
        <v>172</v>
      </c>
      <c r="G796" s="255"/>
      <c r="H796" s="258">
        <v>1</v>
      </c>
      <c r="I796" s="259"/>
      <c r="J796" s="255"/>
      <c r="K796" s="255"/>
      <c r="L796" s="260"/>
      <c r="M796" s="261"/>
      <c r="N796" s="262"/>
      <c r="O796" s="262"/>
      <c r="P796" s="262"/>
      <c r="Q796" s="262"/>
      <c r="R796" s="262"/>
      <c r="S796" s="262"/>
      <c r="T796" s="26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4" t="s">
        <v>169</v>
      </c>
      <c r="AU796" s="264" t="s">
        <v>88</v>
      </c>
      <c r="AV796" s="14" t="s">
        <v>94</v>
      </c>
      <c r="AW796" s="14" t="s">
        <v>34</v>
      </c>
      <c r="AX796" s="14" t="s">
        <v>84</v>
      </c>
      <c r="AY796" s="264" t="s">
        <v>163</v>
      </c>
    </row>
    <row r="797" s="2" customFormat="1" ht="37.8" customHeight="1">
      <c r="A797" s="39"/>
      <c r="B797" s="40"/>
      <c r="C797" s="228" t="s">
        <v>801</v>
      </c>
      <c r="D797" s="228" t="s">
        <v>165</v>
      </c>
      <c r="E797" s="229" t="s">
        <v>1412</v>
      </c>
      <c r="F797" s="230" t="s">
        <v>1413</v>
      </c>
      <c r="G797" s="231" t="s">
        <v>293</v>
      </c>
      <c r="H797" s="232">
        <v>1</v>
      </c>
      <c r="I797" s="233"/>
      <c r="J797" s="234">
        <f>ROUND(I797*H797,2)</f>
        <v>0</v>
      </c>
      <c r="K797" s="235"/>
      <c r="L797" s="45"/>
      <c r="M797" s="236" t="s">
        <v>1</v>
      </c>
      <c r="N797" s="237" t="s">
        <v>44</v>
      </c>
      <c r="O797" s="92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0" t="s">
        <v>202</v>
      </c>
      <c r="AT797" s="240" t="s">
        <v>165</v>
      </c>
      <c r="AU797" s="240" t="s">
        <v>88</v>
      </c>
      <c r="AY797" s="18" t="s">
        <v>163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8" t="s">
        <v>84</v>
      </c>
      <c r="BK797" s="241">
        <f>ROUND(I797*H797,2)</f>
        <v>0</v>
      </c>
      <c r="BL797" s="18" t="s">
        <v>202</v>
      </c>
      <c r="BM797" s="240" t="s">
        <v>804</v>
      </c>
    </row>
    <row r="798" s="13" customFormat="1">
      <c r="A798" s="13"/>
      <c r="B798" s="242"/>
      <c r="C798" s="243"/>
      <c r="D798" s="244" t="s">
        <v>169</v>
      </c>
      <c r="E798" s="245" t="s">
        <v>1</v>
      </c>
      <c r="F798" s="246" t="s">
        <v>2014</v>
      </c>
      <c r="G798" s="243"/>
      <c r="H798" s="247">
        <v>1</v>
      </c>
      <c r="I798" s="248"/>
      <c r="J798" s="243"/>
      <c r="K798" s="243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169</v>
      </c>
      <c r="AU798" s="253" t="s">
        <v>88</v>
      </c>
      <c r="AV798" s="13" t="s">
        <v>88</v>
      </c>
      <c r="AW798" s="13" t="s">
        <v>34</v>
      </c>
      <c r="AX798" s="13" t="s">
        <v>79</v>
      </c>
      <c r="AY798" s="253" t="s">
        <v>163</v>
      </c>
    </row>
    <row r="799" s="14" customFormat="1">
      <c r="A799" s="14"/>
      <c r="B799" s="254"/>
      <c r="C799" s="255"/>
      <c r="D799" s="244" t="s">
        <v>169</v>
      </c>
      <c r="E799" s="256" t="s">
        <v>1</v>
      </c>
      <c r="F799" s="257" t="s">
        <v>172</v>
      </c>
      <c r="G799" s="255"/>
      <c r="H799" s="258">
        <v>1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4" t="s">
        <v>169</v>
      </c>
      <c r="AU799" s="264" t="s">
        <v>88</v>
      </c>
      <c r="AV799" s="14" t="s">
        <v>94</v>
      </c>
      <c r="AW799" s="14" t="s">
        <v>34</v>
      </c>
      <c r="AX799" s="14" t="s">
        <v>84</v>
      </c>
      <c r="AY799" s="264" t="s">
        <v>163</v>
      </c>
    </row>
    <row r="800" s="2" customFormat="1" ht="24.15" customHeight="1">
      <c r="A800" s="39"/>
      <c r="B800" s="40"/>
      <c r="C800" s="265" t="s">
        <v>512</v>
      </c>
      <c r="D800" s="265" t="s">
        <v>296</v>
      </c>
      <c r="E800" s="266" t="s">
        <v>2015</v>
      </c>
      <c r="F800" s="267" t="s">
        <v>2016</v>
      </c>
      <c r="G800" s="268" t="s">
        <v>293</v>
      </c>
      <c r="H800" s="269">
        <v>1</v>
      </c>
      <c r="I800" s="270"/>
      <c r="J800" s="271">
        <f>ROUND(I800*H800,2)</f>
        <v>0</v>
      </c>
      <c r="K800" s="272"/>
      <c r="L800" s="273"/>
      <c r="M800" s="274" t="s">
        <v>1</v>
      </c>
      <c r="N800" s="275" t="s">
        <v>44</v>
      </c>
      <c r="O800" s="92"/>
      <c r="P800" s="238">
        <f>O800*H800</f>
        <v>0</v>
      </c>
      <c r="Q800" s="238">
        <v>0</v>
      </c>
      <c r="R800" s="238">
        <f>Q800*H800</f>
        <v>0</v>
      </c>
      <c r="S800" s="238">
        <v>0</v>
      </c>
      <c r="T800" s="23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0" t="s">
        <v>242</v>
      </c>
      <c r="AT800" s="240" t="s">
        <v>296</v>
      </c>
      <c r="AU800" s="240" t="s">
        <v>88</v>
      </c>
      <c r="AY800" s="18" t="s">
        <v>163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8" t="s">
        <v>84</v>
      </c>
      <c r="BK800" s="241">
        <f>ROUND(I800*H800,2)</f>
        <v>0</v>
      </c>
      <c r="BL800" s="18" t="s">
        <v>202</v>
      </c>
      <c r="BM800" s="240" t="s">
        <v>808</v>
      </c>
    </row>
    <row r="801" s="13" customFormat="1">
      <c r="A801" s="13"/>
      <c r="B801" s="242"/>
      <c r="C801" s="243"/>
      <c r="D801" s="244" t="s">
        <v>169</v>
      </c>
      <c r="E801" s="245" t="s">
        <v>1</v>
      </c>
      <c r="F801" s="246" t="s">
        <v>2014</v>
      </c>
      <c r="G801" s="243"/>
      <c r="H801" s="247">
        <v>1</v>
      </c>
      <c r="I801" s="248"/>
      <c r="J801" s="243"/>
      <c r="K801" s="243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169</v>
      </c>
      <c r="AU801" s="253" t="s">
        <v>88</v>
      </c>
      <c r="AV801" s="13" t="s">
        <v>88</v>
      </c>
      <c r="AW801" s="13" t="s">
        <v>34</v>
      </c>
      <c r="AX801" s="13" t="s">
        <v>79</v>
      </c>
      <c r="AY801" s="253" t="s">
        <v>163</v>
      </c>
    </row>
    <row r="802" s="14" customFormat="1">
      <c r="A802" s="14"/>
      <c r="B802" s="254"/>
      <c r="C802" s="255"/>
      <c r="D802" s="244" t="s">
        <v>169</v>
      </c>
      <c r="E802" s="256" t="s">
        <v>1</v>
      </c>
      <c r="F802" s="257" t="s">
        <v>172</v>
      </c>
      <c r="G802" s="255"/>
      <c r="H802" s="258">
        <v>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169</v>
      </c>
      <c r="AU802" s="264" t="s">
        <v>88</v>
      </c>
      <c r="AV802" s="14" t="s">
        <v>94</v>
      </c>
      <c r="AW802" s="14" t="s">
        <v>34</v>
      </c>
      <c r="AX802" s="14" t="s">
        <v>84</v>
      </c>
      <c r="AY802" s="264" t="s">
        <v>163</v>
      </c>
    </row>
    <row r="803" s="2" customFormat="1" ht="37.8" customHeight="1">
      <c r="A803" s="39"/>
      <c r="B803" s="40"/>
      <c r="C803" s="228" t="s">
        <v>811</v>
      </c>
      <c r="D803" s="228" t="s">
        <v>165</v>
      </c>
      <c r="E803" s="229" t="s">
        <v>905</v>
      </c>
      <c r="F803" s="230" t="s">
        <v>906</v>
      </c>
      <c r="G803" s="231" t="s">
        <v>293</v>
      </c>
      <c r="H803" s="232">
        <v>1</v>
      </c>
      <c r="I803" s="233"/>
      <c r="J803" s="234">
        <f>ROUND(I803*H803,2)</f>
        <v>0</v>
      </c>
      <c r="K803" s="235"/>
      <c r="L803" s="45"/>
      <c r="M803" s="236" t="s">
        <v>1</v>
      </c>
      <c r="N803" s="237" t="s">
        <v>44</v>
      </c>
      <c r="O803" s="92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40" t="s">
        <v>202</v>
      </c>
      <c r="AT803" s="240" t="s">
        <v>165</v>
      </c>
      <c r="AU803" s="240" t="s">
        <v>88</v>
      </c>
      <c r="AY803" s="18" t="s">
        <v>163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8" t="s">
        <v>84</v>
      </c>
      <c r="BK803" s="241">
        <f>ROUND(I803*H803,2)</f>
        <v>0</v>
      </c>
      <c r="BL803" s="18" t="s">
        <v>202</v>
      </c>
      <c r="BM803" s="240" t="s">
        <v>814</v>
      </c>
    </row>
    <row r="804" s="2" customFormat="1" ht="37.8" customHeight="1">
      <c r="A804" s="39"/>
      <c r="B804" s="40"/>
      <c r="C804" s="265" t="s">
        <v>518</v>
      </c>
      <c r="D804" s="265" t="s">
        <v>296</v>
      </c>
      <c r="E804" s="266" t="s">
        <v>2017</v>
      </c>
      <c r="F804" s="267" t="s">
        <v>2018</v>
      </c>
      <c r="G804" s="268" t="s">
        <v>293</v>
      </c>
      <c r="H804" s="269">
        <v>1</v>
      </c>
      <c r="I804" s="270"/>
      <c r="J804" s="271">
        <f>ROUND(I804*H804,2)</f>
        <v>0</v>
      </c>
      <c r="K804" s="272"/>
      <c r="L804" s="273"/>
      <c r="M804" s="274" t="s">
        <v>1</v>
      </c>
      <c r="N804" s="275" t="s">
        <v>44</v>
      </c>
      <c r="O804" s="92"/>
      <c r="P804" s="238">
        <f>O804*H804</f>
        <v>0</v>
      </c>
      <c r="Q804" s="238">
        <v>0</v>
      </c>
      <c r="R804" s="238">
        <f>Q804*H804</f>
        <v>0</v>
      </c>
      <c r="S804" s="238">
        <v>0</v>
      </c>
      <c r="T804" s="239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0" t="s">
        <v>242</v>
      </c>
      <c r="AT804" s="240" t="s">
        <v>296</v>
      </c>
      <c r="AU804" s="240" t="s">
        <v>88</v>
      </c>
      <c r="AY804" s="18" t="s">
        <v>163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8" t="s">
        <v>84</v>
      </c>
      <c r="BK804" s="241">
        <f>ROUND(I804*H804,2)</f>
        <v>0</v>
      </c>
      <c r="BL804" s="18" t="s">
        <v>202</v>
      </c>
      <c r="BM804" s="240" t="s">
        <v>818</v>
      </c>
    </row>
    <row r="805" s="13" customFormat="1">
      <c r="A805" s="13"/>
      <c r="B805" s="242"/>
      <c r="C805" s="243"/>
      <c r="D805" s="244" t="s">
        <v>169</v>
      </c>
      <c r="E805" s="245" t="s">
        <v>1</v>
      </c>
      <c r="F805" s="246" t="s">
        <v>2019</v>
      </c>
      <c r="G805" s="243"/>
      <c r="H805" s="247">
        <v>1</v>
      </c>
      <c r="I805" s="248"/>
      <c r="J805" s="243"/>
      <c r="K805" s="243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169</v>
      </c>
      <c r="AU805" s="253" t="s">
        <v>88</v>
      </c>
      <c r="AV805" s="13" t="s">
        <v>88</v>
      </c>
      <c r="AW805" s="13" t="s">
        <v>34</v>
      </c>
      <c r="AX805" s="13" t="s">
        <v>79</v>
      </c>
      <c r="AY805" s="253" t="s">
        <v>163</v>
      </c>
    </row>
    <row r="806" s="14" customFormat="1">
      <c r="A806" s="14"/>
      <c r="B806" s="254"/>
      <c r="C806" s="255"/>
      <c r="D806" s="244" t="s">
        <v>169</v>
      </c>
      <c r="E806" s="256" t="s">
        <v>1</v>
      </c>
      <c r="F806" s="257" t="s">
        <v>172</v>
      </c>
      <c r="G806" s="255"/>
      <c r="H806" s="258">
        <v>1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169</v>
      </c>
      <c r="AU806" s="264" t="s">
        <v>88</v>
      </c>
      <c r="AV806" s="14" t="s">
        <v>94</v>
      </c>
      <c r="AW806" s="14" t="s">
        <v>34</v>
      </c>
      <c r="AX806" s="14" t="s">
        <v>84</v>
      </c>
      <c r="AY806" s="264" t="s">
        <v>163</v>
      </c>
    </row>
    <row r="807" s="2" customFormat="1" ht="37.8" customHeight="1">
      <c r="A807" s="39"/>
      <c r="B807" s="40"/>
      <c r="C807" s="228" t="s">
        <v>821</v>
      </c>
      <c r="D807" s="228" t="s">
        <v>165</v>
      </c>
      <c r="E807" s="229" t="s">
        <v>2020</v>
      </c>
      <c r="F807" s="230" t="s">
        <v>2021</v>
      </c>
      <c r="G807" s="231" t="s">
        <v>293</v>
      </c>
      <c r="H807" s="232">
        <v>4</v>
      </c>
      <c r="I807" s="233"/>
      <c r="J807" s="234">
        <f>ROUND(I807*H807,2)</f>
        <v>0</v>
      </c>
      <c r="K807" s="235"/>
      <c r="L807" s="45"/>
      <c r="M807" s="236" t="s">
        <v>1</v>
      </c>
      <c r="N807" s="237" t="s">
        <v>44</v>
      </c>
      <c r="O807" s="92"/>
      <c r="P807" s="238">
        <f>O807*H807</f>
        <v>0</v>
      </c>
      <c r="Q807" s="238">
        <v>0</v>
      </c>
      <c r="R807" s="238">
        <f>Q807*H807</f>
        <v>0</v>
      </c>
      <c r="S807" s="238">
        <v>0</v>
      </c>
      <c r="T807" s="239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0" t="s">
        <v>202</v>
      </c>
      <c r="AT807" s="240" t="s">
        <v>165</v>
      </c>
      <c r="AU807" s="240" t="s">
        <v>88</v>
      </c>
      <c r="AY807" s="18" t="s">
        <v>163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8" t="s">
        <v>84</v>
      </c>
      <c r="BK807" s="241">
        <f>ROUND(I807*H807,2)</f>
        <v>0</v>
      </c>
      <c r="BL807" s="18" t="s">
        <v>202</v>
      </c>
      <c r="BM807" s="240" t="s">
        <v>824</v>
      </c>
    </row>
    <row r="808" s="2" customFormat="1" ht="37.8" customHeight="1">
      <c r="A808" s="39"/>
      <c r="B808" s="40"/>
      <c r="C808" s="265" t="s">
        <v>521</v>
      </c>
      <c r="D808" s="265" t="s">
        <v>296</v>
      </c>
      <c r="E808" s="266" t="s">
        <v>2022</v>
      </c>
      <c r="F808" s="267" t="s">
        <v>2023</v>
      </c>
      <c r="G808" s="268" t="s">
        <v>293</v>
      </c>
      <c r="H808" s="269">
        <v>1</v>
      </c>
      <c r="I808" s="270"/>
      <c r="J808" s="271">
        <f>ROUND(I808*H808,2)</f>
        <v>0</v>
      </c>
      <c r="K808" s="272"/>
      <c r="L808" s="273"/>
      <c r="M808" s="274" t="s">
        <v>1</v>
      </c>
      <c r="N808" s="275" t="s">
        <v>44</v>
      </c>
      <c r="O808" s="92"/>
      <c r="P808" s="238">
        <f>O808*H808</f>
        <v>0</v>
      </c>
      <c r="Q808" s="238">
        <v>0</v>
      </c>
      <c r="R808" s="238">
        <f>Q808*H808</f>
        <v>0</v>
      </c>
      <c r="S808" s="238">
        <v>0</v>
      </c>
      <c r="T808" s="239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0" t="s">
        <v>242</v>
      </c>
      <c r="AT808" s="240" t="s">
        <v>296</v>
      </c>
      <c r="AU808" s="240" t="s">
        <v>88</v>
      </c>
      <c r="AY808" s="18" t="s">
        <v>163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8" t="s">
        <v>84</v>
      </c>
      <c r="BK808" s="241">
        <f>ROUND(I808*H808,2)</f>
        <v>0</v>
      </c>
      <c r="BL808" s="18" t="s">
        <v>202</v>
      </c>
      <c r="BM808" s="240" t="s">
        <v>828</v>
      </c>
    </row>
    <row r="809" s="13" customFormat="1">
      <c r="A809" s="13"/>
      <c r="B809" s="242"/>
      <c r="C809" s="243"/>
      <c r="D809" s="244" t="s">
        <v>169</v>
      </c>
      <c r="E809" s="245" t="s">
        <v>1</v>
      </c>
      <c r="F809" s="246" t="s">
        <v>2024</v>
      </c>
      <c r="G809" s="243"/>
      <c r="H809" s="247">
        <v>1</v>
      </c>
      <c r="I809" s="248"/>
      <c r="J809" s="243"/>
      <c r="K809" s="243"/>
      <c r="L809" s="249"/>
      <c r="M809" s="250"/>
      <c r="N809" s="251"/>
      <c r="O809" s="251"/>
      <c r="P809" s="251"/>
      <c r="Q809" s="251"/>
      <c r="R809" s="251"/>
      <c r="S809" s="251"/>
      <c r="T809" s="25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3" t="s">
        <v>169</v>
      </c>
      <c r="AU809" s="253" t="s">
        <v>88</v>
      </c>
      <c r="AV809" s="13" t="s">
        <v>88</v>
      </c>
      <c r="AW809" s="13" t="s">
        <v>34</v>
      </c>
      <c r="AX809" s="13" t="s">
        <v>79</v>
      </c>
      <c r="AY809" s="253" t="s">
        <v>163</v>
      </c>
    </row>
    <row r="810" s="14" customFormat="1">
      <c r="A810" s="14"/>
      <c r="B810" s="254"/>
      <c r="C810" s="255"/>
      <c r="D810" s="244" t="s">
        <v>169</v>
      </c>
      <c r="E810" s="256" t="s">
        <v>1</v>
      </c>
      <c r="F810" s="257" t="s">
        <v>172</v>
      </c>
      <c r="G810" s="255"/>
      <c r="H810" s="258">
        <v>1</v>
      </c>
      <c r="I810" s="259"/>
      <c r="J810" s="255"/>
      <c r="K810" s="255"/>
      <c r="L810" s="260"/>
      <c r="M810" s="261"/>
      <c r="N810" s="262"/>
      <c r="O810" s="262"/>
      <c r="P810" s="262"/>
      <c r="Q810" s="262"/>
      <c r="R810" s="262"/>
      <c r="S810" s="262"/>
      <c r="T810" s="26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4" t="s">
        <v>169</v>
      </c>
      <c r="AU810" s="264" t="s">
        <v>88</v>
      </c>
      <c r="AV810" s="14" t="s">
        <v>94</v>
      </c>
      <c r="AW810" s="14" t="s">
        <v>34</v>
      </c>
      <c r="AX810" s="14" t="s">
        <v>84</v>
      </c>
      <c r="AY810" s="264" t="s">
        <v>163</v>
      </c>
    </row>
    <row r="811" s="2" customFormat="1" ht="37.8" customHeight="1">
      <c r="A811" s="39"/>
      <c r="B811" s="40"/>
      <c r="C811" s="265" t="s">
        <v>830</v>
      </c>
      <c r="D811" s="265" t="s">
        <v>296</v>
      </c>
      <c r="E811" s="266" t="s">
        <v>2025</v>
      </c>
      <c r="F811" s="267" t="s">
        <v>2026</v>
      </c>
      <c r="G811" s="268" t="s">
        <v>293</v>
      </c>
      <c r="H811" s="269">
        <v>3</v>
      </c>
      <c r="I811" s="270"/>
      <c r="J811" s="271">
        <f>ROUND(I811*H811,2)</f>
        <v>0</v>
      </c>
      <c r="K811" s="272"/>
      <c r="L811" s="273"/>
      <c r="M811" s="274" t="s">
        <v>1</v>
      </c>
      <c r="N811" s="275" t="s">
        <v>44</v>
      </c>
      <c r="O811" s="92"/>
      <c r="P811" s="238">
        <f>O811*H811</f>
        <v>0</v>
      </c>
      <c r="Q811" s="238">
        <v>0</v>
      </c>
      <c r="R811" s="238">
        <f>Q811*H811</f>
        <v>0</v>
      </c>
      <c r="S811" s="238">
        <v>0</v>
      </c>
      <c r="T811" s="239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0" t="s">
        <v>242</v>
      </c>
      <c r="AT811" s="240" t="s">
        <v>296</v>
      </c>
      <c r="AU811" s="240" t="s">
        <v>88</v>
      </c>
      <c r="AY811" s="18" t="s">
        <v>163</v>
      </c>
      <c r="BE811" s="241">
        <f>IF(N811="základní",J811,0)</f>
        <v>0</v>
      </c>
      <c r="BF811" s="241">
        <f>IF(N811="snížená",J811,0)</f>
        <v>0</v>
      </c>
      <c r="BG811" s="241">
        <f>IF(N811="zákl. přenesená",J811,0)</f>
        <v>0</v>
      </c>
      <c r="BH811" s="241">
        <f>IF(N811="sníž. přenesená",J811,0)</f>
        <v>0</v>
      </c>
      <c r="BI811" s="241">
        <f>IF(N811="nulová",J811,0)</f>
        <v>0</v>
      </c>
      <c r="BJ811" s="18" t="s">
        <v>84</v>
      </c>
      <c r="BK811" s="241">
        <f>ROUND(I811*H811,2)</f>
        <v>0</v>
      </c>
      <c r="BL811" s="18" t="s">
        <v>202</v>
      </c>
      <c r="BM811" s="240" t="s">
        <v>833</v>
      </c>
    </row>
    <row r="812" s="13" customFormat="1">
      <c r="A812" s="13"/>
      <c r="B812" s="242"/>
      <c r="C812" s="243"/>
      <c r="D812" s="244" t="s">
        <v>169</v>
      </c>
      <c r="E812" s="245" t="s">
        <v>1</v>
      </c>
      <c r="F812" s="246" t="s">
        <v>2027</v>
      </c>
      <c r="G812" s="243"/>
      <c r="H812" s="247">
        <v>3</v>
      </c>
      <c r="I812" s="248"/>
      <c r="J812" s="243"/>
      <c r="K812" s="243"/>
      <c r="L812" s="249"/>
      <c r="M812" s="250"/>
      <c r="N812" s="251"/>
      <c r="O812" s="251"/>
      <c r="P812" s="251"/>
      <c r="Q812" s="251"/>
      <c r="R812" s="251"/>
      <c r="S812" s="251"/>
      <c r="T812" s="252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3" t="s">
        <v>169</v>
      </c>
      <c r="AU812" s="253" t="s">
        <v>88</v>
      </c>
      <c r="AV812" s="13" t="s">
        <v>88</v>
      </c>
      <c r="AW812" s="13" t="s">
        <v>34</v>
      </c>
      <c r="AX812" s="13" t="s">
        <v>79</v>
      </c>
      <c r="AY812" s="253" t="s">
        <v>163</v>
      </c>
    </row>
    <row r="813" s="14" customFormat="1">
      <c r="A813" s="14"/>
      <c r="B813" s="254"/>
      <c r="C813" s="255"/>
      <c r="D813" s="244" t="s">
        <v>169</v>
      </c>
      <c r="E813" s="256" t="s">
        <v>1</v>
      </c>
      <c r="F813" s="257" t="s">
        <v>172</v>
      </c>
      <c r="G813" s="255"/>
      <c r="H813" s="258">
        <v>3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4" t="s">
        <v>169</v>
      </c>
      <c r="AU813" s="264" t="s">
        <v>88</v>
      </c>
      <c r="AV813" s="14" t="s">
        <v>94</v>
      </c>
      <c r="AW813" s="14" t="s">
        <v>34</v>
      </c>
      <c r="AX813" s="14" t="s">
        <v>84</v>
      </c>
      <c r="AY813" s="264" t="s">
        <v>163</v>
      </c>
    </row>
    <row r="814" s="2" customFormat="1" ht="24.15" customHeight="1">
      <c r="A814" s="39"/>
      <c r="B814" s="40"/>
      <c r="C814" s="228" t="s">
        <v>526</v>
      </c>
      <c r="D814" s="228" t="s">
        <v>165</v>
      </c>
      <c r="E814" s="229" t="s">
        <v>2028</v>
      </c>
      <c r="F814" s="230" t="s">
        <v>2029</v>
      </c>
      <c r="G814" s="231" t="s">
        <v>293</v>
      </c>
      <c r="H814" s="232">
        <v>3</v>
      </c>
      <c r="I814" s="233"/>
      <c r="J814" s="234">
        <f>ROUND(I814*H814,2)</f>
        <v>0</v>
      </c>
      <c r="K814" s="235"/>
      <c r="L814" s="45"/>
      <c r="M814" s="236" t="s">
        <v>1</v>
      </c>
      <c r="N814" s="237" t="s">
        <v>44</v>
      </c>
      <c r="O814" s="92"/>
      <c r="P814" s="238">
        <f>O814*H814</f>
        <v>0</v>
      </c>
      <c r="Q814" s="238">
        <v>0</v>
      </c>
      <c r="R814" s="238">
        <f>Q814*H814</f>
        <v>0</v>
      </c>
      <c r="S814" s="238">
        <v>0</v>
      </c>
      <c r="T814" s="23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0" t="s">
        <v>202</v>
      </c>
      <c r="AT814" s="240" t="s">
        <v>165</v>
      </c>
      <c r="AU814" s="240" t="s">
        <v>88</v>
      </c>
      <c r="AY814" s="18" t="s">
        <v>163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8" t="s">
        <v>84</v>
      </c>
      <c r="BK814" s="241">
        <f>ROUND(I814*H814,2)</f>
        <v>0</v>
      </c>
      <c r="BL814" s="18" t="s">
        <v>202</v>
      </c>
      <c r="BM814" s="240" t="s">
        <v>839</v>
      </c>
    </row>
    <row r="815" s="2" customFormat="1" ht="24.15" customHeight="1">
      <c r="A815" s="39"/>
      <c r="B815" s="40"/>
      <c r="C815" s="265" t="s">
        <v>840</v>
      </c>
      <c r="D815" s="265" t="s">
        <v>296</v>
      </c>
      <c r="E815" s="266" t="s">
        <v>2030</v>
      </c>
      <c r="F815" s="267" t="s">
        <v>2031</v>
      </c>
      <c r="G815" s="268" t="s">
        <v>175</v>
      </c>
      <c r="H815" s="269">
        <v>5.4450000000000003</v>
      </c>
      <c r="I815" s="270"/>
      <c r="J815" s="271">
        <f>ROUND(I815*H815,2)</f>
        <v>0</v>
      </c>
      <c r="K815" s="272"/>
      <c r="L815" s="273"/>
      <c r="M815" s="274" t="s">
        <v>1</v>
      </c>
      <c r="N815" s="275" t="s">
        <v>44</v>
      </c>
      <c r="O815" s="92"/>
      <c r="P815" s="238">
        <f>O815*H815</f>
        <v>0</v>
      </c>
      <c r="Q815" s="238">
        <v>0</v>
      </c>
      <c r="R815" s="238">
        <f>Q815*H815</f>
        <v>0</v>
      </c>
      <c r="S815" s="238">
        <v>0</v>
      </c>
      <c r="T815" s="239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40" t="s">
        <v>242</v>
      </c>
      <c r="AT815" s="240" t="s">
        <v>296</v>
      </c>
      <c r="AU815" s="240" t="s">
        <v>88</v>
      </c>
      <c r="AY815" s="18" t="s">
        <v>163</v>
      </c>
      <c r="BE815" s="241">
        <f>IF(N815="základní",J815,0)</f>
        <v>0</v>
      </c>
      <c r="BF815" s="241">
        <f>IF(N815="snížená",J815,0)</f>
        <v>0</v>
      </c>
      <c r="BG815" s="241">
        <f>IF(N815="zákl. přenesená",J815,0)</f>
        <v>0</v>
      </c>
      <c r="BH815" s="241">
        <f>IF(N815="sníž. přenesená",J815,0)</f>
        <v>0</v>
      </c>
      <c r="BI815" s="241">
        <f>IF(N815="nulová",J815,0)</f>
        <v>0</v>
      </c>
      <c r="BJ815" s="18" t="s">
        <v>84</v>
      </c>
      <c r="BK815" s="241">
        <f>ROUND(I815*H815,2)</f>
        <v>0</v>
      </c>
      <c r="BL815" s="18" t="s">
        <v>202</v>
      </c>
      <c r="BM815" s="240" t="s">
        <v>843</v>
      </c>
    </row>
    <row r="816" s="16" customFormat="1">
      <c r="A816" s="16"/>
      <c r="B816" s="295"/>
      <c r="C816" s="296"/>
      <c r="D816" s="244" t="s">
        <v>169</v>
      </c>
      <c r="E816" s="297" t="s">
        <v>1</v>
      </c>
      <c r="F816" s="298" t="s">
        <v>2032</v>
      </c>
      <c r="G816" s="296"/>
      <c r="H816" s="297" t="s">
        <v>1</v>
      </c>
      <c r="I816" s="299"/>
      <c r="J816" s="296"/>
      <c r="K816" s="296"/>
      <c r="L816" s="300"/>
      <c r="M816" s="301"/>
      <c r="N816" s="302"/>
      <c r="O816" s="302"/>
      <c r="P816" s="302"/>
      <c r="Q816" s="302"/>
      <c r="R816" s="302"/>
      <c r="S816" s="302"/>
      <c r="T816" s="303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304" t="s">
        <v>169</v>
      </c>
      <c r="AU816" s="304" t="s">
        <v>88</v>
      </c>
      <c r="AV816" s="16" t="s">
        <v>84</v>
      </c>
      <c r="AW816" s="16" t="s">
        <v>34</v>
      </c>
      <c r="AX816" s="16" t="s">
        <v>79</v>
      </c>
      <c r="AY816" s="304" t="s">
        <v>163</v>
      </c>
    </row>
    <row r="817" s="13" customFormat="1">
      <c r="A817" s="13"/>
      <c r="B817" s="242"/>
      <c r="C817" s="243"/>
      <c r="D817" s="244" t="s">
        <v>169</v>
      </c>
      <c r="E817" s="245" t="s">
        <v>1</v>
      </c>
      <c r="F817" s="246" t="s">
        <v>2033</v>
      </c>
      <c r="G817" s="243"/>
      <c r="H817" s="247">
        <v>3.6000000000000001</v>
      </c>
      <c r="I817" s="248"/>
      <c r="J817" s="243"/>
      <c r="K817" s="243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169</v>
      </c>
      <c r="AU817" s="253" t="s">
        <v>88</v>
      </c>
      <c r="AV817" s="13" t="s">
        <v>88</v>
      </c>
      <c r="AW817" s="13" t="s">
        <v>34</v>
      </c>
      <c r="AX817" s="13" t="s">
        <v>79</v>
      </c>
      <c r="AY817" s="253" t="s">
        <v>163</v>
      </c>
    </row>
    <row r="818" s="13" customFormat="1">
      <c r="A818" s="13"/>
      <c r="B818" s="242"/>
      <c r="C818" s="243"/>
      <c r="D818" s="244" t="s">
        <v>169</v>
      </c>
      <c r="E818" s="245" t="s">
        <v>1</v>
      </c>
      <c r="F818" s="246" t="s">
        <v>2034</v>
      </c>
      <c r="G818" s="243"/>
      <c r="H818" s="247">
        <v>1.845</v>
      </c>
      <c r="I818" s="248"/>
      <c r="J818" s="243"/>
      <c r="K818" s="243"/>
      <c r="L818" s="249"/>
      <c r="M818" s="250"/>
      <c r="N818" s="251"/>
      <c r="O818" s="251"/>
      <c r="P818" s="251"/>
      <c r="Q818" s="251"/>
      <c r="R818" s="251"/>
      <c r="S818" s="251"/>
      <c r="T818" s="252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3" t="s">
        <v>169</v>
      </c>
      <c r="AU818" s="253" t="s">
        <v>88</v>
      </c>
      <c r="AV818" s="13" t="s">
        <v>88</v>
      </c>
      <c r="AW818" s="13" t="s">
        <v>34</v>
      </c>
      <c r="AX818" s="13" t="s">
        <v>79</v>
      </c>
      <c r="AY818" s="253" t="s">
        <v>163</v>
      </c>
    </row>
    <row r="819" s="14" customFormat="1">
      <c r="A819" s="14"/>
      <c r="B819" s="254"/>
      <c r="C819" s="255"/>
      <c r="D819" s="244" t="s">
        <v>169</v>
      </c>
      <c r="E819" s="256" t="s">
        <v>1</v>
      </c>
      <c r="F819" s="257" t="s">
        <v>172</v>
      </c>
      <c r="G819" s="255"/>
      <c r="H819" s="258">
        <v>5.4450000000000003</v>
      </c>
      <c r="I819" s="259"/>
      <c r="J819" s="255"/>
      <c r="K819" s="255"/>
      <c r="L819" s="260"/>
      <c r="M819" s="261"/>
      <c r="N819" s="262"/>
      <c r="O819" s="262"/>
      <c r="P819" s="262"/>
      <c r="Q819" s="262"/>
      <c r="R819" s="262"/>
      <c r="S819" s="262"/>
      <c r="T819" s="26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4" t="s">
        <v>169</v>
      </c>
      <c r="AU819" s="264" t="s">
        <v>88</v>
      </c>
      <c r="AV819" s="14" t="s">
        <v>94</v>
      </c>
      <c r="AW819" s="14" t="s">
        <v>34</v>
      </c>
      <c r="AX819" s="14" t="s">
        <v>84</v>
      </c>
      <c r="AY819" s="264" t="s">
        <v>163</v>
      </c>
    </row>
    <row r="820" s="2" customFormat="1" ht="24.15" customHeight="1">
      <c r="A820" s="39"/>
      <c r="B820" s="40"/>
      <c r="C820" s="228" t="s">
        <v>529</v>
      </c>
      <c r="D820" s="228" t="s">
        <v>165</v>
      </c>
      <c r="E820" s="229" t="s">
        <v>2035</v>
      </c>
      <c r="F820" s="230" t="s">
        <v>2036</v>
      </c>
      <c r="G820" s="231" t="s">
        <v>293</v>
      </c>
      <c r="H820" s="232">
        <v>4</v>
      </c>
      <c r="I820" s="233"/>
      <c r="J820" s="234">
        <f>ROUND(I820*H820,2)</f>
        <v>0</v>
      </c>
      <c r="K820" s="235"/>
      <c r="L820" s="45"/>
      <c r="M820" s="236" t="s">
        <v>1</v>
      </c>
      <c r="N820" s="237" t="s">
        <v>44</v>
      </c>
      <c r="O820" s="92"/>
      <c r="P820" s="238">
        <f>O820*H820</f>
        <v>0</v>
      </c>
      <c r="Q820" s="238">
        <v>0</v>
      </c>
      <c r="R820" s="238">
        <f>Q820*H820</f>
        <v>0</v>
      </c>
      <c r="S820" s="238">
        <v>0</v>
      </c>
      <c r="T820" s="239">
        <f>S820*H820</f>
        <v>0</v>
      </c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R820" s="240" t="s">
        <v>202</v>
      </c>
      <c r="AT820" s="240" t="s">
        <v>165</v>
      </c>
      <c r="AU820" s="240" t="s">
        <v>88</v>
      </c>
      <c r="AY820" s="18" t="s">
        <v>163</v>
      </c>
      <c r="BE820" s="241">
        <f>IF(N820="základní",J820,0)</f>
        <v>0</v>
      </c>
      <c r="BF820" s="241">
        <f>IF(N820="snížená",J820,0)</f>
        <v>0</v>
      </c>
      <c r="BG820" s="241">
        <f>IF(N820="zákl. přenesená",J820,0)</f>
        <v>0</v>
      </c>
      <c r="BH820" s="241">
        <f>IF(N820="sníž. přenesená",J820,0)</f>
        <v>0</v>
      </c>
      <c r="BI820" s="241">
        <f>IF(N820="nulová",J820,0)</f>
        <v>0</v>
      </c>
      <c r="BJ820" s="18" t="s">
        <v>84</v>
      </c>
      <c r="BK820" s="241">
        <f>ROUND(I820*H820,2)</f>
        <v>0</v>
      </c>
      <c r="BL820" s="18" t="s">
        <v>202</v>
      </c>
      <c r="BM820" s="240" t="s">
        <v>847</v>
      </c>
    </row>
    <row r="821" s="13" customFormat="1">
      <c r="A821" s="13"/>
      <c r="B821" s="242"/>
      <c r="C821" s="243"/>
      <c r="D821" s="244" t="s">
        <v>169</v>
      </c>
      <c r="E821" s="245" t="s">
        <v>1</v>
      </c>
      <c r="F821" s="246" t="s">
        <v>2037</v>
      </c>
      <c r="G821" s="243"/>
      <c r="H821" s="247">
        <v>1</v>
      </c>
      <c r="I821" s="248"/>
      <c r="J821" s="243"/>
      <c r="K821" s="243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169</v>
      </c>
      <c r="AU821" s="253" t="s">
        <v>88</v>
      </c>
      <c r="AV821" s="13" t="s">
        <v>88</v>
      </c>
      <c r="AW821" s="13" t="s">
        <v>34</v>
      </c>
      <c r="AX821" s="13" t="s">
        <v>79</v>
      </c>
      <c r="AY821" s="253" t="s">
        <v>163</v>
      </c>
    </row>
    <row r="822" s="13" customFormat="1">
      <c r="A822" s="13"/>
      <c r="B822" s="242"/>
      <c r="C822" s="243"/>
      <c r="D822" s="244" t="s">
        <v>169</v>
      </c>
      <c r="E822" s="245" t="s">
        <v>1</v>
      </c>
      <c r="F822" s="246" t="s">
        <v>2038</v>
      </c>
      <c r="G822" s="243"/>
      <c r="H822" s="247">
        <v>1</v>
      </c>
      <c r="I822" s="248"/>
      <c r="J822" s="243"/>
      <c r="K822" s="243"/>
      <c r="L822" s="249"/>
      <c r="M822" s="250"/>
      <c r="N822" s="251"/>
      <c r="O822" s="251"/>
      <c r="P822" s="251"/>
      <c r="Q822" s="251"/>
      <c r="R822" s="251"/>
      <c r="S822" s="251"/>
      <c r="T822" s="25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3" t="s">
        <v>169</v>
      </c>
      <c r="AU822" s="253" t="s">
        <v>88</v>
      </c>
      <c r="AV822" s="13" t="s">
        <v>88</v>
      </c>
      <c r="AW822" s="13" t="s">
        <v>34</v>
      </c>
      <c r="AX822" s="13" t="s">
        <v>79</v>
      </c>
      <c r="AY822" s="253" t="s">
        <v>163</v>
      </c>
    </row>
    <row r="823" s="13" customFormat="1">
      <c r="A823" s="13"/>
      <c r="B823" s="242"/>
      <c r="C823" s="243"/>
      <c r="D823" s="244" t="s">
        <v>169</v>
      </c>
      <c r="E823" s="245" t="s">
        <v>1</v>
      </c>
      <c r="F823" s="246" t="s">
        <v>2039</v>
      </c>
      <c r="G823" s="243"/>
      <c r="H823" s="247">
        <v>1</v>
      </c>
      <c r="I823" s="248"/>
      <c r="J823" s="243"/>
      <c r="K823" s="243"/>
      <c r="L823" s="249"/>
      <c r="M823" s="250"/>
      <c r="N823" s="251"/>
      <c r="O823" s="251"/>
      <c r="P823" s="251"/>
      <c r="Q823" s="251"/>
      <c r="R823" s="251"/>
      <c r="S823" s="251"/>
      <c r="T823" s="252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3" t="s">
        <v>169</v>
      </c>
      <c r="AU823" s="253" t="s">
        <v>88</v>
      </c>
      <c r="AV823" s="13" t="s">
        <v>88</v>
      </c>
      <c r="AW823" s="13" t="s">
        <v>34</v>
      </c>
      <c r="AX823" s="13" t="s">
        <v>79</v>
      </c>
      <c r="AY823" s="253" t="s">
        <v>163</v>
      </c>
    </row>
    <row r="824" s="13" customFormat="1">
      <c r="A824" s="13"/>
      <c r="B824" s="242"/>
      <c r="C824" s="243"/>
      <c r="D824" s="244" t="s">
        <v>169</v>
      </c>
      <c r="E824" s="245" t="s">
        <v>1</v>
      </c>
      <c r="F824" s="246" t="s">
        <v>2040</v>
      </c>
      <c r="G824" s="243"/>
      <c r="H824" s="247">
        <v>1</v>
      </c>
      <c r="I824" s="248"/>
      <c r="J824" s="243"/>
      <c r="K824" s="243"/>
      <c r="L824" s="249"/>
      <c r="M824" s="250"/>
      <c r="N824" s="251"/>
      <c r="O824" s="251"/>
      <c r="P824" s="251"/>
      <c r="Q824" s="251"/>
      <c r="R824" s="251"/>
      <c r="S824" s="251"/>
      <c r="T824" s="252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3" t="s">
        <v>169</v>
      </c>
      <c r="AU824" s="253" t="s">
        <v>88</v>
      </c>
      <c r="AV824" s="13" t="s">
        <v>88</v>
      </c>
      <c r="AW824" s="13" t="s">
        <v>34</v>
      </c>
      <c r="AX824" s="13" t="s">
        <v>79</v>
      </c>
      <c r="AY824" s="253" t="s">
        <v>163</v>
      </c>
    </row>
    <row r="825" s="14" customFormat="1">
      <c r="A825" s="14"/>
      <c r="B825" s="254"/>
      <c r="C825" s="255"/>
      <c r="D825" s="244" t="s">
        <v>169</v>
      </c>
      <c r="E825" s="256" t="s">
        <v>1</v>
      </c>
      <c r="F825" s="257" t="s">
        <v>172</v>
      </c>
      <c r="G825" s="255"/>
      <c r="H825" s="258">
        <v>4</v>
      </c>
      <c r="I825" s="259"/>
      <c r="J825" s="255"/>
      <c r="K825" s="255"/>
      <c r="L825" s="260"/>
      <c r="M825" s="261"/>
      <c r="N825" s="262"/>
      <c r="O825" s="262"/>
      <c r="P825" s="262"/>
      <c r="Q825" s="262"/>
      <c r="R825" s="262"/>
      <c r="S825" s="262"/>
      <c r="T825" s="26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4" t="s">
        <v>169</v>
      </c>
      <c r="AU825" s="264" t="s">
        <v>88</v>
      </c>
      <c r="AV825" s="14" t="s">
        <v>94</v>
      </c>
      <c r="AW825" s="14" t="s">
        <v>34</v>
      </c>
      <c r="AX825" s="14" t="s">
        <v>84</v>
      </c>
      <c r="AY825" s="264" t="s">
        <v>163</v>
      </c>
    </row>
    <row r="826" s="2" customFormat="1" ht="33" customHeight="1">
      <c r="A826" s="39"/>
      <c r="B826" s="40"/>
      <c r="C826" s="265" t="s">
        <v>850</v>
      </c>
      <c r="D826" s="265" t="s">
        <v>296</v>
      </c>
      <c r="E826" s="266" t="s">
        <v>2041</v>
      </c>
      <c r="F826" s="267" t="s">
        <v>2042</v>
      </c>
      <c r="G826" s="268" t="s">
        <v>175</v>
      </c>
      <c r="H826" s="269">
        <v>13.476000000000001</v>
      </c>
      <c r="I826" s="270"/>
      <c r="J826" s="271">
        <f>ROUND(I826*H826,2)</f>
        <v>0</v>
      </c>
      <c r="K826" s="272"/>
      <c r="L826" s="273"/>
      <c r="M826" s="274" t="s">
        <v>1</v>
      </c>
      <c r="N826" s="275" t="s">
        <v>44</v>
      </c>
      <c r="O826" s="92"/>
      <c r="P826" s="238">
        <f>O826*H826</f>
        <v>0</v>
      </c>
      <c r="Q826" s="238">
        <v>0</v>
      </c>
      <c r="R826" s="238">
        <f>Q826*H826</f>
        <v>0</v>
      </c>
      <c r="S826" s="238">
        <v>0</v>
      </c>
      <c r="T826" s="239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0" t="s">
        <v>242</v>
      </c>
      <c r="AT826" s="240" t="s">
        <v>296</v>
      </c>
      <c r="AU826" s="240" t="s">
        <v>88</v>
      </c>
      <c r="AY826" s="18" t="s">
        <v>163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8" t="s">
        <v>84</v>
      </c>
      <c r="BK826" s="241">
        <f>ROUND(I826*H826,2)</f>
        <v>0</v>
      </c>
      <c r="BL826" s="18" t="s">
        <v>202</v>
      </c>
      <c r="BM826" s="240" t="s">
        <v>853</v>
      </c>
    </row>
    <row r="827" s="16" customFormat="1">
      <c r="A827" s="16"/>
      <c r="B827" s="295"/>
      <c r="C827" s="296"/>
      <c r="D827" s="244" t="s">
        <v>169</v>
      </c>
      <c r="E827" s="297" t="s">
        <v>1</v>
      </c>
      <c r="F827" s="298" t="s">
        <v>2032</v>
      </c>
      <c r="G827" s="296"/>
      <c r="H827" s="297" t="s">
        <v>1</v>
      </c>
      <c r="I827" s="299"/>
      <c r="J827" s="296"/>
      <c r="K827" s="296"/>
      <c r="L827" s="300"/>
      <c r="M827" s="301"/>
      <c r="N827" s="302"/>
      <c r="O827" s="302"/>
      <c r="P827" s="302"/>
      <c r="Q827" s="302"/>
      <c r="R827" s="302"/>
      <c r="S827" s="302"/>
      <c r="T827" s="303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T827" s="304" t="s">
        <v>169</v>
      </c>
      <c r="AU827" s="304" t="s">
        <v>88</v>
      </c>
      <c r="AV827" s="16" t="s">
        <v>84</v>
      </c>
      <c r="AW827" s="16" t="s">
        <v>34</v>
      </c>
      <c r="AX827" s="16" t="s">
        <v>79</v>
      </c>
      <c r="AY827" s="304" t="s">
        <v>163</v>
      </c>
    </row>
    <row r="828" s="13" customFormat="1">
      <c r="A828" s="13"/>
      <c r="B828" s="242"/>
      <c r="C828" s="243"/>
      <c r="D828" s="244" t="s">
        <v>169</v>
      </c>
      <c r="E828" s="245" t="s">
        <v>1</v>
      </c>
      <c r="F828" s="246" t="s">
        <v>2043</v>
      </c>
      <c r="G828" s="243"/>
      <c r="H828" s="247">
        <v>3.9260000000000002</v>
      </c>
      <c r="I828" s="248"/>
      <c r="J828" s="243"/>
      <c r="K828" s="243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169</v>
      </c>
      <c r="AU828" s="253" t="s">
        <v>88</v>
      </c>
      <c r="AV828" s="13" t="s">
        <v>88</v>
      </c>
      <c r="AW828" s="13" t="s">
        <v>34</v>
      </c>
      <c r="AX828" s="13" t="s">
        <v>79</v>
      </c>
      <c r="AY828" s="253" t="s">
        <v>163</v>
      </c>
    </row>
    <row r="829" s="13" customFormat="1">
      <c r="A829" s="13"/>
      <c r="B829" s="242"/>
      <c r="C829" s="243"/>
      <c r="D829" s="244" t="s">
        <v>169</v>
      </c>
      <c r="E829" s="245" t="s">
        <v>1</v>
      </c>
      <c r="F829" s="246" t="s">
        <v>2044</v>
      </c>
      <c r="G829" s="243"/>
      <c r="H829" s="247">
        <v>3.5</v>
      </c>
      <c r="I829" s="248"/>
      <c r="J829" s="243"/>
      <c r="K829" s="243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169</v>
      </c>
      <c r="AU829" s="253" t="s">
        <v>88</v>
      </c>
      <c r="AV829" s="13" t="s">
        <v>88</v>
      </c>
      <c r="AW829" s="13" t="s">
        <v>34</v>
      </c>
      <c r="AX829" s="13" t="s">
        <v>79</v>
      </c>
      <c r="AY829" s="253" t="s">
        <v>163</v>
      </c>
    </row>
    <row r="830" s="13" customFormat="1">
      <c r="A830" s="13"/>
      <c r="B830" s="242"/>
      <c r="C830" s="243"/>
      <c r="D830" s="244" t="s">
        <v>169</v>
      </c>
      <c r="E830" s="245" t="s">
        <v>1</v>
      </c>
      <c r="F830" s="246" t="s">
        <v>2045</v>
      </c>
      <c r="G830" s="243"/>
      <c r="H830" s="247">
        <v>3.4500000000000002</v>
      </c>
      <c r="I830" s="248"/>
      <c r="J830" s="243"/>
      <c r="K830" s="243"/>
      <c r="L830" s="249"/>
      <c r="M830" s="250"/>
      <c r="N830" s="251"/>
      <c r="O830" s="251"/>
      <c r="P830" s="251"/>
      <c r="Q830" s="251"/>
      <c r="R830" s="251"/>
      <c r="S830" s="251"/>
      <c r="T830" s="25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3" t="s">
        <v>169</v>
      </c>
      <c r="AU830" s="253" t="s">
        <v>88</v>
      </c>
      <c r="AV830" s="13" t="s">
        <v>88</v>
      </c>
      <c r="AW830" s="13" t="s">
        <v>34</v>
      </c>
      <c r="AX830" s="13" t="s">
        <v>79</v>
      </c>
      <c r="AY830" s="253" t="s">
        <v>163</v>
      </c>
    </row>
    <row r="831" s="13" customFormat="1">
      <c r="A831" s="13"/>
      <c r="B831" s="242"/>
      <c r="C831" s="243"/>
      <c r="D831" s="244" t="s">
        <v>169</v>
      </c>
      <c r="E831" s="245" t="s">
        <v>1</v>
      </c>
      <c r="F831" s="246" t="s">
        <v>2046</v>
      </c>
      <c r="G831" s="243"/>
      <c r="H831" s="247">
        <v>2.6000000000000001</v>
      </c>
      <c r="I831" s="248"/>
      <c r="J831" s="243"/>
      <c r="K831" s="243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169</v>
      </c>
      <c r="AU831" s="253" t="s">
        <v>88</v>
      </c>
      <c r="AV831" s="13" t="s">
        <v>88</v>
      </c>
      <c r="AW831" s="13" t="s">
        <v>34</v>
      </c>
      <c r="AX831" s="13" t="s">
        <v>79</v>
      </c>
      <c r="AY831" s="253" t="s">
        <v>163</v>
      </c>
    </row>
    <row r="832" s="14" customFormat="1">
      <c r="A832" s="14"/>
      <c r="B832" s="254"/>
      <c r="C832" s="255"/>
      <c r="D832" s="244" t="s">
        <v>169</v>
      </c>
      <c r="E832" s="256" t="s">
        <v>1</v>
      </c>
      <c r="F832" s="257" t="s">
        <v>172</v>
      </c>
      <c r="G832" s="255"/>
      <c r="H832" s="258">
        <v>13.476000000000001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4" t="s">
        <v>169</v>
      </c>
      <c r="AU832" s="264" t="s">
        <v>88</v>
      </c>
      <c r="AV832" s="14" t="s">
        <v>94</v>
      </c>
      <c r="AW832" s="14" t="s">
        <v>34</v>
      </c>
      <c r="AX832" s="14" t="s">
        <v>84</v>
      </c>
      <c r="AY832" s="264" t="s">
        <v>163</v>
      </c>
    </row>
    <row r="833" s="2" customFormat="1" ht="33" customHeight="1">
      <c r="A833" s="39"/>
      <c r="B833" s="40"/>
      <c r="C833" s="228" t="s">
        <v>532</v>
      </c>
      <c r="D833" s="228" t="s">
        <v>165</v>
      </c>
      <c r="E833" s="229" t="s">
        <v>2047</v>
      </c>
      <c r="F833" s="230" t="s">
        <v>2048</v>
      </c>
      <c r="G833" s="231" t="s">
        <v>184</v>
      </c>
      <c r="H833" s="232">
        <v>82.909999999999997</v>
      </c>
      <c r="I833" s="233"/>
      <c r="J833" s="234">
        <f>ROUND(I833*H833,2)</f>
        <v>0</v>
      </c>
      <c r="K833" s="235"/>
      <c r="L833" s="45"/>
      <c r="M833" s="236" t="s">
        <v>1</v>
      </c>
      <c r="N833" s="237" t="s">
        <v>44</v>
      </c>
      <c r="O833" s="92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0" t="s">
        <v>202</v>
      </c>
      <c r="AT833" s="240" t="s">
        <v>165</v>
      </c>
      <c r="AU833" s="240" t="s">
        <v>88</v>
      </c>
      <c r="AY833" s="18" t="s">
        <v>163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8" t="s">
        <v>84</v>
      </c>
      <c r="BK833" s="241">
        <f>ROUND(I833*H833,2)</f>
        <v>0</v>
      </c>
      <c r="BL833" s="18" t="s">
        <v>202</v>
      </c>
      <c r="BM833" s="240" t="s">
        <v>860</v>
      </c>
    </row>
    <row r="834" s="13" customFormat="1">
      <c r="A834" s="13"/>
      <c r="B834" s="242"/>
      <c r="C834" s="243"/>
      <c r="D834" s="244" t="s">
        <v>169</v>
      </c>
      <c r="E834" s="245" t="s">
        <v>1</v>
      </c>
      <c r="F834" s="246" t="s">
        <v>1672</v>
      </c>
      <c r="G834" s="243"/>
      <c r="H834" s="247">
        <v>1.8</v>
      </c>
      <c r="I834" s="248"/>
      <c r="J834" s="243"/>
      <c r="K834" s="243"/>
      <c r="L834" s="249"/>
      <c r="M834" s="250"/>
      <c r="N834" s="251"/>
      <c r="O834" s="251"/>
      <c r="P834" s="251"/>
      <c r="Q834" s="251"/>
      <c r="R834" s="251"/>
      <c r="S834" s="251"/>
      <c r="T834" s="252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3" t="s">
        <v>169</v>
      </c>
      <c r="AU834" s="253" t="s">
        <v>88</v>
      </c>
      <c r="AV834" s="13" t="s">
        <v>88</v>
      </c>
      <c r="AW834" s="13" t="s">
        <v>34</v>
      </c>
      <c r="AX834" s="13" t="s">
        <v>79</v>
      </c>
      <c r="AY834" s="253" t="s">
        <v>163</v>
      </c>
    </row>
    <row r="835" s="13" customFormat="1">
      <c r="A835" s="13"/>
      <c r="B835" s="242"/>
      <c r="C835" s="243"/>
      <c r="D835" s="244" t="s">
        <v>169</v>
      </c>
      <c r="E835" s="245" t="s">
        <v>1</v>
      </c>
      <c r="F835" s="246" t="s">
        <v>1673</v>
      </c>
      <c r="G835" s="243"/>
      <c r="H835" s="247">
        <v>2</v>
      </c>
      <c r="I835" s="248"/>
      <c r="J835" s="243"/>
      <c r="K835" s="243"/>
      <c r="L835" s="249"/>
      <c r="M835" s="250"/>
      <c r="N835" s="251"/>
      <c r="O835" s="251"/>
      <c r="P835" s="251"/>
      <c r="Q835" s="251"/>
      <c r="R835" s="251"/>
      <c r="S835" s="251"/>
      <c r="T835" s="252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3" t="s">
        <v>169</v>
      </c>
      <c r="AU835" s="253" t="s">
        <v>88</v>
      </c>
      <c r="AV835" s="13" t="s">
        <v>88</v>
      </c>
      <c r="AW835" s="13" t="s">
        <v>34</v>
      </c>
      <c r="AX835" s="13" t="s">
        <v>79</v>
      </c>
      <c r="AY835" s="253" t="s">
        <v>163</v>
      </c>
    </row>
    <row r="836" s="13" customFormat="1">
      <c r="A836" s="13"/>
      <c r="B836" s="242"/>
      <c r="C836" s="243"/>
      <c r="D836" s="244" t="s">
        <v>169</v>
      </c>
      <c r="E836" s="245" t="s">
        <v>1</v>
      </c>
      <c r="F836" s="246" t="s">
        <v>1674</v>
      </c>
      <c r="G836" s="243"/>
      <c r="H836" s="247">
        <v>1.1499999999999999</v>
      </c>
      <c r="I836" s="248"/>
      <c r="J836" s="243"/>
      <c r="K836" s="243"/>
      <c r="L836" s="249"/>
      <c r="M836" s="250"/>
      <c r="N836" s="251"/>
      <c r="O836" s="251"/>
      <c r="P836" s="251"/>
      <c r="Q836" s="251"/>
      <c r="R836" s="251"/>
      <c r="S836" s="251"/>
      <c r="T836" s="252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3" t="s">
        <v>169</v>
      </c>
      <c r="AU836" s="253" t="s">
        <v>88</v>
      </c>
      <c r="AV836" s="13" t="s">
        <v>88</v>
      </c>
      <c r="AW836" s="13" t="s">
        <v>34</v>
      </c>
      <c r="AX836" s="13" t="s">
        <v>79</v>
      </c>
      <c r="AY836" s="253" t="s">
        <v>163</v>
      </c>
    </row>
    <row r="837" s="13" customFormat="1">
      <c r="A837" s="13"/>
      <c r="B837" s="242"/>
      <c r="C837" s="243"/>
      <c r="D837" s="244" t="s">
        <v>169</v>
      </c>
      <c r="E837" s="245" t="s">
        <v>1</v>
      </c>
      <c r="F837" s="246" t="s">
        <v>1675</v>
      </c>
      <c r="G837" s="243"/>
      <c r="H837" s="247">
        <v>1.04</v>
      </c>
      <c r="I837" s="248"/>
      <c r="J837" s="243"/>
      <c r="K837" s="243"/>
      <c r="L837" s="249"/>
      <c r="M837" s="250"/>
      <c r="N837" s="251"/>
      <c r="O837" s="251"/>
      <c r="P837" s="251"/>
      <c r="Q837" s="251"/>
      <c r="R837" s="251"/>
      <c r="S837" s="251"/>
      <c r="T837" s="252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3" t="s">
        <v>169</v>
      </c>
      <c r="AU837" s="253" t="s">
        <v>88</v>
      </c>
      <c r="AV837" s="13" t="s">
        <v>88</v>
      </c>
      <c r="AW837" s="13" t="s">
        <v>34</v>
      </c>
      <c r="AX837" s="13" t="s">
        <v>79</v>
      </c>
      <c r="AY837" s="253" t="s">
        <v>163</v>
      </c>
    </row>
    <row r="838" s="13" customFormat="1">
      <c r="A838" s="13"/>
      <c r="B838" s="242"/>
      <c r="C838" s="243"/>
      <c r="D838" s="244" t="s">
        <v>169</v>
      </c>
      <c r="E838" s="245" t="s">
        <v>1</v>
      </c>
      <c r="F838" s="246" t="s">
        <v>1676</v>
      </c>
      <c r="G838" s="243"/>
      <c r="H838" s="247">
        <v>2.0800000000000001</v>
      </c>
      <c r="I838" s="248"/>
      <c r="J838" s="243"/>
      <c r="K838" s="243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169</v>
      </c>
      <c r="AU838" s="253" t="s">
        <v>88</v>
      </c>
      <c r="AV838" s="13" t="s">
        <v>88</v>
      </c>
      <c r="AW838" s="13" t="s">
        <v>34</v>
      </c>
      <c r="AX838" s="13" t="s">
        <v>79</v>
      </c>
      <c r="AY838" s="253" t="s">
        <v>163</v>
      </c>
    </row>
    <row r="839" s="13" customFormat="1">
      <c r="A839" s="13"/>
      <c r="B839" s="242"/>
      <c r="C839" s="243"/>
      <c r="D839" s="244" t="s">
        <v>169</v>
      </c>
      <c r="E839" s="245" t="s">
        <v>1</v>
      </c>
      <c r="F839" s="246" t="s">
        <v>1677</v>
      </c>
      <c r="G839" s="243"/>
      <c r="H839" s="247">
        <v>1.04</v>
      </c>
      <c r="I839" s="248"/>
      <c r="J839" s="243"/>
      <c r="K839" s="243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169</v>
      </c>
      <c r="AU839" s="253" t="s">
        <v>88</v>
      </c>
      <c r="AV839" s="13" t="s">
        <v>88</v>
      </c>
      <c r="AW839" s="13" t="s">
        <v>34</v>
      </c>
      <c r="AX839" s="13" t="s">
        <v>79</v>
      </c>
      <c r="AY839" s="253" t="s">
        <v>163</v>
      </c>
    </row>
    <row r="840" s="13" customFormat="1">
      <c r="A840" s="13"/>
      <c r="B840" s="242"/>
      <c r="C840" s="243"/>
      <c r="D840" s="244" t="s">
        <v>169</v>
      </c>
      <c r="E840" s="245" t="s">
        <v>1</v>
      </c>
      <c r="F840" s="246" t="s">
        <v>1678</v>
      </c>
      <c r="G840" s="243"/>
      <c r="H840" s="247">
        <v>1.2</v>
      </c>
      <c r="I840" s="248"/>
      <c r="J840" s="243"/>
      <c r="K840" s="243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169</v>
      </c>
      <c r="AU840" s="253" t="s">
        <v>88</v>
      </c>
      <c r="AV840" s="13" t="s">
        <v>88</v>
      </c>
      <c r="AW840" s="13" t="s">
        <v>34</v>
      </c>
      <c r="AX840" s="13" t="s">
        <v>79</v>
      </c>
      <c r="AY840" s="253" t="s">
        <v>163</v>
      </c>
    </row>
    <row r="841" s="15" customFormat="1">
      <c r="A841" s="15"/>
      <c r="B841" s="284"/>
      <c r="C841" s="285"/>
      <c r="D841" s="244" t="s">
        <v>169</v>
      </c>
      <c r="E841" s="286" t="s">
        <v>1</v>
      </c>
      <c r="F841" s="287" t="s">
        <v>1679</v>
      </c>
      <c r="G841" s="285"/>
      <c r="H841" s="288">
        <v>10.309999999999999</v>
      </c>
      <c r="I841" s="289"/>
      <c r="J841" s="285"/>
      <c r="K841" s="285"/>
      <c r="L841" s="290"/>
      <c r="M841" s="291"/>
      <c r="N841" s="292"/>
      <c r="O841" s="292"/>
      <c r="P841" s="292"/>
      <c r="Q841" s="292"/>
      <c r="R841" s="292"/>
      <c r="S841" s="292"/>
      <c r="T841" s="293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94" t="s">
        <v>169</v>
      </c>
      <c r="AU841" s="294" t="s">
        <v>88</v>
      </c>
      <c r="AV841" s="15" t="s">
        <v>91</v>
      </c>
      <c r="AW841" s="15" t="s">
        <v>34</v>
      </c>
      <c r="AX841" s="15" t="s">
        <v>79</v>
      </c>
      <c r="AY841" s="294" t="s">
        <v>163</v>
      </c>
    </row>
    <row r="842" s="13" customFormat="1">
      <c r="A842" s="13"/>
      <c r="B842" s="242"/>
      <c r="C842" s="243"/>
      <c r="D842" s="244" t="s">
        <v>169</v>
      </c>
      <c r="E842" s="245" t="s">
        <v>1</v>
      </c>
      <c r="F842" s="246" t="s">
        <v>1680</v>
      </c>
      <c r="G842" s="243"/>
      <c r="H842" s="247">
        <v>12</v>
      </c>
      <c r="I842" s="248"/>
      <c r="J842" s="243"/>
      <c r="K842" s="243"/>
      <c r="L842" s="249"/>
      <c r="M842" s="250"/>
      <c r="N842" s="251"/>
      <c r="O842" s="251"/>
      <c r="P842" s="251"/>
      <c r="Q842" s="251"/>
      <c r="R842" s="251"/>
      <c r="S842" s="251"/>
      <c r="T842" s="25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3" t="s">
        <v>169</v>
      </c>
      <c r="AU842" s="253" t="s">
        <v>88</v>
      </c>
      <c r="AV842" s="13" t="s">
        <v>88</v>
      </c>
      <c r="AW842" s="13" t="s">
        <v>34</v>
      </c>
      <c r="AX842" s="13" t="s">
        <v>79</v>
      </c>
      <c r="AY842" s="253" t="s">
        <v>163</v>
      </c>
    </row>
    <row r="843" s="13" customFormat="1">
      <c r="A843" s="13"/>
      <c r="B843" s="242"/>
      <c r="C843" s="243"/>
      <c r="D843" s="244" t="s">
        <v>169</v>
      </c>
      <c r="E843" s="245" t="s">
        <v>1</v>
      </c>
      <c r="F843" s="246" t="s">
        <v>1681</v>
      </c>
      <c r="G843" s="243"/>
      <c r="H843" s="247">
        <v>5</v>
      </c>
      <c r="I843" s="248"/>
      <c r="J843" s="243"/>
      <c r="K843" s="243"/>
      <c r="L843" s="249"/>
      <c r="M843" s="250"/>
      <c r="N843" s="251"/>
      <c r="O843" s="251"/>
      <c r="P843" s="251"/>
      <c r="Q843" s="251"/>
      <c r="R843" s="251"/>
      <c r="S843" s="251"/>
      <c r="T843" s="252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3" t="s">
        <v>169</v>
      </c>
      <c r="AU843" s="253" t="s">
        <v>88</v>
      </c>
      <c r="AV843" s="13" t="s">
        <v>88</v>
      </c>
      <c r="AW843" s="13" t="s">
        <v>34</v>
      </c>
      <c r="AX843" s="13" t="s">
        <v>79</v>
      </c>
      <c r="AY843" s="253" t="s">
        <v>163</v>
      </c>
    </row>
    <row r="844" s="13" customFormat="1">
      <c r="A844" s="13"/>
      <c r="B844" s="242"/>
      <c r="C844" s="243"/>
      <c r="D844" s="244" t="s">
        <v>169</v>
      </c>
      <c r="E844" s="245" t="s">
        <v>1</v>
      </c>
      <c r="F844" s="246" t="s">
        <v>1682</v>
      </c>
      <c r="G844" s="243"/>
      <c r="H844" s="247">
        <v>6.2999999999999998</v>
      </c>
      <c r="I844" s="248"/>
      <c r="J844" s="243"/>
      <c r="K844" s="243"/>
      <c r="L844" s="249"/>
      <c r="M844" s="250"/>
      <c r="N844" s="251"/>
      <c r="O844" s="251"/>
      <c r="P844" s="251"/>
      <c r="Q844" s="251"/>
      <c r="R844" s="251"/>
      <c r="S844" s="251"/>
      <c r="T844" s="252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3" t="s">
        <v>169</v>
      </c>
      <c r="AU844" s="253" t="s">
        <v>88</v>
      </c>
      <c r="AV844" s="13" t="s">
        <v>88</v>
      </c>
      <c r="AW844" s="13" t="s">
        <v>34</v>
      </c>
      <c r="AX844" s="13" t="s">
        <v>79</v>
      </c>
      <c r="AY844" s="253" t="s">
        <v>163</v>
      </c>
    </row>
    <row r="845" s="13" customFormat="1">
      <c r="A845" s="13"/>
      <c r="B845" s="242"/>
      <c r="C845" s="243"/>
      <c r="D845" s="244" t="s">
        <v>169</v>
      </c>
      <c r="E845" s="245" t="s">
        <v>1</v>
      </c>
      <c r="F845" s="246" t="s">
        <v>1683</v>
      </c>
      <c r="G845" s="243"/>
      <c r="H845" s="247">
        <v>4.2000000000000002</v>
      </c>
      <c r="I845" s="248"/>
      <c r="J845" s="243"/>
      <c r="K845" s="243"/>
      <c r="L845" s="249"/>
      <c r="M845" s="250"/>
      <c r="N845" s="251"/>
      <c r="O845" s="251"/>
      <c r="P845" s="251"/>
      <c r="Q845" s="251"/>
      <c r="R845" s="251"/>
      <c r="S845" s="251"/>
      <c r="T845" s="252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3" t="s">
        <v>169</v>
      </c>
      <c r="AU845" s="253" t="s">
        <v>88</v>
      </c>
      <c r="AV845" s="13" t="s">
        <v>88</v>
      </c>
      <c r="AW845" s="13" t="s">
        <v>34</v>
      </c>
      <c r="AX845" s="13" t="s">
        <v>79</v>
      </c>
      <c r="AY845" s="253" t="s">
        <v>163</v>
      </c>
    </row>
    <row r="846" s="13" customFormat="1">
      <c r="A846" s="13"/>
      <c r="B846" s="242"/>
      <c r="C846" s="243"/>
      <c r="D846" s="244" t="s">
        <v>169</v>
      </c>
      <c r="E846" s="245" t="s">
        <v>1</v>
      </c>
      <c r="F846" s="246" t="s">
        <v>1684</v>
      </c>
      <c r="G846" s="243"/>
      <c r="H846" s="247">
        <v>3</v>
      </c>
      <c r="I846" s="248"/>
      <c r="J846" s="243"/>
      <c r="K846" s="243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169</v>
      </c>
      <c r="AU846" s="253" t="s">
        <v>88</v>
      </c>
      <c r="AV846" s="13" t="s">
        <v>88</v>
      </c>
      <c r="AW846" s="13" t="s">
        <v>34</v>
      </c>
      <c r="AX846" s="13" t="s">
        <v>79</v>
      </c>
      <c r="AY846" s="253" t="s">
        <v>163</v>
      </c>
    </row>
    <row r="847" s="13" customFormat="1">
      <c r="A847" s="13"/>
      <c r="B847" s="242"/>
      <c r="C847" s="243"/>
      <c r="D847" s="244" t="s">
        <v>169</v>
      </c>
      <c r="E847" s="245" t="s">
        <v>1</v>
      </c>
      <c r="F847" s="246" t="s">
        <v>1685</v>
      </c>
      <c r="G847" s="243"/>
      <c r="H847" s="247">
        <v>1.1699999999999999</v>
      </c>
      <c r="I847" s="248"/>
      <c r="J847" s="243"/>
      <c r="K847" s="243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169</v>
      </c>
      <c r="AU847" s="253" t="s">
        <v>88</v>
      </c>
      <c r="AV847" s="13" t="s">
        <v>88</v>
      </c>
      <c r="AW847" s="13" t="s">
        <v>34</v>
      </c>
      <c r="AX847" s="13" t="s">
        <v>79</v>
      </c>
      <c r="AY847" s="253" t="s">
        <v>163</v>
      </c>
    </row>
    <row r="848" s="13" customFormat="1">
      <c r="A848" s="13"/>
      <c r="B848" s="242"/>
      <c r="C848" s="243"/>
      <c r="D848" s="244" t="s">
        <v>169</v>
      </c>
      <c r="E848" s="245" t="s">
        <v>1</v>
      </c>
      <c r="F848" s="246" t="s">
        <v>1686</v>
      </c>
      <c r="G848" s="243"/>
      <c r="H848" s="247">
        <v>1.8</v>
      </c>
      <c r="I848" s="248"/>
      <c r="J848" s="243"/>
      <c r="K848" s="243"/>
      <c r="L848" s="249"/>
      <c r="M848" s="250"/>
      <c r="N848" s="251"/>
      <c r="O848" s="251"/>
      <c r="P848" s="251"/>
      <c r="Q848" s="251"/>
      <c r="R848" s="251"/>
      <c r="S848" s="251"/>
      <c r="T848" s="25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3" t="s">
        <v>169</v>
      </c>
      <c r="AU848" s="253" t="s">
        <v>88</v>
      </c>
      <c r="AV848" s="13" t="s">
        <v>88</v>
      </c>
      <c r="AW848" s="13" t="s">
        <v>34</v>
      </c>
      <c r="AX848" s="13" t="s">
        <v>79</v>
      </c>
      <c r="AY848" s="253" t="s">
        <v>163</v>
      </c>
    </row>
    <row r="849" s="13" customFormat="1">
      <c r="A849" s="13"/>
      <c r="B849" s="242"/>
      <c r="C849" s="243"/>
      <c r="D849" s="244" t="s">
        <v>169</v>
      </c>
      <c r="E849" s="245" t="s">
        <v>1</v>
      </c>
      <c r="F849" s="246" t="s">
        <v>1687</v>
      </c>
      <c r="G849" s="243"/>
      <c r="H849" s="247">
        <v>16</v>
      </c>
      <c r="I849" s="248"/>
      <c r="J849" s="243"/>
      <c r="K849" s="243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169</v>
      </c>
      <c r="AU849" s="253" t="s">
        <v>88</v>
      </c>
      <c r="AV849" s="13" t="s">
        <v>88</v>
      </c>
      <c r="AW849" s="13" t="s">
        <v>34</v>
      </c>
      <c r="AX849" s="13" t="s">
        <v>79</v>
      </c>
      <c r="AY849" s="253" t="s">
        <v>163</v>
      </c>
    </row>
    <row r="850" s="13" customFormat="1">
      <c r="A850" s="13"/>
      <c r="B850" s="242"/>
      <c r="C850" s="243"/>
      <c r="D850" s="244" t="s">
        <v>169</v>
      </c>
      <c r="E850" s="245" t="s">
        <v>1</v>
      </c>
      <c r="F850" s="246" t="s">
        <v>1688</v>
      </c>
      <c r="G850" s="243"/>
      <c r="H850" s="247">
        <v>1.8</v>
      </c>
      <c r="I850" s="248"/>
      <c r="J850" s="243"/>
      <c r="K850" s="243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169</v>
      </c>
      <c r="AU850" s="253" t="s">
        <v>88</v>
      </c>
      <c r="AV850" s="13" t="s">
        <v>88</v>
      </c>
      <c r="AW850" s="13" t="s">
        <v>34</v>
      </c>
      <c r="AX850" s="13" t="s">
        <v>79</v>
      </c>
      <c r="AY850" s="253" t="s">
        <v>163</v>
      </c>
    </row>
    <row r="851" s="13" customFormat="1">
      <c r="A851" s="13"/>
      <c r="B851" s="242"/>
      <c r="C851" s="243"/>
      <c r="D851" s="244" t="s">
        <v>169</v>
      </c>
      <c r="E851" s="245" t="s">
        <v>1</v>
      </c>
      <c r="F851" s="246" t="s">
        <v>1689</v>
      </c>
      <c r="G851" s="243"/>
      <c r="H851" s="247">
        <v>5.4000000000000004</v>
      </c>
      <c r="I851" s="248"/>
      <c r="J851" s="243"/>
      <c r="K851" s="243"/>
      <c r="L851" s="249"/>
      <c r="M851" s="250"/>
      <c r="N851" s="251"/>
      <c r="O851" s="251"/>
      <c r="P851" s="251"/>
      <c r="Q851" s="251"/>
      <c r="R851" s="251"/>
      <c r="S851" s="251"/>
      <c r="T851" s="252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3" t="s">
        <v>169</v>
      </c>
      <c r="AU851" s="253" t="s">
        <v>88</v>
      </c>
      <c r="AV851" s="13" t="s">
        <v>88</v>
      </c>
      <c r="AW851" s="13" t="s">
        <v>34</v>
      </c>
      <c r="AX851" s="13" t="s">
        <v>79</v>
      </c>
      <c r="AY851" s="253" t="s">
        <v>163</v>
      </c>
    </row>
    <row r="852" s="13" customFormat="1">
      <c r="A852" s="13"/>
      <c r="B852" s="242"/>
      <c r="C852" s="243"/>
      <c r="D852" s="244" t="s">
        <v>169</v>
      </c>
      <c r="E852" s="245" t="s">
        <v>1</v>
      </c>
      <c r="F852" s="246" t="s">
        <v>1690</v>
      </c>
      <c r="G852" s="243"/>
      <c r="H852" s="247">
        <v>1.75</v>
      </c>
      <c r="I852" s="248"/>
      <c r="J852" s="243"/>
      <c r="K852" s="243"/>
      <c r="L852" s="249"/>
      <c r="M852" s="250"/>
      <c r="N852" s="251"/>
      <c r="O852" s="251"/>
      <c r="P852" s="251"/>
      <c r="Q852" s="251"/>
      <c r="R852" s="251"/>
      <c r="S852" s="251"/>
      <c r="T852" s="252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3" t="s">
        <v>169</v>
      </c>
      <c r="AU852" s="253" t="s">
        <v>88</v>
      </c>
      <c r="AV852" s="13" t="s">
        <v>88</v>
      </c>
      <c r="AW852" s="13" t="s">
        <v>34</v>
      </c>
      <c r="AX852" s="13" t="s">
        <v>79</v>
      </c>
      <c r="AY852" s="253" t="s">
        <v>163</v>
      </c>
    </row>
    <row r="853" s="15" customFormat="1">
      <c r="A853" s="15"/>
      <c r="B853" s="284"/>
      <c r="C853" s="285"/>
      <c r="D853" s="244" t="s">
        <v>169</v>
      </c>
      <c r="E853" s="286" t="s">
        <v>1</v>
      </c>
      <c r="F853" s="287" t="s">
        <v>1691</v>
      </c>
      <c r="G853" s="285"/>
      <c r="H853" s="288">
        <v>58.419999999999995</v>
      </c>
      <c r="I853" s="289"/>
      <c r="J853" s="285"/>
      <c r="K853" s="285"/>
      <c r="L853" s="290"/>
      <c r="M853" s="291"/>
      <c r="N853" s="292"/>
      <c r="O853" s="292"/>
      <c r="P853" s="292"/>
      <c r="Q853" s="292"/>
      <c r="R853" s="292"/>
      <c r="S853" s="292"/>
      <c r="T853" s="293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94" t="s">
        <v>169</v>
      </c>
      <c r="AU853" s="294" t="s">
        <v>88</v>
      </c>
      <c r="AV853" s="15" t="s">
        <v>91</v>
      </c>
      <c r="AW853" s="15" t="s">
        <v>34</v>
      </c>
      <c r="AX853" s="15" t="s">
        <v>79</v>
      </c>
      <c r="AY853" s="294" t="s">
        <v>163</v>
      </c>
    </row>
    <row r="854" s="13" customFormat="1">
      <c r="A854" s="13"/>
      <c r="B854" s="242"/>
      <c r="C854" s="243"/>
      <c r="D854" s="244" t="s">
        <v>169</v>
      </c>
      <c r="E854" s="245" t="s">
        <v>1</v>
      </c>
      <c r="F854" s="246" t="s">
        <v>1692</v>
      </c>
      <c r="G854" s="243"/>
      <c r="H854" s="247">
        <v>2.6400000000000001</v>
      </c>
      <c r="I854" s="248"/>
      <c r="J854" s="243"/>
      <c r="K854" s="243"/>
      <c r="L854" s="249"/>
      <c r="M854" s="250"/>
      <c r="N854" s="251"/>
      <c r="O854" s="251"/>
      <c r="P854" s="251"/>
      <c r="Q854" s="251"/>
      <c r="R854" s="251"/>
      <c r="S854" s="251"/>
      <c r="T854" s="252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3" t="s">
        <v>169</v>
      </c>
      <c r="AU854" s="253" t="s">
        <v>88</v>
      </c>
      <c r="AV854" s="13" t="s">
        <v>88</v>
      </c>
      <c r="AW854" s="13" t="s">
        <v>34</v>
      </c>
      <c r="AX854" s="13" t="s">
        <v>79</v>
      </c>
      <c r="AY854" s="253" t="s">
        <v>163</v>
      </c>
    </row>
    <row r="855" s="13" customFormat="1">
      <c r="A855" s="13"/>
      <c r="B855" s="242"/>
      <c r="C855" s="243"/>
      <c r="D855" s="244" t="s">
        <v>169</v>
      </c>
      <c r="E855" s="245" t="s">
        <v>1</v>
      </c>
      <c r="F855" s="246" t="s">
        <v>1693</v>
      </c>
      <c r="G855" s="243"/>
      <c r="H855" s="247">
        <v>1.2</v>
      </c>
      <c r="I855" s="248"/>
      <c r="J855" s="243"/>
      <c r="K855" s="243"/>
      <c r="L855" s="249"/>
      <c r="M855" s="250"/>
      <c r="N855" s="251"/>
      <c r="O855" s="251"/>
      <c r="P855" s="251"/>
      <c r="Q855" s="251"/>
      <c r="R855" s="251"/>
      <c r="S855" s="251"/>
      <c r="T855" s="252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3" t="s">
        <v>169</v>
      </c>
      <c r="AU855" s="253" t="s">
        <v>88</v>
      </c>
      <c r="AV855" s="13" t="s">
        <v>88</v>
      </c>
      <c r="AW855" s="13" t="s">
        <v>34</v>
      </c>
      <c r="AX855" s="13" t="s">
        <v>79</v>
      </c>
      <c r="AY855" s="253" t="s">
        <v>163</v>
      </c>
    </row>
    <row r="856" s="15" customFormat="1">
      <c r="A856" s="15"/>
      <c r="B856" s="284"/>
      <c r="C856" s="285"/>
      <c r="D856" s="244" t="s">
        <v>169</v>
      </c>
      <c r="E856" s="286" t="s">
        <v>1</v>
      </c>
      <c r="F856" s="287" t="s">
        <v>1694</v>
      </c>
      <c r="G856" s="285"/>
      <c r="H856" s="288">
        <v>3.8399999999999999</v>
      </c>
      <c r="I856" s="289"/>
      <c r="J856" s="285"/>
      <c r="K856" s="285"/>
      <c r="L856" s="290"/>
      <c r="M856" s="291"/>
      <c r="N856" s="292"/>
      <c r="O856" s="292"/>
      <c r="P856" s="292"/>
      <c r="Q856" s="292"/>
      <c r="R856" s="292"/>
      <c r="S856" s="292"/>
      <c r="T856" s="29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94" t="s">
        <v>169</v>
      </c>
      <c r="AU856" s="294" t="s">
        <v>88</v>
      </c>
      <c r="AV856" s="15" t="s">
        <v>91</v>
      </c>
      <c r="AW856" s="15" t="s">
        <v>34</v>
      </c>
      <c r="AX856" s="15" t="s">
        <v>79</v>
      </c>
      <c r="AY856" s="294" t="s">
        <v>163</v>
      </c>
    </row>
    <row r="857" s="13" customFormat="1">
      <c r="A857" s="13"/>
      <c r="B857" s="242"/>
      <c r="C857" s="243"/>
      <c r="D857" s="244" t="s">
        <v>169</v>
      </c>
      <c r="E857" s="245" t="s">
        <v>1</v>
      </c>
      <c r="F857" s="246" t="s">
        <v>1695</v>
      </c>
      <c r="G857" s="243"/>
      <c r="H857" s="247">
        <v>0.59999999999999998</v>
      </c>
      <c r="I857" s="248"/>
      <c r="J857" s="243"/>
      <c r="K857" s="243"/>
      <c r="L857" s="249"/>
      <c r="M857" s="250"/>
      <c r="N857" s="251"/>
      <c r="O857" s="251"/>
      <c r="P857" s="251"/>
      <c r="Q857" s="251"/>
      <c r="R857" s="251"/>
      <c r="S857" s="251"/>
      <c r="T857" s="252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3" t="s">
        <v>169</v>
      </c>
      <c r="AU857" s="253" t="s">
        <v>88</v>
      </c>
      <c r="AV857" s="13" t="s">
        <v>88</v>
      </c>
      <c r="AW857" s="13" t="s">
        <v>34</v>
      </c>
      <c r="AX857" s="13" t="s">
        <v>79</v>
      </c>
      <c r="AY857" s="253" t="s">
        <v>163</v>
      </c>
    </row>
    <row r="858" s="13" customFormat="1">
      <c r="A858" s="13"/>
      <c r="B858" s="242"/>
      <c r="C858" s="243"/>
      <c r="D858" s="244" t="s">
        <v>169</v>
      </c>
      <c r="E858" s="245" t="s">
        <v>1</v>
      </c>
      <c r="F858" s="246" t="s">
        <v>1696</v>
      </c>
      <c r="G858" s="243"/>
      <c r="H858" s="247">
        <v>0.59999999999999998</v>
      </c>
      <c r="I858" s="248"/>
      <c r="J858" s="243"/>
      <c r="K858" s="243"/>
      <c r="L858" s="249"/>
      <c r="M858" s="250"/>
      <c r="N858" s="251"/>
      <c r="O858" s="251"/>
      <c r="P858" s="251"/>
      <c r="Q858" s="251"/>
      <c r="R858" s="251"/>
      <c r="S858" s="251"/>
      <c r="T858" s="252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3" t="s">
        <v>169</v>
      </c>
      <c r="AU858" s="253" t="s">
        <v>88</v>
      </c>
      <c r="AV858" s="13" t="s">
        <v>88</v>
      </c>
      <c r="AW858" s="13" t="s">
        <v>34</v>
      </c>
      <c r="AX858" s="13" t="s">
        <v>79</v>
      </c>
      <c r="AY858" s="253" t="s">
        <v>163</v>
      </c>
    </row>
    <row r="859" s="13" customFormat="1">
      <c r="A859" s="13"/>
      <c r="B859" s="242"/>
      <c r="C859" s="243"/>
      <c r="D859" s="244" t="s">
        <v>169</v>
      </c>
      <c r="E859" s="245" t="s">
        <v>1</v>
      </c>
      <c r="F859" s="246" t="s">
        <v>1697</v>
      </c>
      <c r="G859" s="243"/>
      <c r="H859" s="247">
        <v>0.59999999999999998</v>
      </c>
      <c r="I859" s="248"/>
      <c r="J859" s="243"/>
      <c r="K859" s="243"/>
      <c r="L859" s="249"/>
      <c r="M859" s="250"/>
      <c r="N859" s="251"/>
      <c r="O859" s="251"/>
      <c r="P859" s="251"/>
      <c r="Q859" s="251"/>
      <c r="R859" s="251"/>
      <c r="S859" s="251"/>
      <c r="T859" s="252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3" t="s">
        <v>169</v>
      </c>
      <c r="AU859" s="253" t="s">
        <v>88</v>
      </c>
      <c r="AV859" s="13" t="s">
        <v>88</v>
      </c>
      <c r="AW859" s="13" t="s">
        <v>34</v>
      </c>
      <c r="AX859" s="13" t="s">
        <v>79</v>
      </c>
      <c r="AY859" s="253" t="s">
        <v>163</v>
      </c>
    </row>
    <row r="860" s="13" customFormat="1">
      <c r="A860" s="13"/>
      <c r="B860" s="242"/>
      <c r="C860" s="243"/>
      <c r="D860" s="244" t="s">
        <v>169</v>
      </c>
      <c r="E860" s="245" t="s">
        <v>1</v>
      </c>
      <c r="F860" s="246" t="s">
        <v>1698</v>
      </c>
      <c r="G860" s="243"/>
      <c r="H860" s="247">
        <v>2.3999999999999999</v>
      </c>
      <c r="I860" s="248"/>
      <c r="J860" s="243"/>
      <c r="K860" s="243"/>
      <c r="L860" s="249"/>
      <c r="M860" s="250"/>
      <c r="N860" s="251"/>
      <c r="O860" s="251"/>
      <c r="P860" s="251"/>
      <c r="Q860" s="251"/>
      <c r="R860" s="251"/>
      <c r="S860" s="251"/>
      <c r="T860" s="252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3" t="s">
        <v>169</v>
      </c>
      <c r="AU860" s="253" t="s">
        <v>88</v>
      </c>
      <c r="AV860" s="13" t="s">
        <v>88</v>
      </c>
      <c r="AW860" s="13" t="s">
        <v>34</v>
      </c>
      <c r="AX860" s="13" t="s">
        <v>79</v>
      </c>
      <c r="AY860" s="253" t="s">
        <v>163</v>
      </c>
    </row>
    <row r="861" s="13" customFormat="1">
      <c r="A861" s="13"/>
      <c r="B861" s="242"/>
      <c r="C861" s="243"/>
      <c r="D861" s="244" t="s">
        <v>169</v>
      </c>
      <c r="E861" s="245" t="s">
        <v>1</v>
      </c>
      <c r="F861" s="246" t="s">
        <v>1699</v>
      </c>
      <c r="G861" s="243"/>
      <c r="H861" s="247">
        <v>0.93000000000000005</v>
      </c>
      <c r="I861" s="248"/>
      <c r="J861" s="243"/>
      <c r="K861" s="243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169</v>
      </c>
      <c r="AU861" s="253" t="s">
        <v>88</v>
      </c>
      <c r="AV861" s="13" t="s">
        <v>88</v>
      </c>
      <c r="AW861" s="13" t="s">
        <v>34</v>
      </c>
      <c r="AX861" s="13" t="s">
        <v>79</v>
      </c>
      <c r="AY861" s="253" t="s">
        <v>163</v>
      </c>
    </row>
    <row r="862" s="13" customFormat="1">
      <c r="A862" s="13"/>
      <c r="B862" s="242"/>
      <c r="C862" s="243"/>
      <c r="D862" s="244" t="s">
        <v>169</v>
      </c>
      <c r="E862" s="245" t="s">
        <v>1</v>
      </c>
      <c r="F862" s="246" t="s">
        <v>1700</v>
      </c>
      <c r="G862" s="243"/>
      <c r="H862" s="247">
        <v>0.59999999999999998</v>
      </c>
      <c r="I862" s="248"/>
      <c r="J862" s="243"/>
      <c r="K862" s="243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169</v>
      </c>
      <c r="AU862" s="253" t="s">
        <v>88</v>
      </c>
      <c r="AV862" s="13" t="s">
        <v>88</v>
      </c>
      <c r="AW862" s="13" t="s">
        <v>34</v>
      </c>
      <c r="AX862" s="13" t="s">
        <v>79</v>
      </c>
      <c r="AY862" s="253" t="s">
        <v>163</v>
      </c>
    </row>
    <row r="863" s="13" customFormat="1">
      <c r="A863" s="13"/>
      <c r="B863" s="242"/>
      <c r="C863" s="243"/>
      <c r="D863" s="244" t="s">
        <v>169</v>
      </c>
      <c r="E863" s="245" t="s">
        <v>1</v>
      </c>
      <c r="F863" s="246" t="s">
        <v>1701</v>
      </c>
      <c r="G863" s="243"/>
      <c r="H863" s="247">
        <v>1.1599999999999999</v>
      </c>
      <c r="I863" s="248"/>
      <c r="J863" s="243"/>
      <c r="K863" s="243"/>
      <c r="L863" s="249"/>
      <c r="M863" s="250"/>
      <c r="N863" s="251"/>
      <c r="O863" s="251"/>
      <c r="P863" s="251"/>
      <c r="Q863" s="251"/>
      <c r="R863" s="251"/>
      <c r="S863" s="251"/>
      <c r="T863" s="25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3" t="s">
        <v>169</v>
      </c>
      <c r="AU863" s="253" t="s">
        <v>88</v>
      </c>
      <c r="AV863" s="13" t="s">
        <v>88</v>
      </c>
      <c r="AW863" s="13" t="s">
        <v>34</v>
      </c>
      <c r="AX863" s="13" t="s">
        <v>79</v>
      </c>
      <c r="AY863" s="253" t="s">
        <v>163</v>
      </c>
    </row>
    <row r="864" s="13" customFormat="1">
      <c r="A864" s="13"/>
      <c r="B864" s="242"/>
      <c r="C864" s="243"/>
      <c r="D864" s="244" t="s">
        <v>169</v>
      </c>
      <c r="E864" s="245" t="s">
        <v>1</v>
      </c>
      <c r="F864" s="246" t="s">
        <v>1702</v>
      </c>
      <c r="G864" s="243"/>
      <c r="H864" s="247">
        <v>1.8</v>
      </c>
      <c r="I864" s="248"/>
      <c r="J864" s="243"/>
      <c r="K864" s="243"/>
      <c r="L864" s="249"/>
      <c r="M864" s="250"/>
      <c r="N864" s="251"/>
      <c r="O864" s="251"/>
      <c r="P864" s="251"/>
      <c r="Q864" s="251"/>
      <c r="R864" s="251"/>
      <c r="S864" s="251"/>
      <c r="T864" s="252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3" t="s">
        <v>169</v>
      </c>
      <c r="AU864" s="253" t="s">
        <v>88</v>
      </c>
      <c r="AV864" s="13" t="s">
        <v>88</v>
      </c>
      <c r="AW864" s="13" t="s">
        <v>34</v>
      </c>
      <c r="AX864" s="13" t="s">
        <v>79</v>
      </c>
      <c r="AY864" s="253" t="s">
        <v>163</v>
      </c>
    </row>
    <row r="865" s="13" customFormat="1">
      <c r="A865" s="13"/>
      <c r="B865" s="242"/>
      <c r="C865" s="243"/>
      <c r="D865" s="244" t="s">
        <v>169</v>
      </c>
      <c r="E865" s="245" t="s">
        <v>1</v>
      </c>
      <c r="F865" s="246" t="s">
        <v>1703</v>
      </c>
      <c r="G865" s="243"/>
      <c r="H865" s="247">
        <v>0.59999999999999998</v>
      </c>
      <c r="I865" s="248"/>
      <c r="J865" s="243"/>
      <c r="K865" s="243"/>
      <c r="L865" s="249"/>
      <c r="M865" s="250"/>
      <c r="N865" s="251"/>
      <c r="O865" s="251"/>
      <c r="P865" s="251"/>
      <c r="Q865" s="251"/>
      <c r="R865" s="251"/>
      <c r="S865" s="251"/>
      <c r="T865" s="252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3" t="s">
        <v>169</v>
      </c>
      <c r="AU865" s="253" t="s">
        <v>88</v>
      </c>
      <c r="AV865" s="13" t="s">
        <v>88</v>
      </c>
      <c r="AW865" s="13" t="s">
        <v>34</v>
      </c>
      <c r="AX865" s="13" t="s">
        <v>79</v>
      </c>
      <c r="AY865" s="253" t="s">
        <v>163</v>
      </c>
    </row>
    <row r="866" s="13" customFormat="1">
      <c r="A866" s="13"/>
      <c r="B866" s="242"/>
      <c r="C866" s="243"/>
      <c r="D866" s="244" t="s">
        <v>169</v>
      </c>
      <c r="E866" s="245" t="s">
        <v>1</v>
      </c>
      <c r="F866" s="246" t="s">
        <v>1704</v>
      </c>
      <c r="G866" s="243"/>
      <c r="H866" s="247">
        <v>1.05</v>
      </c>
      <c r="I866" s="248"/>
      <c r="J866" s="243"/>
      <c r="K866" s="243"/>
      <c r="L866" s="249"/>
      <c r="M866" s="250"/>
      <c r="N866" s="251"/>
      <c r="O866" s="251"/>
      <c r="P866" s="251"/>
      <c r="Q866" s="251"/>
      <c r="R866" s="251"/>
      <c r="S866" s="251"/>
      <c r="T866" s="252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3" t="s">
        <v>169</v>
      </c>
      <c r="AU866" s="253" t="s">
        <v>88</v>
      </c>
      <c r="AV866" s="13" t="s">
        <v>88</v>
      </c>
      <c r="AW866" s="13" t="s">
        <v>34</v>
      </c>
      <c r="AX866" s="13" t="s">
        <v>79</v>
      </c>
      <c r="AY866" s="253" t="s">
        <v>163</v>
      </c>
    </row>
    <row r="867" s="15" customFormat="1">
      <c r="A867" s="15"/>
      <c r="B867" s="284"/>
      <c r="C867" s="285"/>
      <c r="D867" s="244" t="s">
        <v>169</v>
      </c>
      <c r="E867" s="286" t="s">
        <v>1</v>
      </c>
      <c r="F867" s="287" t="s">
        <v>1705</v>
      </c>
      <c r="G867" s="285"/>
      <c r="H867" s="288">
        <v>10.34</v>
      </c>
      <c r="I867" s="289"/>
      <c r="J867" s="285"/>
      <c r="K867" s="285"/>
      <c r="L867" s="290"/>
      <c r="M867" s="291"/>
      <c r="N867" s="292"/>
      <c r="O867" s="292"/>
      <c r="P867" s="292"/>
      <c r="Q867" s="292"/>
      <c r="R867" s="292"/>
      <c r="S867" s="292"/>
      <c r="T867" s="29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94" t="s">
        <v>169</v>
      </c>
      <c r="AU867" s="294" t="s">
        <v>88</v>
      </c>
      <c r="AV867" s="15" t="s">
        <v>91</v>
      </c>
      <c r="AW867" s="15" t="s">
        <v>34</v>
      </c>
      <c r="AX867" s="15" t="s">
        <v>79</v>
      </c>
      <c r="AY867" s="294" t="s">
        <v>163</v>
      </c>
    </row>
    <row r="868" s="14" customFormat="1">
      <c r="A868" s="14"/>
      <c r="B868" s="254"/>
      <c r="C868" s="255"/>
      <c r="D868" s="244" t="s">
        <v>169</v>
      </c>
      <c r="E868" s="256" t="s">
        <v>1</v>
      </c>
      <c r="F868" s="257" t="s">
        <v>172</v>
      </c>
      <c r="G868" s="255"/>
      <c r="H868" s="258">
        <v>82.909999999999982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64" t="s">
        <v>169</v>
      </c>
      <c r="AU868" s="264" t="s">
        <v>88</v>
      </c>
      <c r="AV868" s="14" t="s">
        <v>94</v>
      </c>
      <c r="AW868" s="14" t="s">
        <v>34</v>
      </c>
      <c r="AX868" s="14" t="s">
        <v>84</v>
      </c>
      <c r="AY868" s="264" t="s">
        <v>163</v>
      </c>
    </row>
    <row r="869" s="2" customFormat="1" ht="16.5" customHeight="1">
      <c r="A869" s="39"/>
      <c r="B869" s="40"/>
      <c r="C869" s="265" t="s">
        <v>861</v>
      </c>
      <c r="D869" s="265" t="s">
        <v>296</v>
      </c>
      <c r="E869" s="266" t="s">
        <v>2049</v>
      </c>
      <c r="F869" s="267" t="s">
        <v>2050</v>
      </c>
      <c r="G869" s="268" t="s">
        <v>184</v>
      </c>
      <c r="H869" s="269">
        <v>82.909999999999997</v>
      </c>
      <c r="I869" s="270"/>
      <c r="J869" s="271">
        <f>ROUND(I869*H869,2)</f>
        <v>0</v>
      </c>
      <c r="K869" s="272"/>
      <c r="L869" s="273"/>
      <c r="M869" s="274" t="s">
        <v>1</v>
      </c>
      <c r="N869" s="275" t="s">
        <v>44</v>
      </c>
      <c r="O869" s="92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0" t="s">
        <v>242</v>
      </c>
      <c r="AT869" s="240" t="s">
        <v>296</v>
      </c>
      <c r="AU869" s="240" t="s">
        <v>88</v>
      </c>
      <c r="AY869" s="18" t="s">
        <v>163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8" t="s">
        <v>84</v>
      </c>
      <c r="BK869" s="241">
        <f>ROUND(I869*H869,2)</f>
        <v>0</v>
      </c>
      <c r="BL869" s="18" t="s">
        <v>202</v>
      </c>
      <c r="BM869" s="240" t="s">
        <v>864</v>
      </c>
    </row>
    <row r="870" s="2" customFormat="1" ht="16.5" customHeight="1">
      <c r="A870" s="39"/>
      <c r="B870" s="40"/>
      <c r="C870" s="265" t="s">
        <v>533</v>
      </c>
      <c r="D870" s="265" t="s">
        <v>296</v>
      </c>
      <c r="E870" s="266" t="s">
        <v>2051</v>
      </c>
      <c r="F870" s="267" t="s">
        <v>2052</v>
      </c>
      <c r="G870" s="268" t="s">
        <v>973</v>
      </c>
      <c r="H870" s="269">
        <v>84</v>
      </c>
      <c r="I870" s="270"/>
      <c r="J870" s="271">
        <f>ROUND(I870*H870,2)</f>
        <v>0</v>
      </c>
      <c r="K870" s="272"/>
      <c r="L870" s="273"/>
      <c r="M870" s="274" t="s">
        <v>1</v>
      </c>
      <c r="N870" s="275" t="s">
        <v>44</v>
      </c>
      <c r="O870" s="92"/>
      <c r="P870" s="238">
        <f>O870*H870</f>
        <v>0</v>
      </c>
      <c r="Q870" s="238">
        <v>0</v>
      </c>
      <c r="R870" s="238">
        <f>Q870*H870</f>
        <v>0</v>
      </c>
      <c r="S870" s="238">
        <v>0</v>
      </c>
      <c r="T870" s="239">
        <f>S870*H870</f>
        <v>0</v>
      </c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R870" s="240" t="s">
        <v>242</v>
      </c>
      <c r="AT870" s="240" t="s">
        <v>296</v>
      </c>
      <c r="AU870" s="240" t="s">
        <v>88</v>
      </c>
      <c r="AY870" s="18" t="s">
        <v>163</v>
      </c>
      <c r="BE870" s="241">
        <f>IF(N870="základní",J870,0)</f>
        <v>0</v>
      </c>
      <c r="BF870" s="241">
        <f>IF(N870="snížená",J870,0)</f>
        <v>0</v>
      </c>
      <c r="BG870" s="241">
        <f>IF(N870="zákl. přenesená",J870,0)</f>
        <v>0</v>
      </c>
      <c r="BH870" s="241">
        <f>IF(N870="sníž. přenesená",J870,0)</f>
        <v>0</v>
      </c>
      <c r="BI870" s="241">
        <f>IF(N870="nulová",J870,0)</f>
        <v>0</v>
      </c>
      <c r="BJ870" s="18" t="s">
        <v>84</v>
      </c>
      <c r="BK870" s="241">
        <f>ROUND(I870*H870,2)</f>
        <v>0</v>
      </c>
      <c r="BL870" s="18" t="s">
        <v>202</v>
      </c>
      <c r="BM870" s="240" t="s">
        <v>867</v>
      </c>
    </row>
    <row r="871" s="13" customFormat="1">
      <c r="A871" s="13"/>
      <c r="B871" s="242"/>
      <c r="C871" s="243"/>
      <c r="D871" s="244" t="s">
        <v>169</v>
      </c>
      <c r="E871" s="245" t="s">
        <v>1</v>
      </c>
      <c r="F871" s="246" t="s">
        <v>2053</v>
      </c>
      <c r="G871" s="243"/>
      <c r="H871" s="247">
        <v>2</v>
      </c>
      <c r="I871" s="248"/>
      <c r="J871" s="243"/>
      <c r="K871" s="243"/>
      <c r="L871" s="249"/>
      <c r="M871" s="250"/>
      <c r="N871" s="251"/>
      <c r="O871" s="251"/>
      <c r="P871" s="251"/>
      <c r="Q871" s="251"/>
      <c r="R871" s="251"/>
      <c r="S871" s="251"/>
      <c r="T871" s="252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3" t="s">
        <v>169</v>
      </c>
      <c r="AU871" s="253" t="s">
        <v>88</v>
      </c>
      <c r="AV871" s="13" t="s">
        <v>88</v>
      </c>
      <c r="AW871" s="13" t="s">
        <v>34</v>
      </c>
      <c r="AX871" s="13" t="s">
        <v>79</v>
      </c>
      <c r="AY871" s="253" t="s">
        <v>163</v>
      </c>
    </row>
    <row r="872" s="13" customFormat="1">
      <c r="A872" s="13"/>
      <c r="B872" s="242"/>
      <c r="C872" s="243"/>
      <c r="D872" s="244" t="s">
        <v>169</v>
      </c>
      <c r="E872" s="245" t="s">
        <v>1</v>
      </c>
      <c r="F872" s="246" t="s">
        <v>2054</v>
      </c>
      <c r="G872" s="243"/>
      <c r="H872" s="247">
        <v>2</v>
      </c>
      <c r="I872" s="248"/>
      <c r="J872" s="243"/>
      <c r="K872" s="243"/>
      <c r="L872" s="249"/>
      <c r="M872" s="250"/>
      <c r="N872" s="251"/>
      <c r="O872" s="251"/>
      <c r="P872" s="251"/>
      <c r="Q872" s="251"/>
      <c r="R872" s="251"/>
      <c r="S872" s="251"/>
      <c r="T872" s="252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3" t="s">
        <v>169</v>
      </c>
      <c r="AU872" s="253" t="s">
        <v>88</v>
      </c>
      <c r="AV872" s="13" t="s">
        <v>88</v>
      </c>
      <c r="AW872" s="13" t="s">
        <v>34</v>
      </c>
      <c r="AX872" s="13" t="s">
        <v>79</v>
      </c>
      <c r="AY872" s="253" t="s">
        <v>163</v>
      </c>
    </row>
    <row r="873" s="13" customFormat="1">
      <c r="A873" s="13"/>
      <c r="B873" s="242"/>
      <c r="C873" s="243"/>
      <c r="D873" s="244" t="s">
        <v>169</v>
      </c>
      <c r="E873" s="245" t="s">
        <v>1</v>
      </c>
      <c r="F873" s="246" t="s">
        <v>2055</v>
      </c>
      <c r="G873" s="243"/>
      <c r="H873" s="247">
        <v>1</v>
      </c>
      <c r="I873" s="248"/>
      <c r="J873" s="243"/>
      <c r="K873" s="243"/>
      <c r="L873" s="249"/>
      <c r="M873" s="250"/>
      <c r="N873" s="251"/>
      <c r="O873" s="251"/>
      <c r="P873" s="251"/>
      <c r="Q873" s="251"/>
      <c r="R873" s="251"/>
      <c r="S873" s="251"/>
      <c r="T873" s="252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3" t="s">
        <v>169</v>
      </c>
      <c r="AU873" s="253" t="s">
        <v>88</v>
      </c>
      <c r="AV873" s="13" t="s">
        <v>88</v>
      </c>
      <c r="AW873" s="13" t="s">
        <v>34</v>
      </c>
      <c r="AX873" s="13" t="s">
        <v>79</v>
      </c>
      <c r="AY873" s="253" t="s">
        <v>163</v>
      </c>
    </row>
    <row r="874" s="13" customFormat="1">
      <c r="A874" s="13"/>
      <c r="B874" s="242"/>
      <c r="C874" s="243"/>
      <c r="D874" s="244" t="s">
        <v>169</v>
      </c>
      <c r="E874" s="245" t="s">
        <v>1</v>
      </c>
      <c r="F874" s="246" t="s">
        <v>2056</v>
      </c>
      <c r="G874" s="243"/>
      <c r="H874" s="247">
        <v>1</v>
      </c>
      <c r="I874" s="248"/>
      <c r="J874" s="243"/>
      <c r="K874" s="243"/>
      <c r="L874" s="249"/>
      <c r="M874" s="250"/>
      <c r="N874" s="251"/>
      <c r="O874" s="251"/>
      <c r="P874" s="251"/>
      <c r="Q874" s="251"/>
      <c r="R874" s="251"/>
      <c r="S874" s="251"/>
      <c r="T874" s="252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3" t="s">
        <v>169</v>
      </c>
      <c r="AU874" s="253" t="s">
        <v>88</v>
      </c>
      <c r="AV874" s="13" t="s">
        <v>88</v>
      </c>
      <c r="AW874" s="13" t="s">
        <v>34</v>
      </c>
      <c r="AX874" s="13" t="s">
        <v>79</v>
      </c>
      <c r="AY874" s="253" t="s">
        <v>163</v>
      </c>
    </row>
    <row r="875" s="13" customFormat="1">
      <c r="A875" s="13"/>
      <c r="B875" s="242"/>
      <c r="C875" s="243"/>
      <c r="D875" s="244" t="s">
        <v>169</v>
      </c>
      <c r="E875" s="245" t="s">
        <v>1</v>
      </c>
      <c r="F875" s="246" t="s">
        <v>2057</v>
      </c>
      <c r="G875" s="243"/>
      <c r="H875" s="247">
        <v>2</v>
      </c>
      <c r="I875" s="248"/>
      <c r="J875" s="243"/>
      <c r="K875" s="243"/>
      <c r="L875" s="249"/>
      <c r="M875" s="250"/>
      <c r="N875" s="251"/>
      <c r="O875" s="251"/>
      <c r="P875" s="251"/>
      <c r="Q875" s="251"/>
      <c r="R875" s="251"/>
      <c r="S875" s="251"/>
      <c r="T875" s="252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3" t="s">
        <v>169</v>
      </c>
      <c r="AU875" s="253" t="s">
        <v>88</v>
      </c>
      <c r="AV875" s="13" t="s">
        <v>88</v>
      </c>
      <c r="AW875" s="13" t="s">
        <v>34</v>
      </c>
      <c r="AX875" s="13" t="s">
        <v>79</v>
      </c>
      <c r="AY875" s="253" t="s">
        <v>163</v>
      </c>
    </row>
    <row r="876" s="13" customFormat="1">
      <c r="A876" s="13"/>
      <c r="B876" s="242"/>
      <c r="C876" s="243"/>
      <c r="D876" s="244" t="s">
        <v>169</v>
      </c>
      <c r="E876" s="245" t="s">
        <v>1</v>
      </c>
      <c r="F876" s="246" t="s">
        <v>2058</v>
      </c>
      <c r="G876" s="243"/>
      <c r="H876" s="247">
        <v>1</v>
      </c>
      <c r="I876" s="248"/>
      <c r="J876" s="243"/>
      <c r="K876" s="243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169</v>
      </c>
      <c r="AU876" s="253" t="s">
        <v>88</v>
      </c>
      <c r="AV876" s="13" t="s">
        <v>88</v>
      </c>
      <c r="AW876" s="13" t="s">
        <v>34</v>
      </c>
      <c r="AX876" s="13" t="s">
        <v>79</v>
      </c>
      <c r="AY876" s="253" t="s">
        <v>163</v>
      </c>
    </row>
    <row r="877" s="13" customFormat="1">
      <c r="A877" s="13"/>
      <c r="B877" s="242"/>
      <c r="C877" s="243"/>
      <c r="D877" s="244" t="s">
        <v>169</v>
      </c>
      <c r="E877" s="245" t="s">
        <v>1</v>
      </c>
      <c r="F877" s="246" t="s">
        <v>2059</v>
      </c>
      <c r="G877" s="243"/>
      <c r="H877" s="247">
        <v>1</v>
      </c>
      <c r="I877" s="248"/>
      <c r="J877" s="243"/>
      <c r="K877" s="243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169</v>
      </c>
      <c r="AU877" s="253" t="s">
        <v>88</v>
      </c>
      <c r="AV877" s="13" t="s">
        <v>88</v>
      </c>
      <c r="AW877" s="13" t="s">
        <v>34</v>
      </c>
      <c r="AX877" s="13" t="s">
        <v>79</v>
      </c>
      <c r="AY877" s="253" t="s">
        <v>163</v>
      </c>
    </row>
    <row r="878" s="15" customFormat="1">
      <c r="A878" s="15"/>
      <c r="B878" s="284"/>
      <c r="C878" s="285"/>
      <c r="D878" s="244" t="s">
        <v>169</v>
      </c>
      <c r="E878" s="286" t="s">
        <v>1</v>
      </c>
      <c r="F878" s="287" t="s">
        <v>1679</v>
      </c>
      <c r="G878" s="285"/>
      <c r="H878" s="288">
        <v>10</v>
      </c>
      <c r="I878" s="289"/>
      <c r="J878" s="285"/>
      <c r="K878" s="285"/>
      <c r="L878" s="290"/>
      <c r="M878" s="291"/>
      <c r="N878" s="292"/>
      <c r="O878" s="292"/>
      <c r="P878" s="292"/>
      <c r="Q878" s="292"/>
      <c r="R878" s="292"/>
      <c r="S878" s="292"/>
      <c r="T878" s="293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94" t="s">
        <v>169</v>
      </c>
      <c r="AU878" s="294" t="s">
        <v>88</v>
      </c>
      <c r="AV878" s="15" t="s">
        <v>91</v>
      </c>
      <c r="AW878" s="15" t="s">
        <v>34</v>
      </c>
      <c r="AX878" s="15" t="s">
        <v>79</v>
      </c>
      <c r="AY878" s="294" t="s">
        <v>163</v>
      </c>
    </row>
    <row r="879" s="13" customFormat="1">
      <c r="A879" s="13"/>
      <c r="B879" s="242"/>
      <c r="C879" s="243"/>
      <c r="D879" s="244" t="s">
        <v>169</v>
      </c>
      <c r="E879" s="245" t="s">
        <v>1</v>
      </c>
      <c r="F879" s="246" t="s">
        <v>2060</v>
      </c>
      <c r="G879" s="243"/>
      <c r="H879" s="247">
        <v>10</v>
      </c>
      <c r="I879" s="248"/>
      <c r="J879" s="243"/>
      <c r="K879" s="243"/>
      <c r="L879" s="249"/>
      <c r="M879" s="250"/>
      <c r="N879" s="251"/>
      <c r="O879" s="251"/>
      <c r="P879" s="251"/>
      <c r="Q879" s="251"/>
      <c r="R879" s="251"/>
      <c r="S879" s="251"/>
      <c r="T879" s="252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3" t="s">
        <v>169</v>
      </c>
      <c r="AU879" s="253" t="s">
        <v>88</v>
      </c>
      <c r="AV879" s="13" t="s">
        <v>88</v>
      </c>
      <c r="AW879" s="13" t="s">
        <v>34</v>
      </c>
      <c r="AX879" s="13" t="s">
        <v>79</v>
      </c>
      <c r="AY879" s="253" t="s">
        <v>163</v>
      </c>
    </row>
    <row r="880" s="13" customFormat="1">
      <c r="A880" s="13"/>
      <c r="B880" s="242"/>
      <c r="C880" s="243"/>
      <c r="D880" s="244" t="s">
        <v>169</v>
      </c>
      <c r="E880" s="245" t="s">
        <v>1</v>
      </c>
      <c r="F880" s="246" t="s">
        <v>2061</v>
      </c>
      <c r="G880" s="243"/>
      <c r="H880" s="247">
        <v>5</v>
      </c>
      <c r="I880" s="248"/>
      <c r="J880" s="243"/>
      <c r="K880" s="243"/>
      <c r="L880" s="249"/>
      <c r="M880" s="250"/>
      <c r="N880" s="251"/>
      <c r="O880" s="251"/>
      <c r="P880" s="251"/>
      <c r="Q880" s="251"/>
      <c r="R880" s="251"/>
      <c r="S880" s="251"/>
      <c r="T880" s="252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3" t="s">
        <v>169</v>
      </c>
      <c r="AU880" s="253" t="s">
        <v>88</v>
      </c>
      <c r="AV880" s="13" t="s">
        <v>88</v>
      </c>
      <c r="AW880" s="13" t="s">
        <v>34</v>
      </c>
      <c r="AX880" s="13" t="s">
        <v>79</v>
      </c>
      <c r="AY880" s="253" t="s">
        <v>163</v>
      </c>
    </row>
    <row r="881" s="13" customFormat="1">
      <c r="A881" s="13"/>
      <c r="B881" s="242"/>
      <c r="C881" s="243"/>
      <c r="D881" s="244" t="s">
        <v>169</v>
      </c>
      <c r="E881" s="245" t="s">
        <v>1</v>
      </c>
      <c r="F881" s="246" t="s">
        <v>2062</v>
      </c>
      <c r="G881" s="243"/>
      <c r="H881" s="247">
        <v>6</v>
      </c>
      <c r="I881" s="248"/>
      <c r="J881" s="243"/>
      <c r="K881" s="243"/>
      <c r="L881" s="249"/>
      <c r="M881" s="250"/>
      <c r="N881" s="251"/>
      <c r="O881" s="251"/>
      <c r="P881" s="251"/>
      <c r="Q881" s="251"/>
      <c r="R881" s="251"/>
      <c r="S881" s="251"/>
      <c r="T881" s="252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3" t="s">
        <v>169</v>
      </c>
      <c r="AU881" s="253" t="s">
        <v>88</v>
      </c>
      <c r="AV881" s="13" t="s">
        <v>88</v>
      </c>
      <c r="AW881" s="13" t="s">
        <v>34</v>
      </c>
      <c r="AX881" s="13" t="s">
        <v>79</v>
      </c>
      <c r="AY881" s="253" t="s">
        <v>163</v>
      </c>
    </row>
    <row r="882" s="13" customFormat="1">
      <c r="A882" s="13"/>
      <c r="B882" s="242"/>
      <c r="C882" s="243"/>
      <c r="D882" s="244" t="s">
        <v>169</v>
      </c>
      <c r="E882" s="245" t="s">
        <v>1</v>
      </c>
      <c r="F882" s="246" t="s">
        <v>2063</v>
      </c>
      <c r="G882" s="243"/>
      <c r="H882" s="247">
        <v>4</v>
      </c>
      <c r="I882" s="248"/>
      <c r="J882" s="243"/>
      <c r="K882" s="243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169</v>
      </c>
      <c r="AU882" s="253" t="s">
        <v>88</v>
      </c>
      <c r="AV882" s="13" t="s">
        <v>88</v>
      </c>
      <c r="AW882" s="13" t="s">
        <v>34</v>
      </c>
      <c r="AX882" s="13" t="s">
        <v>79</v>
      </c>
      <c r="AY882" s="253" t="s">
        <v>163</v>
      </c>
    </row>
    <row r="883" s="13" customFormat="1">
      <c r="A883" s="13"/>
      <c r="B883" s="242"/>
      <c r="C883" s="243"/>
      <c r="D883" s="244" t="s">
        <v>169</v>
      </c>
      <c r="E883" s="245" t="s">
        <v>1</v>
      </c>
      <c r="F883" s="246" t="s">
        <v>2064</v>
      </c>
      <c r="G883" s="243"/>
      <c r="H883" s="247">
        <v>3</v>
      </c>
      <c r="I883" s="248"/>
      <c r="J883" s="243"/>
      <c r="K883" s="243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169</v>
      </c>
      <c r="AU883" s="253" t="s">
        <v>88</v>
      </c>
      <c r="AV883" s="13" t="s">
        <v>88</v>
      </c>
      <c r="AW883" s="13" t="s">
        <v>34</v>
      </c>
      <c r="AX883" s="13" t="s">
        <v>79</v>
      </c>
      <c r="AY883" s="253" t="s">
        <v>163</v>
      </c>
    </row>
    <row r="884" s="13" customFormat="1">
      <c r="A884" s="13"/>
      <c r="B884" s="242"/>
      <c r="C884" s="243"/>
      <c r="D884" s="244" t="s">
        <v>169</v>
      </c>
      <c r="E884" s="245" t="s">
        <v>1</v>
      </c>
      <c r="F884" s="246" t="s">
        <v>2065</v>
      </c>
      <c r="G884" s="243"/>
      <c r="H884" s="247">
        <v>1</v>
      </c>
      <c r="I884" s="248"/>
      <c r="J884" s="243"/>
      <c r="K884" s="243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169</v>
      </c>
      <c r="AU884" s="253" t="s">
        <v>88</v>
      </c>
      <c r="AV884" s="13" t="s">
        <v>88</v>
      </c>
      <c r="AW884" s="13" t="s">
        <v>34</v>
      </c>
      <c r="AX884" s="13" t="s">
        <v>79</v>
      </c>
      <c r="AY884" s="253" t="s">
        <v>163</v>
      </c>
    </row>
    <row r="885" s="13" customFormat="1">
      <c r="A885" s="13"/>
      <c r="B885" s="242"/>
      <c r="C885" s="243"/>
      <c r="D885" s="244" t="s">
        <v>169</v>
      </c>
      <c r="E885" s="245" t="s">
        <v>1</v>
      </c>
      <c r="F885" s="246" t="s">
        <v>2066</v>
      </c>
      <c r="G885" s="243"/>
      <c r="H885" s="247">
        <v>2</v>
      </c>
      <c r="I885" s="248"/>
      <c r="J885" s="243"/>
      <c r="K885" s="243"/>
      <c r="L885" s="249"/>
      <c r="M885" s="250"/>
      <c r="N885" s="251"/>
      <c r="O885" s="251"/>
      <c r="P885" s="251"/>
      <c r="Q885" s="251"/>
      <c r="R885" s="251"/>
      <c r="S885" s="251"/>
      <c r="T885" s="252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3" t="s">
        <v>169</v>
      </c>
      <c r="AU885" s="253" t="s">
        <v>88</v>
      </c>
      <c r="AV885" s="13" t="s">
        <v>88</v>
      </c>
      <c r="AW885" s="13" t="s">
        <v>34</v>
      </c>
      <c r="AX885" s="13" t="s">
        <v>79</v>
      </c>
      <c r="AY885" s="253" t="s">
        <v>163</v>
      </c>
    </row>
    <row r="886" s="13" customFormat="1">
      <c r="A886" s="13"/>
      <c r="B886" s="242"/>
      <c r="C886" s="243"/>
      <c r="D886" s="244" t="s">
        <v>169</v>
      </c>
      <c r="E886" s="245" t="s">
        <v>1</v>
      </c>
      <c r="F886" s="246" t="s">
        <v>2067</v>
      </c>
      <c r="G886" s="243"/>
      <c r="H886" s="247">
        <v>16</v>
      </c>
      <c r="I886" s="248"/>
      <c r="J886" s="243"/>
      <c r="K886" s="243"/>
      <c r="L886" s="249"/>
      <c r="M886" s="250"/>
      <c r="N886" s="251"/>
      <c r="O886" s="251"/>
      <c r="P886" s="251"/>
      <c r="Q886" s="251"/>
      <c r="R886" s="251"/>
      <c r="S886" s="251"/>
      <c r="T886" s="252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3" t="s">
        <v>169</v>
      </c>
      <c r="AU886" s="253" t="s">
        <v>88</v>
      </c>
      <c r="AV886" s="13" t="s">
        <v>88</v>
      </c>
      <c r="AW886" s="13" t="s">
        <v>34</v>
      </c>
      <c r="AX886" s="13" t="s">
        <v>79</v>
      </c>
      <c r="AY886" s="253" t="s">
        <v>163</v>
      </c>
    </row>
    <row r="887" s="13" customFormat="1">
      <c r="A887" s="13"/>
      <c r="B887" s="242"/>
      <c r="C887" s="243"/>
      <c r="D887" s="244" t="s">
        <v>169</v>
      </c>
      <c r="E887" s="245" t="s">
        <v>1</v>
      </c>
      <c r="F887" s="246" t="s">
        <v>2068</v>
      </c>
      <c r="G887" s="243"/>
      <c r="H887" s="247">
        <v>1</v>
      </c>
      <c r="I887" s="248"/>
      <c r="J887" s="243"/>
      <c r="K887" s="243"/>
      <c r="L887" s="249"/>
      <c r="M887" s="250"/>
      <c r="N887" s="251"/>
      <c r="O887" s="251"/>
      <c r="P887" s="251"/>
      <c r="Q887" s="251"/>
      <c r="R887" s="251"/>
      <c r="S887" s="251"/>
      <c r="T887" s="252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3" t="s">
        <v>169</v>
      </c>
      <c r="AU887" s="253" t="s">
        <v>88</v>
      </c>
      <c r="AV887" s="13" t="s">
        <v>88</v>
      </c>
      <c r="AW887" s="13" t="s">
        <v>34</v>
      </c>
      <c r="AX887" s="13" t="s">
        <v>79</v>
      </c>
      <c r="AY887" s="253" t="s">
        <v>163</v>
      </c>
    </row>
    <row r="888" s="13" customFormat="1">
      <c r="A888" s="13"/>
      <c r="B888" s="242"/>
      <c r="C888" s="243"/>
      <c r="D888" s="244" t="s">
        <v>169</v>
      </c>
      <c r="E888" s="245" t="s">
        <v>1</v>
      </c>
      <c r="F888" s="246" t="s">
        <v>2069</v>
      </c>
      <c r="G888" s="243"/>
      <c r="H888" s="247">
        <v>6</v>
      </c>
      <c r="I888" s="248"/>
      <c r="J888" s="243"/>
      <c r="K888" s="243"/>
      <c r="L888" s="249"/>
      <c r="M888" s="250"/>
      <c r="N888" s="251"/>
      <c r="O888" s="251"/>
      <c r="P888" s="251"/>
      <c r="Q888" s="251"/>
      <c r="R888" s="251"/>
      <c r="S888" s="251"/>
      <c r="T888" s="252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3" t="s">
        <v>169</v>
      </c>
      <c r="AU888" s="253" t="s">
        <v>88</v>
      </c>
      <c r="AV888" s="13" t="s">
        <v>88</v>
      </c>
      <c r="AW888" s="13" t="s">
        <v>34</v>
      </c>
      <c r="AX888" s="13" t="s">
        <v>79</v>
      </c>
      <c r="AY888" s="253" t="s">
        <v>163</v>
      </c>
    </row>
    <row r="889" s="13" customFormat="1">
      <c r="A889" s="13"/>
      <c r="B889" s="242"/>
      <c r="C889" s="243"/>
      <c r="D889" s="244" t="s">
        <v>169</v>
      </c>
      <c r="E889" s="245" t="s">
        <v>1</v>
      </c>
      <c r="F889" s="246" t="s">
        <v>2070</v>
      </c>
      <c r="G889" s="243"/>
      <c r="H889" s="247">
        <v>1</v>
      </c>
      <c r="I889" s="248"/>
      <c r="J889" s="243"/>
      <c r="K889" s="243"/>
      <c r="L889" s="249"/>
      <c r="M889" s="250"/>
      <c r="N889" s="251"/>
      <c r="O889" s="251"/>
      <c r="P889" s="251"/>
      <c r="Q889" s="251"/>
      <c r="R889" s="251"/>
      <c r="S889" s="251"/>
      <c r="T889" s="252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3" t="s">
        <v>169</v>
      </c>
      <c r="AU889" s="253" t="s">
        <v>88</v>
      </c>
      <c r="AV889" s="13" t="s">
        <v>88</v>
      </c>
      <c r="AW889" s="13" t="s">
        <v>34</v>
      </c>
      <c r="AX889" s="13" t="s">
        <v>79</v>
      </c>
      <c r="AY889" s="253" t="s">
        <v>163</v>
      </c>
    </row>
    <row r="890" s="15" customFormat="1">
      <c r="A890" s="15"/>
      <c r="B890" s="284"/>
      <c r="C890" s="285"/>
      <c r="D890" s="244" t="s">
        <v>169</v>
      </c>
      <c r="E890" s="286" t="s">
        <v>1</v>
      </c>
      <c r="F890" s="287" t="s">
        <v>1691</v>
      </c>
      <c r="G890" s="285"/>
      <c r="H890" s="288">
        <v>55</v>
      </c>
      <c r="I890" s="289"/>
      <c r="J890" s="285"/>
      <c r="K890" s="285"/>
      <c r="L890" s="290"/>
      <c r="M890" s="291"/>
      <c r="N890" s="292"/>
      <c r="O890" s="292"/>
      <c r="P890" s="292"/>
      <c r="Q890" s="292"/>
      <c r="R890" s="292"/>
      <c r="S890" s="292"/>
      <c r="T890" s="29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94" t="s">
        <v>169</v>
      </c>
      <c r="AU890" s="294" t="s">
        <v>88</v>
      </c>
      <c r="AV890" s="15" t="s">
        <v>91</v>
      </c>
      <c r="AW890" s="15" t="s">
        <v>34</v>
      </c>
      <c r="AX890" s="15" t="s">
        <v>79</v>
      </c>
      <c r="AY890" s="294" t="s">
        <v>163</v>
      </c>
    </row>
    <row r="891" s="13" customFormat="1">
      <c r="A891" s="13"/>
      <c r="B891" s="242"/>
      <c r="C891" s="243"/>
      <c r="D891" s="244" t="s">
        <v>169</v>
      </c>
      <c r="E891" s="245" t="s">
        <v>1</v>
      </c>
      <c r="F891" s="246" t="s">
        <v>2071</v>
      </c>
      <c r="G891" s="243"/>
      <c r="H891" s="247">
        <v>3</v>
      </c>
      <c r="I891" s="248"/>
      <c r="J891" s="243"/>
      <c r="K891" s="243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169</v>
      </c>
      <c r="AU891" s="253" t="s">
        <v>88</v>
      </c>
      <c r="AV891" s="13" t="s">
        <v>88</v>
      </c>
      <c r="AW891" s="13" t="s">
        <v>34</v>
      </c>
      <c r="AX891" s="13" t="s">
        <v>79</v>
      </c>
      <c r="AY891" s="253" t="s">
        <v>163</v>
      </c>
    </row>
    <row r="892" s="13" customFormat="1">
      <c r="A892" s="13"/>
      <c r="B892" s="242"/>
      <c r="C892" s="243"/>
      <c r="D892" s="244" t="s">
        <v>169</v>
      </c>
      <c r="E892" s="245" t="s">
        <v>1</v>
      </c>
      <c r="F892" s="246" t="s">
        <v>2072</v>
      </c>
      <c r="G892" s="243"/>
      <c r="H892" s="247">
        <v>1</v>
      </c>
      <c r="I892" s="248"/>
      <c r="J892" s="243"/>
      <c r="K892" s="243"/>
      <c r="L892" s="249"/>
      <c r="M892" s="250"/>
      <c r="N892" s="251"/>
      <c r="O892" s="251"/>
      <c r="P892" s="251"/>
      <c r="Q892" s="251"/>
      <c r="R892" s="251"/>
      <c r="S892" s="251"/>
      <c r="T892" s="25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3" t="s">
        <v>169</v>
      </c>
      <c r="AU892" s="253" t="s">
        <v>88</v>
      </c>
      <c r="AV892" s="13" t="s">
        <v>88</v>
      </c>
      <c r="AW892" s="13" t="s">
        <v>34</v>
      </c>
      <c r="AX892" s="13" t="s">
        <v>79</v>
      </c>
      <c r="AY892" s="253" t="s">
        <v>163</v>
      </c>
    </row>
    <row r="893" s="15" customFormat="1">
      <c r="A893" s="15"/>
      <c r="B893" s="284"/>
      <c r="C893" s="285"/>
      <c r="D893" s="244" t="s">
        <v>169</v>
      </c>
      <c r="E893" s="286" t="s">
        <v>1</v>
      </c>
      <c r="F893" s="287" t="s">
        <v>1694</v>
      </c>
      <c r="G893" s="285"/>
      <c r="H893" s="288">
        <v>4</v>
      </c>
      <c r="I893" s="289"/>
      <c r="J893" s="285"/>
      <c r="K893" s="285"/>
      <c r="L893" s="290"/>
      <c r="M893" s="291"/>
      <c r="N893" s="292"/>
      <c r="O893" s="292"/>
      <c r="P893" s="292"/>
      <c r="Q893" s="292"/>
      <c r="R893" s="292"/>
      <c r="S893" s="292"/>
      <c r="T893" s="293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T893" s="294" t="s">
        <v>169</v>
      </c>
      <c r="AU893" s="294" t="s">
        <v>88</v>
      </c>
      <c r="AV893" s="15" t="s">
        <v>91</v>
      </c>
      <c r="AW893" s="15" t="s">
        <v>34</v>
      </c>
      <c r="AX893" s="15" t="s">
        <v>79</v>
      </c>
      <c r="AY893" s="294" t="s">
        <v>163</v>
      </c>
    </row>
    <row r="894" s="13" customFormat="1">
      <c r="A894" s="13"/>
      <c r="B894" s="242"/>
      <c r="C894" s="243"/>
      <c r="D894" s="244" t="s">
        <v>169</v>
      </c>
      <c r="E894" s="245" t="s">
        <v>1</v>
      </c>
      <c r="F894" s="246" t="s">
        <v>2073</v>
      </c>
      <c r="G894" s="243"/>
      <c r="H894" s="247">
        <v>1</v>
      </c>
      <c r="I894" s="248"/>
      <c r="J894" s="243"/>
      <c r="K894" s="243"/>
      <c r="L894" s="249"/>
      <c r="M894" s="250"/>
      <c r="N894" s="251"/>
      <c r="O894" s="251"/>
      <c r="P894" s="251"/>
      <c r="Q894" s="251"/>
      <c r="R894" s="251"/>
      <c r="S894" s="251"/>
      <c r="T894" s="252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3" t="s">
        <v>169</v>
      </c>
      <c r="AU894" s="253" t="s">
        <v>88</v>
      </c>
      <c r="AV894" s="13" t="s">
        <v>88</v>
      </c>
      <c r="AW894" s="13" t="s">
        <v>34</v>
      </c>
      <c r="AX894" s="13" t="s">
        <v>79</v>
      </c>
      <c r="AY894" s="253" t="s">
        <v>163</v>
      </c>
    </row>
    <row r="895" s="13" customFormat="1">
      <c r="A895" s="13"/>
      <c r="B895" s="242"/>
      <c r="C895" s="243"/>
      <c r="D895" s="244" t="s">
        <v>169</v>
      </c>
      <c r="E895" s="245" t="s">
        <v>1</v>
      </c>
      <c r="F895" s="246" t="s">
        <v>2074</v>
      </c>
      <c r="G895" s="243"/>
      <c r="H895" s="247">
        <v>1</v>
      </c>
      <c r="I895" s="248"/>
      <c r="J895" s="243"/>
      <c r="K895" s="243"/>
      <c r="L895" s="249"/>
      <c r="M895" s="250"/>
      <c r="N895" s="251"/>
      <c r="O895" s="251"/>
      <c r="P895" s="251"/>
      <c r="Q895" s="251"/>
      <c r="R895" s="251"/>
      <c r="S895" s="251"/>
      <c r="T895" s="252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3" t="s">
        <v>169</v>
      </c>
      <c r="AU895" s="253" t="s">
        <v>88</v>
      </c>
      <c r="AV895" s="13" t="s">
        <v>88</v>
      </c>
      <c r="AW895" s="13" t="s">
        <v>34</v>
      </c>
      <c r="AX895" s="13" t="s">
        <v>79</v>
      </c>
      <c r="AY895" s="253" t="s">
        <v>163</v>
      </c>
    </row>
    <row r="896" s="13" customFormat="1">
      <c r="A896" s="13"/>
      <c r="B896" s="242"/>
      <c r="C896" s="243"/>
      <c r="D896" s="244" t="s">
        <v>169</v>
      </c>
      <c r="E896" s="245" t="s">
        <v>1</v>
      </c>
      <c r="F896" s="246" t="s">
        <v>2075</v>
      </c>
      <c r="G896" s="243"/>
      <c r="H896" s="247">
        <v>1</v>
      </c>
      <c r="I896" s="248"/>
      <c r="J896" s="243"/>
      <c r="K896" s="243"/>
      <c r="L896" s="249"/>
      <c r="M896" s="250"/>
      <c r="N896" s="251"/>
      <c r="O896" s="251"/>
      <c r="P896" s="251"/>
      <c r="Q896" s="251"/>
      <c r="R896" s="251"/>
      <c r="S896" s="251"/>
      <c r="T896" s="252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3" t="s">
        <v>169</v>
      </c>
      <c r="AU896" s="253" t="s">
        <v>88</v>
      </c>
      <c r="AV896" s="13" t="s">
        <v>88</v>
      </c>
      <c r="AW896" s="13" t="s">
        <v>34</v>
      </c>
      <c r="AX896" s="13" t="s">
        <v>79</v>
      </c>
      <c r="AY896" s="253" t="s">
        <v>163</v>
      </c>
    </row>
    <row r="897" s="13" customFormat="1">
      <c r="A897" s="13"/>
      <c r="B897" s="242"/>
      <c r="C897" s="243"/>
      <c r="D897" s="244" t="s">
        <v>169</v>
      </c>
      <c r="E897" s="245" t="s">
        <v>1</v>
      </c>
      <c r="F897" s="246" t="s">
        <v>2076</v>
      </c>
      <c r="G897" s="243"/>
      <c r="H897" s="247">
        <v>4</v>
      </c>
      <c r="I897" s="248"/>
      <c r="J897" s="243"/>
      <c r="K897" s="243"/>
      <c r="L897" s="249"/>
      <c r="M897" s="250"/>
      <c r="N897" s="251"/>
      <c r="O897" s="251"/>
      <c r="P897" s="251"/>
      <c r="Q897" s="251"/>
      <c r="R897" s="251"/>
      <c r="S897" s="251"/>
      <c r="T897" s="252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3" t="s">
        <v>169</v>
      </c>
      <c r="AU897" s="253" t="s">
        <v>88</v>
      </c>
      <c r="AV897" s="13" t="s">
        <v>88</v>
      </c>
      <c r="AW897" s="13" t="s">
        <v>34</v>
      </c>
      <c r="AX897" s="13" t="s">
        <v>79</v>
      </c>
      <c r="AY897" s="253" t="s">
        <v>163</v>
      </c>
    </row>
    <row r="898" s="13" customFormat="1">
      <c r="A898" s="13"/>
      <c r="B898" s="242"/>
      <c r="C898" s="243"/>
      <c r="D898" s="244" t="s">
        <v>169</v>
      </c>
      <c r="E898" s="245" t="s">
        <v>1</v>
      </c>
      <c r="F898" s="246" t="s">
        <v>2077</v>
      </c>
      <c r="G898" s="243"/>
      <c r="H898" s="247">
        <v>1</v>
      </c>
      <c r="I898" s="248"/>
      <c r="J898" s="243"/>
      <c r="K898" s="243"/>
      <c r="L898" s="249"/>
      <c r="M898" s="250"/>
      <c r="N898" s="251"/>
      <c r="O898" s="251"/>
      <c r="P898" s="251"/>
      <c r="Q898" s="251"/>
      <c r="R898" s="251"/>
      <c r="S898" s="251"/>
      <c r="T898" s="252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3" t="s">
        <v>169</v>
      </c>
      <c r="AU898" s="253" t="s">
        <v>88</v>
      </c>
      <c r="AV898" s="13" t="s">
        <v>88</v>
      </c>
      <c r="AW898" s="13" t="s">
        <v>34</v>
      </c>
      <c r="AX898" s="13" t="s">
        <v>79</v>
      </c>
      <c r="AY898" s="253" t="s">
        <v>163</v>
      </c>
    </row>
    <row r="899" s="13" customFormat="1">
      <c r="A899" s="13"/>
      <c r="B899" s="242"/>
      <c r="C899" s="243"/>
      <c r="D899" s="244" t="s">
        <v>169</v>
      </c>
      <c r="E899" s="245" t="s">
        <v>1</v>
      </c>
      <c r="F899" s="246" t="s">
        <v>2078</v>
      </c>
      <c r="G899" s="243"/>
      <c r="H899" s="247">
        <v>1</v>
      </c>
      <c r="I899" s="248"/>
      <c r="J899" s="243"/>
      <c r="K899" s="243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169</v>
      </c>
      <c r="AU899" s="253" t="s">
        <v>88</v>
      </c>
      <c r="AV899" s="13" t="s">
        <v>88</v>
      </c>
      <c r="AW899" s="13" t="s">
        <v>34</v>
      </c>
      <c r="AX899" s="13" t="s">
        <v>79</v>
      </c>
      <c r="AY899" s="253" t="s">
        <v>163</v>
      </c>
    </row>
    <row r="900" s="13" customFormat="1">
      <c r="A900" s="13"/>
      <c r="B900" s="242"/>
      <c r="C900" s="243"/>
      <c r="D900" s="244" t="s">
        <v>169</v>
      </c>
      <c r="E900" s="245" t="s">
        <v>1</v>
      </c>
      <c r="F900" s="246" t="s">
        <v>2079</v>
      </c>
      <c r="G900" s="243"/>
      <c r="H900" s="247">
        <v>2</v>
      </c>
      <c r="I900" s="248"/>
      <c r="J900" s="243"/>
      <c r="K900" s="243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169</v>
      </c>
      <c r="AU900" s="253" t="s">
        <v>88</v>
      </c>
      <c r="AV900" s="13" t="s">
        <v>88</v>
      </c>
      <c r="AW900" s="13" t="s">
        <v>34</v>
      </c>
      <c r="AX900" s="13" t="s">
        <v>79</v>
      </c>
      <c r="AY900" s="253" t="s">
        <v>163</v>
      </c>
    </row>
    <row r="901" s="13" customFormat="1">
      <c r="A901" s="13"/>
      <c r="B901" s="242"/>
      <c r="C901" s="243"/>
      <c r="D901" s="244" t="s">
        <v>169</v>
      </c>
      <c r="E901" s="245" t="s">
        <v>1</v>
      </c>
      <c r="F901" s="246" t="s">
        <v>2080</v>
      </c>
      <c r="G901" s="243"/>
      <c r="H901" s="247">
        <v>2</v>
      </c>
      <c r="I901" s="248"/>
      <c r="J901" s="243"/>
      <c r="K901" s="243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169</v>
      </c>
      <c r="AU901" s="253" t="s">
        <v>88</v>
      </c>
      <c r="AV901" s="13" t="s">
        <v>88</v>
      </c>
      <c r="AW901" s="13" t="s">
        <v>34</v>
      </c>
      <c r="AX901" s="13" t="s">
        <v>79</v>
      </c>
      <c r="AY901" s="253" t="s">
        <v>163</v>
      </c>
    </row>
    <row r="902" s="13" customFormat="1">
      <c r="A902" s="13"/>
      <c r="B902" s="242"/>
      <c r="C902" s="243"/>
      <c r="D902" s="244" t="s">
        <v>169</v>
      </c>
      <c r="E902" s="245" t="s">
        <v>1</v>
      </c>
      <c r="F902" s="246" t="s">
        <v>2081</v>
      </c>
      <c r="G902" s="243"/>
      <c r="H902" s="247">
        <v>1</v>
      </c>
      <c r="I902" s="248"/>
      <c r="J902" s="243"/>
      <c r="K902" s="243"/>
      <c r="L902" s="249"/>
      <c r="M902" s="250"/>
      <c r="N902" s="251"/>
      <c r="O902" s="251"/>
      <c r="P902" s="251"/>
      <c r="Q902" s="251"/>
      <c r="R902" s="251"/>
      <c r="S902" s="251"/>
      <c r="T902" s="252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3" t="s">
        <v>169</v>
      </c>
      <c r="AU902" s="253" t="s">
        <v>88</v>
      </c>
      <c r="AV902" s="13" t="s">
        <v>88</v>
      </c>
      <c r="AW902" s="13" t="s">
        <v>34</v>
      </c>
      <c r="AX902" s="13" t="s">
        <v>79</v>
      </c>
      <c r="AY902" s="253" t="s">
        <v>163</v>
      </c>
    </row>
    <row r="903" s="13" customFormat="1">
      <c r="A903" s="13"/>
      <c r="B903" s="242"/>
      <c r="C903" s="243"/>
      <c r="D903" s="244" t="s">
        <v>169</v>
      </c>
      <c r="E903" s="245" t="s">
        <v>1</v>
      </c>
      <c r="F903" s="246" t="s">
        <v>2082</v>
      </c>
      <c r="G903" s="243"/>
      <c r="H903" s="247">
        <v>1</v>
      </c>
      <c r="I903" s="248"/>
      <c r="J903" s="243"/>
      <c r="K903" s="243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169</v>
      </c>
      <c r="AU903" s="253" t="s">
        <v>88</v>
      </c>
      <c r="AV903" s="13" t="s">
        <v>88</v>
      </c>
      <c r="AW903" s="13" t="s">
        <v>34</v>
      </c>
      <c r="AX903" s="13" t="s">
        <v>79</v>
      </c>
      <c r="AY903" s="253" t="s">
        <v>163</v>
      </c>
    </row>
    <row r="904" s="15" customFormat="1">
      <c r="A904" s="15"/>
      <c r="B904" s="284"/>
      <c r="C904" s="285"/>
      <c r="D904" s="244" t="s">
        <v>169</v>
      </c>
      <c r="E904" s="286" t="s">
        <v>1</v>
      </c>
      <c r="F904" s="287" t="s">
        <v>1705</v>
      </c>
      <c r="G904" s="285"/>
      <c r="H904" s="288">
        <v>15</v>
      </c>
      <c r="I904" s="289"/>
      <c r="J904" s="285"/>
      <c r="K904" s="285"/>
      <c r="L904" s="290"/>
      <c r="M904" s="291"/>
      <c r="N904" s="292"/>
      <c r="O904" s="292"/>
      <c r="P904" s="292"/>
      <c r="Q904" s="292"/>
      <c r="R904" s="292"/>
      <c r="S904" s="292"/>
      <c r="T904" s="29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94" t="s">
        <v>169</v>
      </c>
      <c r="AU904" s="294" t="s">
        <v>88</v>
      </c>
      <c r="AV904" s="15" t="s">
        <v>91</v>
      </c>
      <c r="AW904" s="15" t="s">
        <v>34</v>
      </c>
      <c r="AX904" s="15" t="s">
        <v>79</v>
      </c>
      <c r="AY904" s="294" t="s">
        <v>163</v>
      </c>
    </row>
    <row r="905" s="14" customFormat="1">
      <c r="A905" s="14"/>
      <c r="B905" s="254"/>
      <c r="C905" s="255"/>
      <c r="D905" s="244" t="s">
        <v>169</v>
      </c>
      <c r="E905" s="256" t="s">
        <v>1</v>
      </c>
      <c r="F905" s="257" t="s">
        <v>172</v>
      </c>
      <c r="G905" s="255"/>
      <c r="H905" s="258">
        <v>84</v>
      </c>
      <c r="I905" s="259"/>
      <c r="J905" s="255"/>
      <c r="K905" s="255"/>
      <c r="L905" s="260"/>
      <c r="M905" s="261"/>
      <c r="N905" s="262"/>
      <c r="O905" s="262"/>
      <c r="P905" s="262"/>
      <c r="Q905" s="262"/>
      <c r="R905" s="262"/>
      <c r="S905" s="262"/>
      <c r="T905" s="26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4" t="s">
        <v>169</v>
      </c>
      <c r="AU905" s="264" t="s">
        <v>88</v>
      </c>
      <c r="AV905" s="14" t="s">
        <v>94</v>
      </c>
      <c r="AW905" s="14" t="s">
        <v>34</v>
      </c>
      <c r="AX905" s="14" t="s">
        <v>84</v>
      </c>
      <c r="AY905" s="264" t="s">
        <v>163</v>
      </c>
    </row>
    <row r="906" s="2" customFormat="1" ht="55.5" customHeight="1">
      <c r="A906" s="39"/>
      <c r="B906" s="40"/>
      <c r="C906" s="228" t="s">
        <v>868</v>
      </c>
      <c r="D906" s="228" t="s">
        <v>165</v>
      </c>
      <c r="E906" s="229" t="s">
        <v>962</v>
      </c>
      <c r="F906" s="230" t="s">
        <v>963</v>
      </c>
      <c r="G906" s="231" t="s">
        <v>286</v>
      </c>
      <c r="H906" s="232">
        <v>6.8780000000000001</v>
      </c>
      <c r="I906" s="233"/>
      <c r="J906" s="234">
        <f>ROUND(I906*H906,2)</f>
        <v>0</v>
      </c>
      <c r="K906" s="235"/>
      <c r="L906" s="45"/>
      <c r="M906" s="236" t="s">
        <v>1</v>
      </c>
      <c r="N906" s="237" t="s">
        <v>44</v>
      </c>
      <c r="O906" s="92"/>
      <c r="P906" s="238">
        <f>O906*H906</f>
        <v>0</v>
      </c>
      <c r="Q906" s="238">
        <v>0</v>
      </c>
      <c r="R906" s="238">
        <f>Q906*H906</f>
        <v>0</v>
      </c>
      <c r="S906" s="238">
        <v>0</v>
      </c>
      <c r="T906" s="239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0" t="s">
        <v>202</v>
      </c>
      <c r="AT906" s="240" t="s">
        <v>165</v>
      </c>
      <c r="AU906" s="240" t="s">
        <v>88</v>
      </c>
      <c r="AY906" s="18" t="s">
        <v>163</v>
      </c>
      <c r="BE906" s="241">
        <f>IF(N906="základní",J906,0)</f>
        <v>0</v>
      </c>
      <c r="BF906" s="241">
        <f>IF(N906="snížená",J906,0)</f>
        <v>0</v>
      </c>
      <c r="BG906" s="241">
        <f>IF(N906="zákl. přenesená",J906,0)</f>
        <v>0</v>
      </c>
      <c r="BH906" s="241">
        <f>IF(N906="sníž. přenesená",J906,0)</f>
        <v>0</v>
      </c>
      <c r="BI906" s="241">
        <f>IF(N906="nulová",J906,0)</f>
        <v>0</v>
      </c>
      <c r="BJ906" s="18" t="s">
        <v>84</v>
      </c>
      <c r="BK906" s="241">
        <f>ROUND(I906*H906,2)</f>
        <v>0</v>
      </c>
      <c r="BL906" s="18" t="s">
        <v>202</v>
      </c>
      <c r="BM906" s="240" t="s">
        <v>871</v>
      </c>
    </row>
    <row r="907" s="12" customFormat="1" ht="22.8" customHeight="1">
      <c r="A907" s="12"/>
      <c r="B907" s="212"/>
      <c r="C907" s="213"/>
      <c r="D907" s="214" t="s">
        <v>78</v>
      </c>
      <c r="E907" s="226" t="s">
        <v>965</v>
      </c>
      <c r="F907" s="226" t="s">
        <v>966</v>
      </c>
      <c r="G907" s="213"/>
      <c r="H907" s="213"/>
      <c r="I907" s="216"/>
      <c r="J907" s="227">
        <f>BK907</f>
        <v>0</v>
      </c>
      <c r="K907" s="213"/>
      <c r="L907" s="218"/>
      <c r="M907" s="219"/>
      <c r="N907" s="220"/>
      <c r="O907" s="220"/>
      <c r="P907" s="221">
        <f>SUM(P908:P912)</f>
        <v>0</v>
      </c>
      <c r="Q907" s="220"/>
      <c r="R907" s="221">
        <f>SUM(R908:R912)</f>
        <v>0</v>
      </c>
      <c r="S907" s="220"/>
      <c r="T907" s="222">
        <f>SUM(T908:T912)</f>
        <v>0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23" t="s">
        <v>88</v>
      </c>
      <c r="AT907" s="224" t="s">
        <v>78</v>
      </c>
      <c r="AU907" s="224" t="s">
        <v>84</v>
      </c>
      <c r="AY907" s="223" t="s">
        <v>163</v>
      </c>
      <c r="BK907" s="225">
        <f>SUM(BK908:BK912)</f>
        <v>0</v>
      </c>
    </row>
    <row r="908" s="2" customFormat="1" ht="16.5" customHeight="1">
      <c r="A908" s="39"/>
      <c r="B908" s="40"/>
      <c r="C908" s="228" t="s">
        <v>538</v>
      </c>
      <c r="D908" s="228" t="s">
        <v>165</v>
      </c>
      <c r="E908" s="229" t="s">
        <v>2083</v>
      </c>
      <c r="F908" s="230" t="s">
        <v>2084</v>
      </c>
      <c r="G908" s="231" t="s">
        <v>175</v>
      </c>
      <c r="H908" s="232">
        <v>13.65</v>
      </c>
      <c r="I908" s="233"/>
      <c r="J908" s="234">
        <f>ROUND(I908*H908,2)</f>
        <v>0</v>
      </c>
      <c r="K908" s="235"/>
      <c r="L908" s="45"/>
      <c r="M908" s="236" t="s">
        <v>1</v>
      </c>
      <c r="N908" s="237" t="s">
        <v>44</v>
      </c>
      <c r="O908" s="92"/>
      <c r="P908" s="238">
        <f>O908*H908</f>
        <v>0</v>
      </c>
      <c r="Q908" s="238">
        <v>0</v>
      </c>
      <c r="R908" s="238">
        <f>Q908*H908</f>
        <v>0</v>
      </c>
      <c r="S908" s="238">
        <v>0</v>
      </c>
      <c r="T908" s="23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0" t="s">
        <v>202</v>
      </c>
      <c r="AT908" s="240" t="s">
        <v>165</v>
      </c>
      <c r="AU908" s="240" t="s">
        <v>88</v>
      </c>
      <c r="AY908" s="18" t="s">
        <v>163</v>
      </c>
      <c r="BE908" s="241">
        <f>IF(N908="základní",J908,0)</f>
        <v>0</v>
      </c>
      <c r="BF908" s="241">
        <f>IF(N908="snížená",J908,0)</f>
        <v>0</v>
      </c>
      <c r="BG908" s="241">
        <f>IF(N908="zákl. přenesená",J908,0)</f>
        <v>0</v>
      </c>
      <c r="BH908" s="241">
        <f>IF(N908="sníž. přenesená",J908,0)</f>
        <v>0</v>
      </c>
      <c r="BI908" s="241">
        <f>IF(N908="nulová",J908,0)</f>
        <v>0</v>
      </c>
      <c r="BJ908" s="18" t="s">
        <v>84</v>
      </c>
      <c r="BK908" s="241">
        <f>ROUND(I908*H908,2)</f>
        <v>0</v>
      </c>
      <c r="BL908" s="18" t="s">
        <v>202</v>
      </c>
      <c r="BM908" s="240" t="s">
        <v>875</v>
      </c>
    </row>
    <row r="909" s="2" customFormat="1" ht="16.5" customHeight="1">
      <c r="A909" s="39"/>
      <c r="B909" s="40"/>
      <c r="C909" s="228" t="s">
        <v>878</v>
      </c>
      <c r="D909" s="228" t="s">
        <v>165</v>
      </c>
      <c r="E909" s="229" t="s">
        <v>2085</v>
      </c>
      <c r="F909" s="230" t="s">
        <v>2086</v>
      </c>
      <c r="G909" s="231" t="s">
        <v>175</v>
      </c>
      <c r="H909" s="232">
        <v>13.65</v>
      </c>
      <c r="I909" s="233"/>
      <c r="J909" s="234">
        <f>ROUND(I909*H909,2)</f>
        <v>0</v>
      </c>
      <c r="K909" s="235"/>
      <c r="L909" s="45"/>
      <c r="M909" s="236" t="s">
        <v>1</v>
      </c>
      <c r="N909" s="237" t="s">
        <v>44</v>
      </c>
      <c r="O909" s="92"/>
      <c r="P909" s="238">
        <f>O909*H909</f>
        <v>0</v>
      </c>
      <c r="Q909" s="238">
        <v>0</v>
      </c>
      <c r="R909" s="238">
        <f>Q909*H909</f>
        <v>0</v>
      </c>
      <c r="S909" s="238">
        <v>0</v>
      </c>
      <c r="T909" s="239">
        <f>S909*H909</f>
        <v>0</v>
      </c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R909" s="240" t="s">
        <v>202</v>
      </c>
      <c r="AT909" s="240" t="s">
        <v>165</v>
      </c>
      <c r="AU909" s="240" t="s">
        <v>88</v>
      </c>
      <c r="AY909" s="18" t="s">
        <v>163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8" t="s">
        <v>84</v>
      </c>
      <c r="BK909" s="241">
        <f>ROUND(I909*H909,2)</f>
        <v>0</v>
      </c>
      <c r="BL909" s="18" t="s">
        <v>202</v>
      </c>
      <c r="BM909" s="240" t="s">
        <v>881</v>
      </c>
    </row>
    <row r="910" s="2" customFormat="1" ht="16.5" customHeight="1">
      <c r="A910" s="39"/>
      <c r="B910" s="40"/>
      <c r="C910" s="228" t="s">
        <v>541</v>
      </c>
      <c r="D910" s="228" t="s">
        <v>165</v>
      </c>
      <c r="E910" s="229" t="s">
        <v>2087</v>
      </c>
      <c r="F910" s="230" t="s">
        <v>2088</v>
      </c>
      <c r="G910" s="231" t="s">
        <v>293</v>
      </c>
      <c r="H910" s="232">
        <v>5</v>
      </c>
      <c r="I910" s="233"/>
      <c r="J910" s="234">
        <f>ROUND(I910*H910,2)</f>
        <v>0</v>
      </c>
      <c r="K910" s="235"/>
      <c r="L910" s="45"/>
      <c r="M910" s="236" t="s">
        <v>1</v>
      </c>
      <c r="N910" s="237" t="s">
        <v>44</v>
      </c>
      <c r="O910" s="92"/>
      <c r="P910" s="238">
        <f>O910*H910</f>
        <v>0</v>
      </c>
      <c r="Q910" s="238">
        <v>0</v>
      </c>
      <c r="R910" s="238">
        <f>Q910*H910</f>
        <v>0</v>
      </c>
      <c r="S910" s="238">
        <v>0</v>
      </c>
      <c r="T910" s="239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0" t="s">
        <v>202</v>
      </c>
      <c r="AT910" s="240" t="s">
        <v>165</v>
      </c>
      <c r="AU910" s="240" t="s">
        <v>88</v>
      </c>
      <c r="AY910" s="18" t="s">
        <v>163</v>
      </c>
      <c r="BE910" s="241">
        <f>IF(N910="základní",J910,0)</f>
        <v>0</v>
      </c>
      <c r="BF910" s="241">
        <f>IF(N910="snížená",J910,0)</f>
        <v>0</v>
      </c>
      <c r="BG910" s="241">
        <f>IF(N910="zákl. přenesená",J910,0)</f>
        <v>0</v>
      </c>
      <c r="BH910" s="241">
        <f>IF(N910="sníž. přenesená",J910,0)</f>
        <v>0</v>
      </c>
      <c r="BI910" s="241">
        <f>IF(N910="nulová",J910,0)</f>
        <v>0</v>
      </c>
      <c r="BJ910" s="18" t="s">
        <v>84</v>
      </c>
      <c r="BK910" s="241">
        <f>ROUND(I910*H910,2)</f>
        <v>0</v>
      </c>
      <c r="BL910" s="18" t="s">
        <v>202</v>
      </c>
      <c r="BM910" s="240" t="s">
        <v>884</v>
      </c>
    </row>
    <row r="911" s="2" customFormat="1" ht="21.75" customHeight="1">
      <c r="A911" s="39"/>
      <c r="B911" s="40"/>
      <c r="C911" s="265" t="s">
        <v>887</v>
      </c>
      <c r="D911" s="265" t="s">
        <v>296</v>
      </c>
      <c r="E911" s="266" t="s">
        <v>2089</v>
      </c>
      <c r="F911" s="267" t="s">
        <v>2090</v>
      </c>
      <c r="G911" s="268" t="s">
        <v>293</v>
      </c>
      <c r="H911" s="269">
        <v>5</v>
      </c>
      <c r="I911" s="270"/>
      <c r="J911" s="271">
        <f>ROUND(I911*H911,2)</f>
        <v>0</v>
      </c>
      <c r="K911" s="272"/>
      <c r="L911" s="273"/>
      <c r="M911" s="274" t="s">
        <v>1</v>
      </c>
      <c r="N911" s="275" t="s">
        <v>44</v>
      </c>
      <c r="O911" s="92"/>
      <c r="P911" s="238">
        <f>O911*H911</f>
        <v>0</v>
      </c>
      <c r="Q911" s="238">
        <v>0</v>
      </c>
      <c r="R911" s="238">
        <f>Q911*H911</f>
        <v>0</v>
      </c>
      <c r="S911" s="238">
        <v>0</v>
      </c>
      <c r="T911" s="239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0" t="s">
        <v>242</v>
      </c>
      <c r="AT911" s="240" t="s">
        <v>296</v>
      </c>
      <c r="AU911" s="240" t="s">
        <v>88</v>
      </c>
      <c r="AY911" s="18" t="s">
        <v>163</v>
      </c>
      <c r="BE911" s="241">
        <f>IF(N911="základní",J911,0)</f>
        <v>0</v>
      </c>
      <c r="BF911" s="241">
        <f>IF(N911="snížená",J911,0)</f>
        <v>0</v>
      </c>
      <c r="BG911" s="241">
        <f>IF(N911="zákl. přenesená",J911,0)</f>
        <v>0</v>
      </c>
      <c r="BH911" s="241">
        <f>IF(N911="sníž. přenesená",J911,0)</f>
        <v>0</v>
      </c>
      <c r="BI911" s="241">
        <f>IF(N911="nulová",J911,0)</f>
        <v>0</v>
      </c>
      <c r="BJ911" s="18" t="s">
        <v>84</v>
      </c>
      <c r="BK911" s="241">
        <f>ROUND(I911*H911,2)</f>
        <v>0</v>
      </c>
      <c r="BL911" s="18" t="s">
        <v>202</v>
      </c>
      <c r="BM911" s="240" t="s">
        <v>890</v>
      </c>
    </row>
    <row r="912" s="2" customFormat="1" ht="49.05" customHeight="1">
      <c r="A912" s="39"/>
      <c r="B912" s="40"/>
      <c r="C912" s="228" t="s">
        <v>546</v>
      </c>
      <c r="D912" s="228" t="s">
        <v>165</v>
      </c>
      <c r="E912" s="229" t="s">
        <v>2091</v>
      </c>
      <c r="F912" s="230" t="s">
        <v>2092</v>
      </c>
      <c r="G912" s="231" t="s">
        <v>286</v>
      </c>
      <c r="H912" s="232">
        <v>0.40799999999999997</v>
      </c>
      <c r="I912" s="233"/>
      <c r="J912" s="234">
        <f>ROUND(I912*H912,2)</f>
        <v>0</v>
      </c>
      <c r="K912" s="235"/>
      <c r="L912" s="45"/>
      <c r="M912" s="236" t="s">
        <v>1</v>
      </c>
      <c r="N912" s="237" t="s">
        <v>44</v>
      </c>
      <c r="O912" s="92"/>
      <c r="P912" s="238">
        <f>O912*H912</f>
        <v>0</v>
      </c>
      <c r="Q912" s="238">
        <v>0</v>
      </c>
      <c r="R912" s="238">
        <f>Q912*H912</f>
        <v>0</v>
      </c>
      <c r="S912" s="238">
        <v>0</v>
      </c>
      <c r="T912" s="239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0" t="s">
        <v>202</v>
      </c>
      <c r="AT912" s="240" t="s">
        <v>165</v>
      </c>
      <c r="AU912" s="240" t="s">
        <v>88</v>
      </c>
      <c r="AY912" s="18" t="s">
        <v>163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8" t="s">
        <v>84</v>
      </c>
      <c r="BK912" s="241">
        <f>ROUND(I912*H912,2)</f>
        <v>0</v>
      </c>
      <c r="BL912" s="18" t="s">
        <v>202</v>
      </c>
      <c r="BM912" s="240" t="s">
        <v>893</v>
      </c>
    </row>
    <row r="913" s="12" customFormat="1" ht="22.8" customHeight="1">
      <c r="A913" s="12"/>
      <c r="B913" s="212"/>
      <c r="C913" s="213"/>
      <c r="D913" s="214" t="s">
        <v>78</v>
      </c>
      <c r="E913" s="226" t="s">
        <v>1152</v>
      </c>
      <c r="F913" s="226" t="s">
        <v>1153</v>
      </c>
      <c r="G913" s="213"/>
      <c r="H913" s="213"/>
      <c r="I913" s="216"/>
      <c r="J913" s="227">
        <f>BK913</f>
        <v>0</v>
      </c>
      <c r="K913" s="213"/>
      <c r="L913" s="218"/>
      <c r="M913" s="219"/>
      <c r="N913" s="220"/>
      <c r="O913" s="220"/>
      <c r="P913" s="221">
        <f>SUM(P914:P947)</f>
        <v>0</v>
      </c>
      <c r="Q913" s="220"/>
      <c r="R913" s="221">
        <f>SUM(R914:R947)</f>
        <v>0</v>
      </c>
      <c r="S913" s="220"/>
      <c r="T913" s="222">
        <f>SUM(T914:T947)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23" t="s">
        <v>88</v>
      </c>
      <c r="AT913" s="224" t="s">
        <v>78</v>
      </c>
      <c r="AU913" s="224" t="s">
        <v>84</v>
      </c>
      <c r="AY913" s="223" t="s">
        <v>163</v>
      </c>
      <c r="BK913" s="225">
        <f>SUM(BK914:BK947)</f>
        <v>0</v>
      </c>
    </row>
    <row r="914" s="2" customFormat="1" ht="24.15" customHeight="1">
      <c r="A914" s="39"/>
      <c r="B914" s="40"/>
      <c r="C914" s="228" t="s">
        <v>894</v>
      </c>
      <c r="D914" s="228" t="s">
        <v>165</v>
      </c>
      <c r="E914" s="229" t="s">
        <v>2093</v>
      </c>
      <c r="F914" s="230" t="s">
        <v>2094</v>
      </c>
      <c r="G914" s="231" t="s">
        <v>175</v>
      </c>
      <c r="H914" s="232">
        <v>13.199999999999999</v>
      </c>
      <c r="I914" s="233"/>
      <c r="J914" s="234">
        <f>ROUND(I914*H914,2)</f>
        <v>0</v>
      </c>
      <c r="K914" s="235"/>
      <c r="L914" s="45"/>
      <c r="M914" s="236" t="s">
        <v>1</v>
      </c>
      <c r="N914" s="237" t="s">
        <v>44</v>
      </c>
      <c r="O914" s="92"/>
      <c r="P914" s="238">
        <f>O914*H914</f>
        <v>0</v>
      </c>
      <c r="Q914" s="238">
        <v>0</v>
      </c>
      <c r="R914" s="238">
        <f>Q914*H914</f>
        <v>0</v>
      </c>
      <c r="S914" s="238">
        <v>0</v>
      </c>
      <c r="T914" s="23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40" t="s">
        <v>202</v>
      </c>
      <c r="AT914" s="240" t="s">
        <v>165</v>
      </c>
      <c r="AU914" s="240" t="s">
        <v>88</v>
      </c>
      <c r="AY914" s="18" t="s">
        <v>163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8" t="s">
        <v>84</v>
      </c>
      <c r="BK914" s="241">
        <f>ROUND(I914*H914,2)</f>
        <v>0</v>
      </c>
      <c r="BL914" s="18" t="s">
        <v>202</v>
      </c>
      <c r="BM914" s="240" t="s">
        <v>897</v>
      </c>
    </row>
    <row r="915" s="16" customFormat="1">
      <c r="A915" s="16"/>
      <c r="B915" s="295"/>
      <c r="C915" s="296"/>
      <c r="D915" s="244" t="s">
        <v>169</v>
      </c>
      <c r="E915" s="297" t="s">
        <v>1</v>
      </c>
      <c r="F915" s="298" t="s">
        <v>2095</v>
      </c>
      <c r="G915" s="296"/>
      <c r="H915" s="297" t="s">
        <v>1</v>
      </c>
      <c r="I915" s="299"/>
      <c r="J915" s="296"/>
      <c r="K915" s="296"/>
      <c r="L915" s="300"/>
      <c r="M915" s="301"/>
      <c r="N915" s="302"/>
      <c r="O915" s="302"/>
      <c r="P915" s="302"/>
      <c r="Q915" s="302"/>
      <c r="R915" s="302"/>
      <c r="S915" s="302"/>
      <c r="T915" s="303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T915" s="304" t="s">
        <v>169</v>
      </c>
      <c r="AU915" s="304" t="s">
        <v>88</v>
      </c>
      <c r="AV915" s="16" t="s">
        <v>84</v>
      </c>
      <c r="AW915" s="16" t="s">
        <v>34</v>
      </c>
      <c r="AX915" s="16" t="s">
        <v>79</v>
      </c>
      <c r="AY915" s="304" t="s">
        <v>163</v>
      </c>
    </row>
    <row r="916" s="13" customFormat="1">
      <c r="A916" s="13"/>
      <c r="B916" s="242"/>
      <c r="C916" s="243"/>
      <c r="D916" s="244" t="s">
        <v>169</v>
      </c>
      <c r="E916" s="245" t="s">
        <v>1</v>
      </c>
      <c r="F916" s="246" t="s">
        <v>2096</v>
      </c>
      <c r="G916" s="243"/>
      <c r="H916" s="247">
        <v>6</v>
      </c>
      <c r="I916" s="248"/>
      <c r="J916" s="243"/>
      <c r="K916" s="243"/>
      <c r="L916" s="249"/>
      <c r="M916" s="250"/>
      <c r="N916" s="251"/>
      <c r="O916" s="251"/>
      <c r="P916" s="251"/>
      <c r="Q916" s="251"/>
      <c r="R916" s="251"/>
      <c r="S916" s="251"/>
      <c r="T916" s="252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3" t="s">
        <v>169</v>
      </c>
      <c r="AU916" s="253" t="s">
        <v>88</v>
      </c>
      <c r="AV916" s="13" t="s">
        <v>88</v>
      </c>
      <c r="AW916" s="13" t="s">
        <v>34</v>
      </c>
      <c r="AX916" s="13" t="s">
        <v>79</v>
      </c>
      <c r="AY916" s="253" t="s">
        <v>163</v>
      </c>
    </row>
    <row r="917" s="13" customFormat="1">
      <c r="A917" s="13"/>
      <c r="B917" s="242"/>
      <c r="C917" s="243"/>
      <c r="D917" s="244" t="s">
        <v>169</v>
      </c>
      <c r="E917" s="245" t="s">
        <v>1</v>
      </c>
      <c r="F917" s="246" t="s">
        <v>2097</v>
      </c>
      <c r="G917" s="243"/>
      <c r="H917" s="247">
        <v>7.2000000000000002</v>
      </c>
      <c r="I917" s="248"/>
      <c r="J917" s="243"/>
      <c r="K917" s="243"/>
      <c r="L917" s="249"/>
      <c r="M917" s="250"/>
      <c r="N917" s="251"/>
      <c r="O917" s="251"/>
      <c r="P917" s="251"/>
      <c r="Q917" s="251"/>
      <c r="R917" s="251"/>
      <c r="S917" s="251"/>
      <c r="T917" s="252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3" t="s">
        <v>169</v>
      </c>
      <c r="AU917" s="253" t="s">
        <v>88</v>
      </c>
      <c r="AV917" s="13" t="s">
        <v>88</v>
      </c>
      <c r="AW917" s="13" t="s">
        <v>34</v>
      </c>
      <c r="AX917" s="13" t="s">
        <v>79</v>
      </c>
      <c r="AY917" s="253" t="s">
        <v>163</v>
      </c>
    </row>
    <row r="918" s="14" customFormat="1">
      <c r="A918" s="14"/>
      <c r="B918" s="254"/>
      <c r="C918" s="255"/>
      <c r="D918" s="244" t="s">
        <v>169</v>
      </c>
      <c r="E918" s="256" t="s">
        <v>1</v>
      </c>
      <c r="F918" s="257" t="s">
        <v>172</v>
      </c>
      <c r="G918" s="255"/>
      <c r="H918" s="258">
        <v>13.199999999999999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4" t="s">
        <v>169</v>
      </c>
      <c r="AU918" s="264" t="s">
        <v>88</v>
      </c>
      <c r="AV918" s="14" t="s">
        <v>94</v>
      </c>
      <c r="AW918" s="14" t="s">
        <v>34</v>
      </c>
      <c r="AX918" s="14" t="s">
        <v>84</v>
      </c>
      <c r="AY918" s="264" t="s">
        <v>163</v>
      </c>
    </row>
    <row r="919" s="2" customFormat="1" ht="24.15" customHeight="1">
      <c r="A919" s="39"/>
      <c r="B919" s="40"/>
      <c r="C919" s="228" t="s">
        <v>550</v>
      </c>
      <c r="D919" s="228" t="s">
        <v>165</v>
      </c>
      <c r="E919" s="229" t="s">
        <v>1159</v>
      </c>
      <c r="F919" s="230" t="s">
        <v>1160</v>
      </c>
      <c r="G919" s="231" t="s">
        <v>175</v>
      </c>
      <c r="H919" s="232">
        <v>13.199999999999999</v>
      </c>
      <c r="I919" s="233"/>
      <c r="J919" s="234">
        <f>ROUND(I919*H919,2)</f>
        <v>0</v>
      </c>
      <c r="K919" s="235"/>
      <c r="L919" s="45"/>
      <c r="M919" s="236" t="s">
        <v>1</v>
      </c>
      <c r="N919" s="237" t="s">
        <v>44</v>
      </c>
      <c r="O919" s="92"/>
      <c r="P919" s="238">
        <f>O919*H919</f>
        <v>0</v>
      </c>
      <c r="Q919" s="238">
        <v>0</v>
      </c>
      <c r="R919" s="238">
        <f>Q919*H919</f>
        <v>0</v>
      </c>
      <c r="S919" s="238">
        <v>0</v>
      </c>
      <c r="T919" s="239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0" t="s">
        <v>202</v>
      </c>
      <c r="AT919" s="240" t="s">
        <v>165</v>
      </c>
      <c r="AU919" s="240" t="s">
        <v>88</v>
      </c>
      <c r="AY919" s="18" t="s">
        <v>163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8" t="s">
        <v>84</v>
      </c>
      <c r="BK919" s="241">
        <f>ROUND(I919*H919,2)</f>
        <v>0</v>
      </c>
      <c r="BL919" s="18" t="s">
        <v>202</v>
      </c>
      <c r="BM919" s="240" t="s">
        <v>900</v>
      </c>
    </row>
    <row r="920" s="2" customFormat="1" ht="24.15" customHeight="1">
      <c r="A920" s="39"/>
      <c r="B920" s="40"/>
      <c r="C920" s="228" t="s">
        <v>901</v>
      </c>
      <c r="D920" s="228" t="s">
        <v>165</v>
      </c>
      <c r="E920" s="229" t="s">
        <v>1163</v>
      </c>
      <c r="F920" s="230" t="s">
        <v>1164</v>
      </c>
      <c r="G920" s="231" t="s">
        <v>175</v>
      </c>
      <c r="H920" s="232">
        <v>13.199999999999999</v>
      </c>
      <c r="I920" s="233"/>
      <c r="J920" s="234">
        <f>ROUND(I920*H920,2)</f>
        <v>0</v>
      </c>
      <c r="K920" s="235"/>
      <c r="L920" s="45"/>
      <c r="M920" s="236" t="s">
        <v>1</v>
      </c>
      <c r="N920" s="237" t="s">
        <v>44</v>
      </c>
      <c r="O920" s="92"/>
      <c r="P920" s="238">
        <f>O920*H920</f>
        <v>0</v>
      </c>
      <c r="Q920" s="238">
        <v>0</v>
      </c>
      <c r="R920" s="238">
        <f>Q920*H920</f>
        <v>0</v>
      </c>
      <c r="S920" s="238">
        <v>0</v>
      </c>
      <c r="T920" s="239">
        <f>S920*H920</f>
        <v>0</v>
      </c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R920" s="240" t="s">
        <v>202</v>
      </c>
      <c r="AT920" s="240" t="s">
        <v>165</v>
      </c>
      <c r="AU920" s="240" t="s">
        <v>88</v>
      </c>
      <c r="AY920" s="18" t="s">
        <v>163</v>
      </c>
      <c r="BE920" s="241">
        <f>IF(N920="základní",J920,0)</f>
        <v>0</v>
      </c>
      <c r="BF920" s="241">
        <f>IF(N920="snížená",J920,0)</f>
        <v>0</v>
      </c>
      <c r="BG920" s="241">
        <f>IF(N920="zákl. přenesená",J920,0)</f>
        <v>0</v>
      </c>
      <c r="BH920" s="241">
        <f>IF(N920="sníž. přenesená",J920,0)</f>
        <v>0</v>
      </c>
      <c r="BI920" s="241">
        <f>IF(N920="nulová",J920,0)</f>
        <v>0</v>
      </c>
      <c r="BJ920" s="18" t="s">
        <v>84</v>
      </c>
      <c r="BK920" s="241">
        <f>ROUND(I920*H920,2)</f>
        <v>0</v>
      </c>
      <c r="BL920" s="18" t="s">
        <v>202</v>
      </c>
      <c r="BM920" s="240" t="s">
        <v>904</v>
      </c>
    </row>
    <row r="921" s="2" customFormat="1" ht="44.25" customHeight="1">
      <c r="A921" s="39"/>
      <c r="B921" s="40"/>
      <c r="C921" s="228" t="s">
        <v>555</v>
      </c>
      <c r="D921" s="228" t="s">
        <v>165</v>
      </c>
      <c r="E921" s="229" t="s">
        <v>2098</v>
      </c>
      <c r="F921" s="230" t="s">
        <v>2099</v>
      </c>
      <c r="G921" s="231" t="s">
        <v>293</v>
      </c>
      <c r="H921" s="232">
        <v>18</v>
      </c>
      <c r="I921" s="233"/>
      <c r="J921" s="234">
        <f>ROUND(I921*H921,2)</f>
        <v>0</v>
      </c>
      <c r="K921" s="235"/>
      <c r="L921" s="45"/>
      <c r="M921" s="236" t="s">
        <v>1</v>
      </c>
      <c r="N921" s="237" t="s">
        <v>44</v>
      </c>
      <c r="O921" s="92"/>
      <c r="P921" s="238">
        <f>O921*H921</f>
        <v>0</v>
      </c>
      <c r="Q921" s="238">
        <v>0</v>
      </c>
      <c r="R921" s="238">
        <f>Q921*H921</f>
        <v>0</v>
      </c>
      <c r="S921" s="238">
        <v>0</v>
      </c>
      <c r="T921" s="239">
        <f>S921*H921</f>
        <v>0</v>
      </c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R921" s="240" t="s">
        <v>202</v>
      </c>
      <c r="AT921" s="240" t="s">
        <v>165</v>
      </c>
      <c r="AU921" s="240" t="s">
        <v>88</v>
      </c>
      <c r="AY921" s="18" t="s">
        <v>163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8" t="s">
        <v>84</v>
      </c>
      <c r="BK921" s="241">
        <f>ROUND(I921*H921,2)</f>
        <v>0</v>
      </c>
      <c r="BL921" s="18" t="s">
        <v>202</v>
      </c>
      <c r="BM921" s="240" t="s">
        <v>907</v>
      </c>
    </row>
    <row r="922" s="2" customFormat="1" ht="16.5" customHeight="1">
      <c r="A922" s="39"/>
      <c r="B922" s="40"/>
      <c r="C922" s="265" t="s">
        <v>908</v>
      </c>
      <c r="D922" s="265" t="s">
        <v>296</v>
      </c>
      <c r="E922" s="266" t="s">
        <v>2100</v>
      </c>
      <c r="F922" s="267" t="s">
        <v>2101</v>
      </c>
      <c r="G922" s="268" t="s">
        <v>293</v>
      </c>
      <c r="H922" s="269">
        <v>18</v>
      </c>
      <c r="I922" s="270"/>
      <c r="J922" s="271">
        <f>ROUND(I922*H922,2)</f>
        <v>0</v>
      </c>
      <c r="K922" s="272"/>
      <c r="L922" s="273"/>
      <c r="M922" s="274" t="s">
        <v>1</v>
      </c>
      <c r="N922" s="275" t="s">
        <v>44</v>
      </c>
      <c r="O922" s="92"/>
      <c r="P922" s="238">
        <f>O922*H922</f>
        <v>0</v>
      </c>
      <c r="Q922" s="238">
        <v>0</v>
      </c>
      <c r="R922" s="238">
        <f>Q922*H922</f>
        <v>0</v>
      </c>
      <c r="S922" s="238">
        <v>0</v>
      </c>
      <c r="T922" s="239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240" t="s">
        <v>242</v>
      </c>
      <c r="AT922" s="240" t="s">
        <v>296</v>
      </c>
      <c r="AU922" s="240" t="s">
        <v>88</v>
      </c>
      <c r="AY922" s="18" t="s">
        <v>163</v>
      </c>
      <c r="BE922" s="241">
        <f>IF(N922="základní",J922,0)</f>
        <v>0</v>
      </c>
      <c r="BF922" s="241">
        <f>IF(N922="snížená",J922,0)</f>
        <v>0</v>
      </c>
      <c r="BG922" s="241">
        <f>IF(N922="zákl. přenesená",J922,0)</f>
        <v>0</v>
      </c>
      <c r="BH922" s="241">
        <f>IF(N922="sníž. přenesená",J922,0)</f>
        <v>0</v>
      </c>
      <c r="BI922" s="241">
        <f>IF(N922="nulová",J922,0)</f>
        <v>0</v>
      </c>
      <c r="BJ922" s="18" t="s">
        <v>84</v>
      </c>
      <c r="BK922" s="241">
        <f>ROUND(I922*H922,2)</f>
        <v>0</v>
      </c>
      <c r="BL922" s="18" t="s">
        <v>202</v>
      </c>
      <c r="BM922" s="240" t="s">
        <v>911</v>
      </c>
    </row>
    <row r="923" s="2" customFormat="1" ht="44.25" customHeight="1">
      <c r="A923" s="39"/>
      <c r="B923" s="40"/>
      <c r="C923" s="228" t="s">
        <v>559</v>
      </c>
      <c r="D923" s="228" t="s">
        <v>165</v>
      </c>
      <c r="E923" s="229" t="s">
        <v>2102</v>
      </c>
      <c r="F923" s="230" t="s">
        <v>2103</v>
      </c>
      <c r="G923" s="231" t="s">
        <v>175</v>
      </c>
      <c r="H923" s="232">
        <v>81.799999999999997</v>
      </c>
      <c r="I923" s="233"/>
      <c r="J923" s="234">
        <f>ROUND(I923*H923,2)</f>
        <v>0</v>
      </c>
      <c r="K923" s="235"/>
      <c r="L923" s="45"/>
      <c r="M923" s="236" t="s">
        <v>1</v>
      </c>
      <c r="N923" s="237" t="s">
        <v>44</v>
      </c>
      <c r="O923" s="92"/>
      <c r="P923" s="238">
        <f>O923*H923</f>
        <v>0</v>
      </c>
      <c r="Q923" s="238">
        <v>0</v>
      </c>
      <c r="R923" s="238">
        <f>Q923*H923</f>
        <v>0</v>
      </c>
      <c r="S923" s="238">
        <v>0</v>
      </c>
      <c r="T923" s="239">
        <f>S923*H923</f>
        <v>0</v>
      </c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R923" s="240" t="s">
        <v>202</v>
      </c>
      <c r="AT923" s="240" t="s">
        <v>165</v>
      </c>
      <c r="AU923" s="240" t="s">
        <v>88</v>
      </c>
      <c r="AY923" s="18" t="s">
        <v>163</v>
      </c>
      <c r="BE923" s="241">
        <f>IF(N923="základní",J923,0)</f>
        <v>0</v>
      </c>
      <c r="BF923" s="241">
        <f>IF(N923="snížená",J923,0)</f>
        <v>0</v>
      </c>
      <c r="BG923" s="241">
        <f>IF(N923="zákl. přenesená",J923,0)</f>
        <v>0</v>
      </c>
      <c r="BH923" s="241">
        <f>IF(N923="sníž. přenesená",J923,0)</f>
        <v>0</v>
      </c>
      <c r="BI923" s="241">
        <f>IF(N923="nulová",J923,0)</f>
        <v>0</v>
      </c>
      <c r="BJ923" s="18" t="s">
        <v>84</v>
      </c>
      <c r="BK923" s="241">
        <f>ROUND(I923*H923,2)</f>
        <v>0</v>
      </c>
      <c r="BL923" s="18" t="s">
        <v>202</v>
      </c>
      <c r="BM923" s="240" t="s">
        <v>914</v>
      </c>
    </row>
    <row r="924" s="13" customFormat="1">
      <c r="A924" s="13"/>
      <c r="B924" s="242"/>
      <c r="C924" s="243"/>
      <c r="D924" s="244" t="s">
        <v>169</v>
      </c>
      <c r="E924" s="245" t="s">
        <v>1</v>
      </c>
      <c r="F924" s="246" t="s">
        <v>2104</v>
      </c>
      <c r="G924" s="243"/>
      <c r="H924" s="247">
        <v>81.799999999999997</v>
      </c>
      <c r="I924" s="248"/>
      <c r="J924" s="243"/>
      <c r="K924" s="243"/>
      <c r="L924" s="249"/>
      <c r="M924" s="250"/>
      <c r="N924" s="251"/>
      <c r="O924" s="251"/>
      <c r="P924" s="251"/>
      <c r="Q924" s="251"/>
      <c r="R924" s="251"/>
      <c r="S924" s="251"/>
      <c r="T924" s="252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3" t="s">
        <v>169</v>
      </c>
      <c r="AU924" s="253" t="s">
        <v>88</v>
      </c>
      <c r="AV924" s="13" t="s">
        <v>88</v>
      </c>
      <c r="AW924" s="13" t="s">
        <v>34</v>
      </c>
      <c r="AX924" s="13" t="s">
        <v>79</v>
      </c>
      <c r="AY924" s="253" t="s">
        <v>163</v>
      </c>
    </row>
    <row r="925" s="14" customFormat="1">
      <c r="A925" s="14"/>
      <c r="B925" s="254"/>
      <c r="C925" s="255"/>
      <c r="D925" s="244" t="s">
        <v>169</v>
      </c>
      <c r="E925" s="256" t="s">
        <v>1</v>
      </c>
      <c r="F925" s="257" t="s">
        <v>172</v>
      </c>
      <c r="G925" s="255"/>
      <c r="H925" s="258">
        <v>81.799999999999997</v>
      </c>
      <c r="I925" s="259"/>
      <c r="J925" s="255"/>
      <c r="K925" s="255"/>
      <c r="L925" s="260"/>
      <c r="M925" s="261"/>
      <c r="N925" s="262"/>
      <c r="O925" s="262"/>
      <c r="P925" s="262"/>
      <c r="Q925" s="262"/>
      <c r="R925" s="262"/>
      <c r="S925" s="262"/>
      <c r="T925" s="26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64" t="s">
        <v>169</v>
      </c>
      <c r="AU925" s="264" t="s">
        <v>88</v>
      </c>
      <c r="AV925" s="14" t="s">
        <v>94</v>
      </c>
      <c r="AW925" s="14" t="s">
        <v>34</v>
      </c>
      <c r="AX925" s="14" t="s">
        <v>84</v>
      </c>
      <c r="AY925" s="264" t="s">
        <v>163</v>
      </c>
    </row>
    <row r="926" s="2" customFormat="1" ht="16.5" customHeight="1">
      <c r="A926" s="39"/>
      <c r="B926" s="40"/>
      <c r="C926" s="265" t="s">
        <v>915</v>
      </c>
      <c r="D926" s="265" t="s">
        <v>296</v>
      </c>
      <c r="E926" s="266" t="s">
        <v>2105</v>
      </c>
      <c r="F926" s="267" t="s">
        <v>2106</v>
      </c>
      <c r="G926" s="268" t="s">
        <v>175</v>
      </c>
      <c r="H926" s="269">
        <v>81.799999999999997</v>
      </c>
      <c r="I926" s="270"/>
      <c r="J926" s="271">
        <f>ROUND(I926*H926,2)</f>
        <v>0</v>
      </c>
      <c r="K926" s="272"/>
      <c r="L926" s="273"/>
      <c r="M926" s="274" t="s">
        <v>1</v>
      </c>
      <c r="N926" s="275" t="s">
        <v>44</v>
      </c>
      <c r="O926" s="92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0" t="s">
        <v>242</v>
      </c>
      <c r="AT926" s="240" t="s">
        <v>296</v>
      </c>
      <c r="AU926" s="240" t="s">
        <v>88</v>
      </c>
      <c r="AY926" s="18" t="s">
        <v>163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8" t="s">
        <v>84</v>
      </c>
      <c r="BK926" s="241">
        <f>ROUND(I926*H926,2)</f>
        <v>0</v>
      </c>
      <c r="BL926" s="18" t="s">
        <v>202</v>
      </c>
      <c r="BM926" s="240" t="s">
        <v>918</v>
      </c>
    </row>
    <row r="927" s="2" customFormat="1" ht="49.05" customHeight="1">
      <c r="A927" s="39"/>
      <c r="B927" s="40"/>
      <c r="C927" s="228" t="s">
        <v>563</v>
      </c>
      <c r="D927" s="228" t="s">
        <v>165</v>
      </c>
      <c r="E927" s="229" t="s">
        <v>2107</v>
      </c>
      <c r="F927" s="230" t="s">
        <v>2108</v>
      </c>
      <c r="G927" s="231" t="s">
        <v>184</v>
      </c>
      <c r="H927" s="232">
        <v>514.25400000000002</v>
      </c>
      <c r="I927" s="233"/>
      <c r="J927" s="234">
        <f>ROUND(I927*H927,2)</f>
        <v>0</v>
      </c>
      <c r="K927" s="235"/>
      <c r="L927" s="45"/>
      <c r="M927" s="236" t="s">
        <v>1</v>
      </c>
      <c r="N927" s="237" t="s">
        <v>44</v>
      </c>
      <c r="O927" s="92"/>
      <c r="P927" s="238">
        <f>O927*H927</f>
        <v>0</v>
      </c>
      <c r="Q927" s="238">
        <v>0</v>
      </c>
      <c r="R927" s="238">
        <f>Q927*H927</f>
        <v>0</v>
      </c>
      <c r="S927" s="238">
        <v>0</v>
      </c>
      <c r="T927" s="239">
        <f>S927*H927</f>
        <v>0</v>
      </c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R927" s="240" t="s">
        <v>202</v>
      </c>
      <c r="AT927" s="240" t="s">
        <v>165</v>
      </c>
      <c r="AU927" s="240" t="s">
        <v>88</v>
      </c>
      <c r="AY927" s="18" t="s">
        <v>163</v>
      </c>
      <c r="BE927" s="241">
        <f>IF(N927="základní",J927,0)</f>
        <v>0</v>
      </c>
      <c r="BF927" s="241">
        <f>IF(N927="snížená",J927,0)</f>
        <v>0</v>
      </c>
      <c r="BG927" s="241">
        <f>IF(N927="zákl. přenesená",J927,0)</f>
        <v>0</v>
      </c>
      <c r="BH927" s="241">
        <f>IF(N927="sníž. přenesená",J927,0)</f>
        <v>0</v>
      </c>
      <c r="BI927" s="241">
        <f>IF(N927="nulová",J927,0)</f>
        <v>0</v>
      </c>
      <c r="BJ927" s="18" t="s">
        <v>84</v>
      </c>
      <c r="BK927" s="241">
        <f>ROUND(I927*H927,2)</f>
        <v>0</v>
      </c>
      <c r="BL927" s="18" t="s">
        <v>202</v>
      </c>
      <c r="BM927" s="240" t="s">
        <v>921</v>
      </c>
    </row>
    <row r="928" s="2" customFormat="1" ht="16.5" customHeight="1">
      <c r="A928" s="39"/>
      <c r="B928" s="40"/>
      <c r="C928" s="265" t="s">
        <v>922</v>
      </c>
      <c r="D928" s="265" t="s">
        <v>296</v>
      </c>
      <c r="E928" s="266" t="s">
        <v>2109</v>
      </c>
      <c r="F928" s="267" t="s">
        <v>2110</v>
      </c>
      <c r="G928" s="268" t="s">
        <v>184</v>
      </c>
      <c r="H928" s="269">
        <v>150.124</v>
      </c>
      <c r="I928" s="270"/>
      <c r="J928" s="271">
        <f>ROUND(I928*H928,2)</f>
        <v>0</v>
      </c>
      <c r="K928" s="272"/>
      <c r="L928" s="273"/>
      <c r="M928" s="274" t="s">
        <v>1</v>
      </c>
      <c r="N928" s="275" t="s">
        <v>44</v>
      </c>
      <c r="O928" s="92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0" t="s">
        <v>242</v>
      </c>
      <c r="AT928" s="240" t="s">
        <v>296</v>
      </c>
      <c r="AU928" s="240" t="s">
        <v>88</v>
      </c>
      <c r="AY928" s="18" t="s">
        <v>163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8" t="s">
        <v>84</v>
      </c>
      <c r="BK928" s="241">
        <f>ROUND(I928*H928,2)</f>
        <v>0</v>
      </c>
      <c r="BL928" s="18" t="s">
        <v>202</v>
      </c>
      <c r="BM928" s="240" t="s">
        <v>925</v>
      </c>
    </row>
    <row r="929" s="13" customFormat="1">
      <c r="A929" s="13"/>
      <c r="B929" s="242"/>
      <c r="C929" s="243"/>
      <c r="D929" s="244" t="s">
        <v>169</v>
      </c>
      <c r="E929" s="245" t="s">
        <v>1</v>
      </c>
      <c r="F929" s="246" t="s">
        <v>2111</v>
      </c>
      <c r="G929" s="243"/>
      <c r="H929" s="247">
        <v>6.5999999999999996</v>
      </c>
      <c r="I929" s="248"/>
      <c r="J929" s="243"/>
      <c r="K929" s="243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169</v>
      </c>
      <c r="AU929" s="253" t="s">
        <v>88</v>
      </c>
      <c r="AV929" s="13" t="s">
        <v>88</v>
      </c>
      <c r="AW929" s="13" t="s">
        <v>34</v>
      </c>
      <c r="AX929" s="13" t="s">
        <v>79</v>
      </c>
      <c r="AY929" s="253" t="s">
        <v>163</v>
      </c>
    </row>
    <row r="930" s="13" customFormat="1">
      <c r="A930" s="13"/>
      <c r="B930" s="242"/>
      <c r="C930" s="243"/>
      <c r="D930" s="244" t="s">
        <v>169</v>
      </c>
      <c r="E930" s="245" t="s">
        <v>1</v>
      </c>
      <c r="F930" s="246" t="s">
        <v>2112</v>
      </c>
      <c r="G930" s="243"/>
      <c r="H930" s="247">
        <v>28.199999999999999</v>
      </c>
      <c r="I930" s="248"/>
      <c r="J930" s="243"/>
      <c r="K930" s="243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169</v>
      </c>
      <c r="AU930" s="253" t="s">
        <v>88</v>
      </c>
      <c r="AV930" s="13" t="s">
        <v>88</v>
      </c>
      <c r="AW930" s="13" t="s">
        <v>34</v>
      </c>
      <c r="AX930" s="13" t="s">
        <v>79</v>
      </c>
      <c r="AY930" s="253" t="s">
        <v>163</v>
      </c>
    </row>
    <row r="931" s="13" customFormat="1">
      <c r="A931" s="13"/>
      <c r="B931" s="242"/>
      <c r="C931" s="243"/>
      <c r="D931" s="244" t="s">
        <v>169</v>
      </c>
      <c r="E931" s="245" t="s">
        <v>1</v>
      </c>
      <c r="F931" s="246" t="s">
        <v>2113</v>
      </c>
      <c r="G931" s="243"/>
      <c r="H931" s="247">
        <v>51.061999999999998</v>
      </c>
      <c r="I931" s="248"/>
      <c r="J931" s="243"/>
      <c r="K931" s="243"/>
      <c r="L931" s="249"/>
      <c r="M931" s="250"/>
      <c r="N931" s="251"/>
      <c r="O931" s="251"/>
      <c r="P931" s="251"/>
      <c r="Q931" s="251"/>
      <c r="R931" s="251"/>
      <c r="S931" s="251"/>
      <c r="T931" s="252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3" t="s">
        <v>169</v>
      </c>
      <c r="AU931" s="253" t="s">
        <v>88</v>
      </c>
      <c r="AV931" s="13" t="s">
        <v>88</v>
      </c>
      <c r="AW931" s="13" t="s">
        <v>34</v>
      </c>
      <c r="AX931" s="13" t="s">
        <v>79</v>
      </c>
      <c r="AY931" s="253" t="s">
        <v>163</v>
      </c>
    </row>
    <row r="932" s="13" customFormat="1">
      <c r="A932" s="13"/>
      <c r="B932" s="242"/>
      <c r="C932" s="243"/>
      <c r="D932" s="244" t="s">
        <v>169</v>
      </c>
      <c r="E932" s="245" t="s">
        <v>1</v>
      </c>
      <c r="F932" s="246" t="s">
        <v>2114</v>
      </c>
      <c r="G932" s="243"/>
      <c r="H932" s="247">
        <v>64.262</v>
      </c>
      <c r="I932" s="248"/>
      <c r="J932" s="243"/>
      <c r="K932" s="243"/>
      <c r="L932" s="249"/>
      <c r="M932" s="250"/>
      <c r="N932" s="251"/>
      <c r="O932" s="251"/>
      <c r="P932" s="251"/>
      <c r="Q932" s="251"/>
      <c r="R932" s="251"/>
      <c r="S932" s="251"/>
      <c r="T932" s="252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3" t="s">
        <v>169</v>
      </c>
      <c r="AU932" s="253" t="s">
        <v>88</v>
      </c>
      <c r="AV932" s="13" t="s">
        <v>88</v>
      </c>
      <c r="AW932" s="13" t="s">
        <v>34</v>
      </c>
      <c r="AX932" s="13" t="s">
        <v>79</v>
      </c>
      <c r="AY932" s="253" t="s">
        <v>163</v>
      </c>
    </row>
    <row r="933" s="14" customFormat="1">
      <c r="A933" s="14"/>
      <c r="B933" s="254"/>
      <c r="C933" s="255"/>
      <c r="D933" s="244" t="s">
        <v>169</v>
      </c>
      <c r="E933" s="256" t="s">
        <v>1</v>
      </c>
      <c r="F933" s="257" t="s">
        <v>172</v>
      </c>
      <c r="G933" s="255"/>
      <c r="H933" s="258">
        <v>150.124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169</v>
      </c>
      <c r="AU933" s="264" t="s">
        <v>88</v>
      </c>
      <c r="AV933" s="14" t="s">
        <v>94</v>
      </c>
      <c r="AW933" s="14" t="s">
        <v>34</v>
      </c>
      <c r="AX933" s="14" t="s">
        <v>84</v>
      </c>
      <c r="AY933" s="264" t="s">
        <v>163</v>
      </c>
    </row>
    <row r="934" s="2" customFormat="1" ht="24.15" customHeight="1">
      <c r="A934" s="39"/>
      <c r="B934" s="40"/>
      <c r="C934" s="265" t="s">
        <v>568</v>
      </c>
      <c r="D934" s="265" t="s">
        <v>296</v>
      </c>
      <c r="E934" s="266" t="s">
        <v>2115</v>
      </c>
      <c r="F934" s="267" t="s">
        <v>2116</v>
      </c>
      <c r="G934" s="268" t="s">
        <v>184</v>
      </c>
      <c r="H934" s="269">
        <v>46.719999999999999</v>
      </c>
      <c r="I934" s="270"/>
      <c r="J934" s="271">
        <f>ROUND(I934*H934,2)</f>
        <v>0</v>
      </c>
      <c r="K934" s="272"/>
      <c r="L934" s="273"/>
      <c r="M934" s="274" t="s">
        <v>1</v>
      </c>
      <c r="N934" s="275" t="s">
        <v>44</v>
      </c>
      <c r="O934" s="92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R934" s="240" t="s">
        <v>242</v>
      </c>
      <c r="AT934" s="240" t="s">
        <v>296</v>
      </c>
      <c r="AU934" s="240" t="s">
        <v>88</v>
      </c>
      <c r="AY934" s="18" t="s">
        <v>163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8" t="s">
        <v>84</v>
      </c>
      <c r="BK934" s="241">
        <f>ROUND(I934*H934,2)</f>
        <v>0</v>
      </c>
      <c r="BL934" s="18" t="s">
        <v>202</v>
      </c>
      <c r="BM934" s="240" t="s">
        <v>928</v>
      </c>
    </row>
    <row r="935" s="13" customFormat="1">
      <c r="A935" s="13"/>
      <c r="B935" s="242"/>
      <c r="C935" s="243"/>
      <c r="D935" s="244" t="s">
        <v>169</v>
      </c>
      <c r="E935" s="245" t="s">
        <v>1</v>
      </c>
      <c r="F935" s="246" t="s">
        <v>2117</v>
      </c>
      <c r="G935" s="243"/>
      <c r="H935" s="247">
        <v>46.719999999999999</v>
      </c>
      <c r="I935" s="248"/>
      <c r="J935" s="243"/>
      <c r="K935" s="243"/>
      <c r="L935" s="249"/>
      <c r="M935" s="250"/>
      <c r="N935" s="251"/>
      <c r="O935" s="251"/>
      <c r="P935" s="251"/>
      <c r="Q935" s="251"/>
      <c r="R935" s="251"/>
      <c r="S935" s="251"/>
      <c r="T935" s="252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3" t="s">
        <v>169</v>
      </c>
      <c r="AU935" s="253" t="s">
        <v>88</v>
      </c>
      <c r="AV935" s="13" t="s">
        <v>88</v>
      </c>
      <c r="AW935" s="13" t="s">
        <v>34</v>
      </c>
      <c r="AX935" s="13" t="s">
        <v>79</v>
      </c>
      <c r="AY935" s="253" t="s">
        <v>163</v>
      </c>
    </row>
    <row r="936" s="14" customFormat="1">
      <c r="A936" s="14"/>
      <c r="B936" s="254"/>
      <c r="C936" s="255"/>
      <c r="D936" s="244" t="s">
        <v>169</v>
      </c>
      <c r="E936" s="256" t="s">
        <v>1</v>
      </c>
      <c r="F936" s="257" t="s">
        <v>172</v>
      </c>
      <c r="G936" s="255"/>
      <c r="H936" s="258">
        <v>46.719999999999999</v>
      </c>
      <c r="I936" s="259"/>
      <c r="J936" s="255"/>
      <c r="K936" s="255"/>
      <c r="L936" s="260"/>
      <c r="M936" s="261"/>
      <c r="N936" s="262"/>
      <c r="O936" s="262"/>
      <c r="P936" s="262"/>
      <c r="Q936" s="262"/>
      <c r="R936" s="262"/>
      <c r="S936" s="262"/>
      <c r="T936" s="26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4" t="s">
        <v>169</v>
      </c>
      <c r="AU936" s="264" t="s">
        <v>88</v>
      </c>
      <c r="AV936" s="14" t="s">
        <v>94</v>
      </c>
      <c r="AW936" s="14" t="s">
        <v>34</v>
      </c>
      <c r="AX936" s="14" t="s">
        <v>84</v>
      </c>
      <c r="AY936" s="264" t="s">
        <v>163</v>
      </c>
    </row>
    <row r="937" s="2" customFormat="1" ht="21.75" customHeight="1">
      <c r="A937" s="39"/>
      <c r="B937" s="40"/>
      <c r="C937" s="265" t="s">
        <v>929</v>
      </c>
      <c r="D937" s="265" t="s">
        <v>296</v>
      </c>
      <c r="E937" s="266" t="s">
        <v>2118</v>
      </c>
      <c r="F937" s="267" t="s">
        <v>2119</v>
      </c>
      <c r="G937" s="268" t="s">
        <v>184</v>
      </c>
      <c r="H937" s="269">
        <v>243.88999999999999</v>
      </c>
      <c r="I937" s="270"/>
      <c r="J937" s="271">
        <f>ROUND(I937*H937,2)</f>
        <v>0</v>
      </c>
      <c r="K937" s="272"/>
      <c r="L937" s="273"/>
      <c r="M937" s="274" t="s">
        <v>1</v>
      </c>
      <c r="N937" s="275" t="s">
        <v>44</v>
      </c>
      <c r="O937" s="92"/>
      <c r="P937" s="238">
        <f>O937*H937</f>
        <v>0</v>
      </c>
      <c r="Q937" s="238">
        <v>0</v>
      </c>
      <c r="R937" s="238">
        <f>Q937*H937</f>
        <v>0</v>
      </c>
      <c r="S937" s="238">
        <v>0</v>
      </c>
      <c r="T937" s="239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0" t="s">
        <v>242</v>
      </c>
      <c r="AT937" s="240" t="s">
        <v>296</v>
      </c>
      <c r="AU937" s="240" t="s">
        <v>88</v>
      </c>
      <c r="AY937" s="18" t="s">
        <v>163</v>
      </c>
      <c r="BE937" s="241">
        <f>IF(N937="základní",J937,0)</f>
        <v>0</v>
      </c>
      <c r="BF937" s="241">
        <f>IF(N937="snížená",J937,0)</f>
        <v>0</v>
      </c>
      <c r="BG937" s="241">
        <f>IF(N937="zákl. přenesená",J937,0)</f>
        <v>0</v>
      </c>
      <c r="BH937" s="241">
        <f>IF(N937="sníž. přenesená",J937,0)</f>
        <v>0</v>
      </c>
      <c r="BI937" s="241">
        <f>IF(N937="nulová",J937,0)</f>
        <v>0</v>
      </c>
      <c r="BJ937" s="18" t="s">
        <v>84</v>
      </c>
      <c r="BK937" s="241">
        <f>ROUND(I937*H937,2)</f>
        <v>0</v>
      </c>
      <c r="BL937" s="18" t="s">
        <v>202</v>
      </c>
      <c r="BM937" s="240" t="s">
        <v>932</v>
      </c>
    </row>
    <row r="938" s="13" customFormat="1">
      <c r="A938" s="13"/>
      <c r="B938" s="242"/>
      <c r="C938" s="243"/>
      <c r="D938" s="244" t="s">
        <v>169</v>
      </c>
      <c r="E938" s="245" t="s">
        <v>1</v>
      </c>
      <c r="F938" s="246" t="s">
        <v>2120</v>
      </c>
      <c r="G938" s="243"/>
      <c r="H938" s="247">
        <v>114.48</v>
      </c>
      <c r="I938" s="248"/>
      <c r="J938" s="243"/>
      <c r="K938" s="243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169</v>
      </c>
      <c r="AU938" s="253" t="s">
        <v>88</v>
      </c>
      <c r="AV938" s="13" t="s">
        <v>88</v>
      </c>
      <c r="AW938" s="13" t="s">
        <v>34</v>
      </c>
      <c r="AX938" s="13" t="s">
        <v>79</v>
      </c>
      <c r="AY938" s="253" t="s">
        <v>163</v>
      </c>
    </row>
    <row r="939" s="13" customFormat="1">
      <c r="A939" s="13"/>
      <c r="B939" s="242"/>
      <c r="C939" s="243"/>
      <c r="D939" s="244" t="s">
        <v>169</v>
      </c>
      <c r="E939" s="245" t="s">
        <v>1</v>
      </c>
      <c r="F939" s="246" t="s">
        <v>2121</v>
      </c>
      <c r="G939" s="243"/>
      <c r="H939" s="247">
        <v>129.41</v>
      </c>
      <c r="I939" s="248"/>
      <c r="J939" s="243"/>
      <c r="K939" s="243"/>
      <c r="L939" s="249"/>
      <c r="M939" s="250"/>
      <c r="N939" s="251"/>
      <c r="O939" s="251"/>
      <c r="P939" s="251"/>
      <c r="Q939" s="251"/>
      <c r="R939" s="251"/>
      <c r="S939" s="251"/>
      <c r="T939" s="25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3" t="s">
        <v>169</v>
      </c>
      <c r="AU939" s="253" t="s">
        <v>88</v>
      </c>
      <c r="AV939" s="13" t="s">
        <v>88</v>
      </c>
      <c r="AW939" s="13" t="s">
        <v>34</v>
      </c>
      <c r="AX939" s="13" t="s">
        <v>79</v>
      </c>
      <c r="AY939" s="253" t="s">
        <v>163</v>
      </c>
    </row>
    <row r="940" s="14" customFormat="1">
      <c r="A940" s="14"/>
      <c r="B940" s="254"/>
      <c r="C940" s="255"/>
      <c r="D940" s="244" t="s">
        <v>169</v>
      </c>
      <c r="E940" s="256" t="s">
        <v>1</v>
      </c>
      <c r="F940" s="257" t="s">
        <v>172</v>
      </c>
      <c r="G940" s="255"/>
      <c r="H940" s="258">
        <v>243.88999999999999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4" t="s">
        <v>169</v>
      </c>
      <c r="AU940" s="264" t="s">
        <v>88</v>
      </c>
      <c r="AV940" s="14" t="s">
        <v>94</v>
      </c>
      <c r="AW940" s="14" t="s">
        <v>34</v>
      </c>
      <c r="AX940" s="14" t="s">
        <v>84</v>
      </c>
      <c r="AY940" s="264" t="s">
        <v>163</v>
      </c>
    </row>
    <row r="941" s="2" customFormat="1" ht="21.75" customHeight="1">
      <c r="A941" s="39"/>
      <c r="B941" s="40"/>
      <c r="C941" s="265" t="s">
        <v>572</v>
      </c>
      <c r="D941" s="265" t="s">
        <v>296</v>
      </c>
      <c r="E941" s="266" t="s">
        <v>2122</v>
      </c>
      <c r="F941" s="267" t="s">
        <v>2123</v>
      </c>
      <c r="G941" s="268" t="s">
        <v>184</v>
      </c>
      <c r="H941" s="269">
        <v>73.519999999999996</v>
      </c>
      <c r="I941" s="270"/>
      <c r="J941" s="271">
        <f>ROUND(I941*H941,2)</f>
        <v>0</v>
      </c>
      <c r="K941" s="272"/>
      <c r="L941" s="273"/>
      <c r="M941" s="274" t="s">
        <v>1</v>
      </c>
      <c r="N941" s="275" t="s">
        <v>44</v>
      </c>
      <c r="O941" s="92"/>
      <c r="P941" s="238">
        <f>O941*H941</f>
        <v>0</v>
      </c>
      <c r="Q941" s="238">
        <v>0</v>
      </c>
      <c r="R941" s="238">
        <f>Q941*H941</f>
        <v>0</v>
      </c>
      <c r="S941" s="238">
        <v>0</v>
      </c>
      <c r="T941" s="239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0" t="s">
        <v>242</v>
      </c>
      <c r="AT941" s="240" t="s">
        <v>296</v>
      </c>
      <c r="AU941" s="240" t="s">
        <v>88</v>
      </c>
      <c r="AY941" s="18" t="s">
        <v>163</v>
      </c>
      <c r="BE941" s="241">
        <f>IF(N941="základní",J941,0)</f>
        <v>0</v>
      </c>
      <c r="BF941" s="241">
        <f>IF(N941="snížená",J941,0)</f>
        <v>0</v>
      </c>
      <c r="BG941" s="241">
        <f>IF(N941="zákl. přenesená",J941,0)</f>
        <v>0</v>
      </c>
      <c r="BH941" s="241">
        <f>IF(N941="sníž. přenesená",J941,0)</f>
        <v>0</v>
      </c>
      <c r="BI941" s="241">
        <f>IF(N941="nulová",J941,0)</f>
        <v>0</v>
      </c>
      <c r="BJ941" s="18" t="s">
        <v>84</v>
      </c>
      <c r="BK941" s="241">
        <f>ROUND(I941*H941,2)</f>
        <v>0</v>
      </c>
      <c r="BL941" s="18" t="s">
        <v>202</v>
      </c>
      <c r="BM941" s="240" t="s">
        <v>935</v>
      </c>
    </row>
    <row r="942" s="13" customFormat="1">
      <c r="A942" s="13"/>
      <c r="B942" s="242"/>
      <c r="C942" s="243"/>
      <c r="D942" s="244" t="s">
        <v>169</v>
      </c>
      <c r="E942" s="245" t="s">
        <v>1</v>
      </c>
      <c r="F942" s="246" t="s">
        <v>2124</v>
      </c>
      <c r="G942" s="243"/>
      <c r="H942" s="247">
        <v>73.519999999999996</v>
      </c>
      <c r="I942" s="248"/>
      <c r="J942" s="243"/>
      <c r="K942" s="243"/>
      <c r="L942" s="249"/>
      <c r="M942" s="250"/>
      <c r="N942" s="251"/>
      <c r="O942" s="251"/>
      <c r="P942" s="251"/>
      <c r="Q942" s="251"/>
      <c r="R942" s="251"/>
      <c r="S942" s="251"/>
      <c r="T942" s="252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3" t="s">
        <v>169</v>
      </c>
      <c r="AU942" s="253" t="s">
        <v>88</v>
      </c>
      <c r="AV942" s="13" t="s">
        <v>88</v>
      </c>
      <c r="AW942" s="13" t="s">
        <v>34</v>
      </c>
      <c r="AX942" s="13" t="s">
        <v>79</v>
      </c>
      <c r="AY942" s="253" t="s">
        <v>163</v>
      </c>
    </row>
    <row r="943" s="14" customFormat="1">
      <c r="A943" s="14"/>
      <c r="B943" s="254"/>
      <c r="C943" s="255"/>
      <c r="D943" s="244" t="s">
        <v>169</v>
      </c>
      <c r="E943" s="256" t="s">
        <v>1</v>
      </c>
      <c r="F943" s="257" t="s">
        <v>172</v>
      </c>
      <c r="G943" s="255"/>
      <c r="H943" s="258">
        <v>73.519999999999996</v>
      </c>
      <c r="I943" s="259"/>
      <c r="J943" s="255"/>
      <c r="K943" s="255"/>
      <c r="L943" s="260"/>
      <c r="M943" s="261"/>
      <c r="N943" s="262"/>
      <c r="O943" s="262"/>
      <c r="P943" s="262"/>
      <c r="Q943" s="262"/>
      <c r="R943" s="262"/>
      <c r="S943" s="262"/>
      <c r="T943" s="26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4" t="s">
        <v>169</v>
      </c>
      <c r="AU943" s="264" t="s">
        <v>88</v>
      </c>
      <c r="AV943" s="14" t="s">
        <v>94</v>
      </c>
      <c r="AW943" s="14" t="s">
        <v>34</v>
      </c>
      <c r="AX943" s="14" t="s">
        <v>84</v>
      </c>
      <c r="AY943" s="264" t="s">
        <v>163</v>
      </c>
    </row>
    <row r="944" s="2" customFormat="1" ht="37.8" customHeight="1">
      <c r="A944" s="39"/>
      <c r="B944" s="40"/>
      <c r="C944" s="228" t="s">
        <v>936</v>
      </c>
      <c r="D944" s="228" t="s">
        <v>165</v>
      </c>
      <c r="E944" s="229" t="s">
        <v>2125</v>
      </c>
      <c r="F944" s="230" t="s">
        <v>2126</v>
      </c>
      <c r="G944" s="231" t="s">
        <v>175</v>
      </c>
      <c r="H944" s="232">
        <v>777.45000000000005</v>
      </c>
      <c r="I944" s="233"/>
      <c r="J944" s="234">
        <f>ROUND(I944*H944,2)</f>
        <v>0</v>
      </c>
      <c r="K944" s="235"/>
      <c r="L944" s="45"/>
      <c r="M944" s="236" t="s">
        <v>1</v>
      </c>
      <c r="N944" s="237" t="s">
        <v>44</v>
      </c>
      <c r="O944" s="92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0" t="s">
        <v>202</v>
      </c>
      <c r="AT944" s="240" t="s">
        <v>165</v>
      </c>
      <c r="AU944" s="240" t="s">
        <v>88</v>
      </c>
      <c r="AY944" s="18" t="s">
        <v>163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8" t="s">
        <v>84</v>
      </c>
      <c r="BK944" s="241">
        <f>ROUND(I944*H944,2)</f>
        <v>0</v>
      </c>
      <c r="BL944" s="18" t="s">
        <v>202</v>
      </c>
      <c r="BM944" s="240" t="s">
        <v>939</v>
      </c>
    </row>
    <row r="945" s="2" customFormat="1" ht="37.8" customHeight="1">
      <c r="A945" s="39"/>
      <c r="B945" s="40"/>
      <c r="C945" s="228" t="s">
        <v>575</v>
      </c>
      <c r="D945" s="228" t="s">
        <v>165</v>
      </c>
      <c r="E945" s="229" t="s">
        <v>2127</v>
      </c>
      <c r="F945" s="230" t="s">
        <v>2128</v>
      </c>
      <c r="G945" s="231" t="s">
        <v>175</v>
      </c>
      <c r="H945" s="232">
        <v>418.61599999999999</v>
      </c>
      <c r="I945" s="233"/>
      <c r="J945" s="234">
        <f>ROUND(I945*H945,2)</f>
        <v>0</v>
      </c>
      <c r="K945" s="235"/>
      <c r="L945" s="45"/>
      <c r="M945" s="236" t="s">
        <v>1</v>
      </c>
      <c r="N945" s="237" t="s">
        <v>44</v>
      </c>
      <c r="O945" s="92"/>
      <c r="P945" s="238">
        <f>O945*H945</f>
        <v>0</v>
      </c>
      <c r="Q945" s="238">
        <v>0</v>
      </c>
      <c r="R945" s="238">
        <f>Q945*H945</f>
        <v>0</v>
      </c>
      <c r="S945" s="238">
        <v>0</v>
      </c>
      <c r="T945" s="239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0" t="s">
        <v>202</v>
      </c>
      <c r="AT945" s="240" t="s">
        <v>165</v>
      </c>
      <c r="AU945" s="240" t="s">
        <v>88</v>
      </c>
      <c r="AY945" s="18" t="s">
        <v>163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8" t="s">
        <v>84</v>
      </c>
      <c r="BK945" s="241">
        <f>ROUND(I945*H945,2)</f>
        <v>0</v>
      </c>
      <c r="BL945" s="18" t="s">
        <v>202</v>
      </c>
      <c r="BM945" s="240" t="s">
        <v>942</v>
      </c>
    </row>
    <row r="946" s="2" customFormat="1" ht="37.8" customHeight="1">
      <c r="A946" s="39"/>
      <c r="B946" s="40"/>
      <c r="C946" s="228" t="s">
        <v>944</v>
      </c>
      <c r="D946" s="228" t="s">
        <v>165</v>
      </c>
      <c r="E946" s="229" t="s">
        <v>2129</v>
      </c>
      <c r="F946" s="230" t="s">
        <v>2130</v>
      </c>
      <c r="G946" s="231" t="s">
        <v>175</v>
      </c>
      <c r="H946" s="232">
        <v>777.84500000000003</v>
      </c>
      <c r="I946" s="233"/>
      <c r="J946" s="234">
        <f>ROUND(I946*H946,2)</f>
        <v>0</v>
      </c>
      <c r="K946" s="235"/>
      <c r="L946" s="45"/>
      <c r="M946" s="236" t="s">
        <v>1</v>
      </c>
      <c r="N946" s="237" t="s">
        <v>44</v>
      </c>
      <c r="O946" s="92"/>
      <c r="P946" s="238">
        <f>O946*H946</f>
        <v>0</v>
      </c>
      <c r="Q946" s="238">
        <v>0</v>
      </c>
      <c r="R946" s="238">
        <f>Q946*H946</f>
        <v>0</v>
      </c>
      <c r="S946" s="238">
        <v>0</v>
      </c>
      <c r="T946" s="239">
        <f>S946*H946</f>
        <v>0</v>
      </c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R946" s="240" t="s">
        <v>202</v>
      </c>
      <c r="AT946" s="240" t="s">
        <v>165</v>
      </c>
      <c r="AU946" s="240" t="s">
        <v>88</v>
      </c>
      <c r="AY946" s="18" t="s">
        <v>163</v>
      </c>
      <c r="BE946" s="241">
        <f>IF(N946="základní",J946,0)</f>
        <v>0</v>
      </c>
      <c r="BF946" s="241">
        <f>IF(N946="snížená",J946,0)</f>
        <v>0</v>
      </c>
      <c r="BG946" s="241">
        <f>IF(N946="zákl. přenesená",J946,0)</f>
        <v>0</v>
      </c>
      <c r="BH946" s="241">
        <f>IF(N946="sníž. přenesená",J946,0)</f>
        <v>0</v>
      </c>
      <c r="BI946" s="241">
        <f>IF(N946="nulová",J946,0)</f>
        <v>0</v>
      </c>
      <c r="BJ946" s="18" t="s">
        <v>84</v>
      </c>
      <c r="BK946" s="241">
        <f>ROUND(I946*H946,2)</f>
        <v>0</v>
      </c>
      <c r="BL946" s="18" t="s">
        <v>202</v>
      </c>
      <c r="BM946" s="240" t="s">
        <v>947</v>
      </c>
    </row>
    <row r="947" s="2" customFormat="1" ht="37.8" customHeight="1">
      <c r="A947" s="39"/>
      <c r="B947" s="40"/>
      <c r="C947" s="228" t="s">
        <v>578</v>
      </c>
      <c r="D947" s="228" t="s">
        <v>165</v>
      </c>
      <c r="E947" s="229" t="s">
        <v>2131</v>
      </c>
      <c r="F947" s="230" t="s">
        <v>2132</v>
      </c>
      <c r="G947" s="231" t="s">
        <v>175</v>
      </c>
      <c r="H947" s="232">
        <v>418.61599999999999</v>
      </c>
      <c r="I947" s="233"/>
      <c r="J947" s="234">
        <f>ROUND(I947*H947,2)</f>
        <v>0</v>
      </c>
      <c r="K947" s="235"/>
      <c r="L947" s="45"/>
      <c r="M947" s="279" t="s">
        <v>1</v>
      </c>
      <c r="N947" s="280" t="s">
        <v>44</v>
      </c>
      <c r="O947" s="281"/>
      <c r="P947" s="282">
        <f>O947*H947</f>
        <v>0</v>
      </c>
      <c r="Q947" s="282">
        <v>0</v>
      </c>
      <c r="R947" s="282">
        <f>Q947*H947</f>
        <v>0</v>
      </c>
      <c r="S947" s="282">
        <v>0</v>
      </c>
      <c r="T947" s="283">
        <f>S947*H947</f>
        <v>0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240" t="s">
        <v>202</v>
      </c>
      <c r="AT947" s="240" t="s">
        <v>165</v>
      </c>
      <c r="AU947" s="240" t="s">
        <v>88</v>
      </c>
      <c r="AY947" s="18" t="s">
        <v>163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8" t="s">
        <v>84</v>
      </c>
      <c r="BK947" s="241">
        <f>ROUND(I947*H947,2)</f>
        <v>0</v>
      </c>
      <c r="BL947" s="18" t="s">
        <v>202</v>
      </c>
      <c r="BM947" s="240" t="s">
        <v>950</v>
      </c>
    </row>
    <row r="948" s="2" customFormat="1" ht="6.96" customHeight="1">
      <c r="A948" s="39"/>
      <c r="B948" s="67"/>
      <c r="C948" s="68"/>
      <c r="D948" s="68"/>
      <c r="E948" s="68"/>
      <c r="F948" s="68"/>
      <c r="G948" s="68"/>
      <c r="H948" s="68"/>
      <c r="I948" s="68"/>
      <c r="J948" s="68"/>
      <c r="K948" s="68"/>
      <c r="L948" s="45"/>
      <c r="M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</row>
  </sheetData>
  <sheetProtection sheet="1" autoFilter="0" formatColumns="0" formatRows="0" objects="1" scenarios="1" spinCount="100000" saltValue="i9KU7oYTY6zY4A1z2aG17aOi9i6GMPMxT9m1bTbOSKyWheX85pfKCziDuDhLg6CrXF8uun5WFqDTUj60CsvJhQ==" hashValue="9d7t5TS/4FuPZNaLptNEz79HHHFsTfOw9m797I2TyS2VgeXchJBWLPoO0xEQm8k7qlxYi2KODmKONkvnY21srQ==" algorithmName="SHA-512" password="CC35"/>
  <autoFilter ref="C141:K947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2133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ROUND((SUM(BE130:BE226)),  2)</f>
        <v>0</v>
      </c>
      <c r="G33" s="39"/>
      <c r="H33" s="39"/>
      <c r="I33" s="165">
        <v>0.20999999999999999</v>
      </c>
      <c r="J33" s="164">
        <f>ROUND(((SUM(BE130:BE226))*I33),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ROUND((SUM(BF130:BF226)),  2)</f>
        <v>0</v>
      </c>
      <c r="G34" s="39"/>
      <c r="H34" s="39"/>
      <c r="I34" s="165">
        <v>0.12</v>
      </c>
      <c r="J34" s="164">
        <f>ROUND(((SUM(BF130:BF226))*I34),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ROUND((SUM(BG130:BG226)),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ROUND((SUM(BH130:BH226)),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ROUND((SUM(BI130:BI226)),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4 - Venkovní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121</v>
      </c>
      <c r="E97" s="192"/>
      <c r="F97" s="192"/>
      <c r="G97" s="192"/>
      <c r="H97" s="192"/>
      <c r="I97" s="192"/>
      <c r="J97" s="193">
        <f>J131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1425</v>
      </c>
      <c r="E98" s="197"/>
      <c r="F98" s="197"/>
      <c r="G98" s="197"/>
      <c r="H98" s="197"/>
      <c r="I98" s="197"/>
      <c r="J98" s="198">
        <f>J132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2134</v>
      </c>
      <c r="E99" s="197"/>
      <c r="F99" s="197"/>
      <c r="G99" s="197"/>
      <c r="H99" s="197"/>
      <c r="I99" s="197"/>
      <c r="J99" s="198">
        <f>J147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122</v>
      </c>
      <c r="E100" s="197"/>
      <c r="F100" s="197"/>
      <c r="G100" s="197"/>
      <c r="H100" s="197"/>
      <c r="I100" s="197"/>
      <c r="J100" s="198">
        <f>J161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123</v>
      </c>
      <c r="E101" s="197"/>
      <c r="F101" s="197"/>
      <c r="G101" s="197"/>
      <c r="H101" s="197"/>
      <c r="I101" s="197"/>
      <c r="J101" s="198">
        <f>J166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1426</v>
      </c>
      <c r="E102" s="197"/>
      <c r="F102" s="197"/>
      <c r="G102" s="197"/>
      <c r="H102" s="197"/>
      <c r="I102" s="197"/>
      <c r="J102" s="198">
        <f>J189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1427</v>
      </c>
      <c r="E103" s="197"/>
      <c r="F103" s="197"/>
      <c r="G103" s="197"/>
      <c r="H103" s="197"/>
      <c r="I103" s="197"/>
      <c r="J103" s="198">
        <f>J200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2135</v>
      </c>
      <c r="E104" s="197"/>
      <c r="F104" s="197"/>
      <c r="G104" s="197"/>
      <c r="H104" s="197"/>
      <c r="I104" s="197"/>
      <c r="J104" s="198">
        <f>J202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1428</v>
      </c>
      <c r="E105" s="197"/>
      <c r="F105" s="197"/>
      <c r="G105" s="197"/>
      <c r="H105" s="197"/>
      <c r="I105" s="197"/>
      <c r="J105" s="198">
        <f>J204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129</v>
      </c>
      <c r="E106" s="197"/>
      <c r="F106" s="197"/>
      <c r="G106" s="197"/>
      <c r="H106" s="197"/>
      <c r="I106" s="197"/>
      <c r="J106" s="198">
        <f>J209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130</v>
      </c>
      <c r="E107" s="197"/>
      <c r="F107" s="197"/>
      <c r="G107" s="197"/>
      <c r="H107" s="197"/>
      <c r="I107" s="197"/>
      <c r="J107" s="198">
        <f>J214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131</v>
      </c>
      <c r="E108" s="197"/>
      <c r="F108" s="197"/>
      <c r="G108" s="197"/>
      <c r="H108" s="197"/>
      <c r="I108" s="197"/>
      <c r="J108" s="198">
        <f>J220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132</v>
      </c>
      <c r="E109" s="192"/>
      <c r="F109" s="192"/>
      <c r="G109" s="192"/>
      <c r="H109" s="192"/>
      <c r="I109" s="192"/>
      <c r="J109" s="193">
        <f>J222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34"/>
      <c r="D110" s="196" t="s">
        <v>142</v>
      </c>
      <c r="E110" s="197"/>
      <c r="F110" s="197"/>
      <c r="G110" s="197"/>
      <c r="H110" s="197"/>
      <c r="I110" s="197"/>
      <c r="J110" s="198">
        <f>J223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148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Objekt DDM, Teplická 344-38, Děčín IV – Podmokly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114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4 - Venkovní úpravy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Teplická 344/38</v>
      </c>
      <c r="G124" s="41"/>
      <c r="H124" s="41"/>
      <c r="I124" s="33" t="s">
        <v>22</v>
      </c>
      <c r="J124" s="80" t="str">
        <f>IF(J12="","",J12)</f>
        <v>24. 6. 2025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E15</f>
        <v>Statutární město Děčín</v>
      </c>
      <c r="G126" s="41"/>
      <c r="H126" s="41"/>
      <c r="I126" s="33" t="s">
        <v>31</v>
      </c>
      <c r="J126" s="37" t="str">
        <f>E21</f>
        <v>PROJEKT - projekty staveb, Ing. Marcela Bezděková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29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149</v>
      </c>
      <c r="D129" s="203" t="s">
        <v>64</v>
      </c>
      <c r="E129" s="203" t="s">
        <v>60</v>
      </c>
      <c r="F129" s="203" t="s">
        <v>61</v>
      </c>
      <c r="G129" s="203" t="s">
        <v>150</v>
      </c>
      <c r="H129" s="203" t="s">
        <v>151</v>
      </c>
      <c r="I129" s="203" t="s">
        <v>152</v>
      </c>
      <c r="J129" s="204" t="s">
        <v>118</v>
      </c>
      <c r="K129" s="205" t="s">
        <v>153</v>
      </c>
      <c r="L129" s="206"/>
      <c r="M129" s="101" t="s">
        <v>1</v>
      </c>
      <c r="N129" s="102" t="s">
        <v>43</v>
      </c>
      <c r="O129" s="102" t="s">
        <v>154</v>
      </c>
      <c r="P129" s="102" t="s">
        <v>155</v>
      </c>
      <c r="Q129" s="102" t="s">
        <v>156</v>
      </c>
      <c r="R129" s="102" t="s">
        <v>157</v>
      </c>
      <c r="S129" s="102" t="s">
        <v>158</v>
      </c>
      <c r="T129" s="103" t="s">
        <v>159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160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P131+P222</f>
        <v>0</v>
      </c>
      <c r="Q130" s="105"/>
      <c r="R130" s="209">
        <f>R131+R222</f>
        <v>0</v>
      </c>
      <c r="S130" s="105"/>
      <c r="T130" s="210">
        <f>T131+T222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120</v>
      </c>
      <c r="BK130" s="211">
        <f>BK131+BK222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161</v>
      </c>
      <c r="F131" s="215" t="s">
        <v>162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P132+P147+P161+P166+P189+P200+P202+P204+P209+P214+P220</f>
        <v>0</v>
      </c>
      <c r="Q131" s="220"/>
      <c r="R131" s="221">
        <f>R132+R147+R161+R166+R189+R200+R202+R204+R209+R214+R220</f>
        <v>0</v>
      </c>
      <c r="S131" s="220"/>
      <c r="T131" s="222">
        <f>T132+T147+T161+T166+T189+T200+T202+T204+T209+T214+T220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78</v>
      </c>
      <c r="AU131" s="224" t="s">
        <v>79</v>
      </c>
      <c r="AY131" s="223" t="s">
        <v>163</v>
      </c>
      <c r="BK131" s="225">
        <f>BK132+BK147+BK161+BK166+BK189+BK200+BK202+BK204+BK209+BK214+BK220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84</v>
      </c>
      <c r="F132" s="226" t="s">
        <v>1434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78</v>
      </c>
      <c r="AU132" s="224" t="s">
        <v>84</v>
      </c>
      <c r="AY132" s="223" t="s">
        <v>163</v>
      </c>
      <c r="BK132" s="225">
        <f>SUM(BK133:BK146)</f>
        <v>0</v>
      </c>
    </row>
    <row r="133" s="2" customFormat="1" ht="55.5" customHeight="1">
      <c r="A133" s="39"/>
      <c r="B133" s="40"/>
      <c r="C133" s="228" t="s">
        <v>84</v>
      </c>
      <c r="D133" s="228" t="s">
        <v>165</v>
      </c>
      <c r="E133" s="229" t="s">
        <v>2136</v>
      </c>
      <c r="F133" s="230" t="s">
        <v>2137</v>
      </c>
      <c r="G133" s="231" t="s">
        <v>175</v>
      </c>
      <c r="H133" s="232">
        <v>252.94999999999999</v>
      </c>
      <c r="I133" s="233"/>
      <c r="J133" s="234">
        <f>ROUND(I133*H133,2)</f>
        <v>0</v>
      </c>
      <c r="K133" s="235"/>
      <c r="L133" s="45"/>
      <c r="M133" s="236" t="s">
        <v>1</v>
      </c>
      <c r="N133" s="237" t="s">
        <v>44</v>
      </c>
      <c r="O133" s="92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0" t="s">
        <v>94</v>
      </c>
      <c r="AT133" s="240" t="s">
        <v>165</v>
      </c>
      <c r="AU133" s="240" t="s">
        <v>88</v>
      </c>
      <c r="AY133" s="18" t="s">
        <v>163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8" t="s">
        <v>84</v>
      </c>
      <c r="BK133" s="241">
        <f>ROUND(I133*H133,2)</f>
        <v>0</v>
      </c>
      <c r="BL133" s="18" t="s">
        <v>94</v>
      </c>
      <c r="BM133" s="240" t="s">
        <v>88</v>
      </c>
    </row>
    <row r="134" s="13" customFormat="1">
      <c r="A134" s="13"/>
      <c r="B134" s="242"/>
      <c r="C134" s="243"/>
      <c r="D134" s="244" t="s">
        <v>169</v>
      </c>
      <c r="E134" s="245" t="s">
        <v>1</v>
      </c>
      <c r="F134" s="246" t="s">
        <v>2138</v>
      </c>
      <c r="G134" s="243"/>
      <c r="H134" s="247">
        <v>248</v>
      </c>
      <c r="I134" s="248"/>
      <c r="J134" s="243"/>
      <c r="K134" s="243"/>
      <c r="L134" s="249"/>
      <c r="M134" s="250"/>
      <c r="N134" s="251"/>
      <c r="O134" s="251"/>
      <c r="P134" s="251"/>
      <c r="Q134" s="251"/>
      <c r="R134" s="251"/>
      <c r="S134" s="251"/>
      <c r="T134" s="25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3" t="s">
        <v>169</v>
      </c>
      <c r="AU134" s="253" t="s">
        <v>88</v>
      </c>
      <c r="AV134" s="13" t="s">
        <v>88</v>
      </c>
      <c r="AW134" s="13" t="s">
        <v>34</v>
      </c>
      <c r="AX134" s="13" t="s">
        <v>79</v>
      </c>
      <c r="AY134" s="253" t="s">
        <v>163</v>
      </c>
    </row>
    <row r="135" s="13" customFormat="1">
      <c r="A135" s="13"/>
      <c r="B135" s="242"/>
      <c r="C135" s="243"/>
      <c r="D135" s="244" t="s">
        <v>169</v>
      </c>
      <c r="E135" s="245" t="s">
        <v>1</v>
      </c>
      <c r="F135" s="246" t="s">
        <v>2139</v>
      </c>
      <c r="G135" s="243"/>
      <c r="H135" s="247">
        <v>4.9500000000000002</v>
      </c>
      <c r="I135" s="248"/>
      <c r="J135" s="243"/>
      <c r="K135" s="243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169</v>
      </c>
      <c r="AU135" s="253" t="s">
        <v>88</v>
      </c>
      <c r="AV135" s="13" t="s">
        <v>88</v>
      </c>
      <c r="AW135" s="13" t="s">
        <v>34</v>
      </c>
      <c r="AX135" s="13" t="s">
        <v>79</v>
      </c>
      <c r="AY135" s="253" t="s">
        <v>163</v>
      </c>
    </row>
    <row r="136" s="14" customFormat="1">
      <c r="A136" s="14"/>
      <c r="B136" s="254"/>
      <c r="C136" s="255"/>
      <c r="D136" s="244" t="s">
        <v>169</v>
      </c>
      <c r="E136" s="256" t="s">
        <v>1</v>
      </c>
      <c r="F136" s="257" t="s">
        <v>172</v>
      </c>
      <c r="G136" s="255"/>
      <c r="H136" s="258">
        <v>252.94999999999999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4" t="s">
        <v>169</v>
      </c>
      <c r="AU136" s="264" t="s">
        <v>88</v>
      </c>
      <c r="AV136" s="14" t="s">
        <v>94</v>
      </c>
      <c r="AW136" s="14" t="s">
        <v>34</v>
      </c>
      <c r="AX136" s="14" t="s">
        <v>84</v>
      </c>
      <c r="AY136" s="264" t="s">
        <v>163</v>
      </c>
    </row>
    <row r="137" s="2" customFormat="1" ht="37.8" customHeight="1">
      <c r="A137" s="39"/>
      <c r="B137" s="40"/>
      <c r="C137" s="228" t="s">
        <v>88</v>
      </c>
      <c r="D137" s="228" t="s">
        <v>165</v>
      </c>
      <c r="E137" s="229" t="s">
        <v>2140</v>
      </c>
      <c r="F137" s="230" t="s">
        <v>2141</v>
      </c>
      <c r="G137" s="231" t="s">
        <v>168</v>
      </c>
      <c r="H137" s="232">
        <v>126.47499999999999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94</v>
      </c>
      <c r="AT137" s="240" t="s">
        <v>165</v>
      </c>
      <c r="AU137" s="240" t="s">
        <v>88</v>
      </c>
      <c r="AY137" s="18" t="s">
        <v>163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94</v>
      </c>
      <c r="BM137" s="240" t="s">
        <v>94</v>
      </c>
    </row>
    <row r="138" s="13" customFormat="1">
      <c r="A138" s="13"/>
      <c r="B138" s="242"/>
      <c r="C138" s="243"/>
      <c r="D138" s="244" t="s">
        <v>169</v>
      </c>
      <c r="E138" s="245" t="s">
        <v>1</v>
      </c>
      <c r="F138" s="246" t="s">
        <v>2142</v>
      </c>
      <c r="G138" s="243"/>
      <c r="H138" s="247">
        <v>126.47499999999999</v>
      </c>
      <c r="I138" s="248"/>
      <c r="J138" s="243"/>
      <c r="K138" s="243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169</v>
      </c>
      <c r="AU138" s="253" t="s">
        <v>88</v>
      </c>
      <c r="AV138" s="13" t="s">
        <v>88</v>
      </c>
      <c r="AW138" s="13" t="s">
        <v>34</v>
      </c>
      <c r="AX138" s="13" t="s">
        <v>79</v>
      </c>
      <c r="AY138" s="253" t="s">
        <v>163</v>
      </c>
    </row>
    <row r="139" s="14" customFormat="1">
      <c r="A139" s="14"/>
      <c r="B139" s="254"/>
      <c r="C139" s="255"/>
      <c r="D139" s="244" t="s">
        <v>169</v>
      </c>
      <c r="E139" s="256" t="s">
        <v>1</v>
      </c>
      <c r="F139" s="257" t="s">
        <v>172</v>
      </c>
      <c r="G139" s="255"/>
      <c r="H139" s="258">
        <v>126.47499999999999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4" t="s">
        <v>169</v>
      </c>
      <c r="AU139" s="264" t="s">
        <v>88</v>
      </c>
      <c r="AV139" s="14" t="s">
        <v>94</v>
      </c>
      <c r="AW139" s="14" t="s">
        <v>34</v>
      </c>
      <c r="AX139" s="14" t="s">
        <v>84</v>
      </c>
      <c r="AY139" s="264" t="s">
        <v>163</v>
      </c>
    </row>
    <row r="140" s="2" customFormat="1" ht="62.7" customHeight="1">
      <c r="A140" s="39"/>
      <c r="B140" s="40"/>
      <c r="C140" s="228" t="s">
        <v>91</v>
      </c>
      <c r="D140" s="228" t="s">
        <v>165</v>
      </c>
      <c r="E140" s="229" t="s">
        <v>1460</v>
      </c>
      <c r="F140" s="230" t="s">
        <v>1461</v>
      </c>
      <c r="G140" s="231" t="s">
        <v>168</v>
      </c>
      <c r="H140" s="232">
        <v>126.47499999999999</v>
      </c>
      <c r="I140" s="233"/>
      <c r="J140" s="234">
        <f>ROUND(I140*H140,2)</f>
        <v>0</v>
      </c>
      <c r="K140" s="235"/>
      <c r="L140" s="45"/>
      <c r="M140" s="236" t="s">
        <v>1</v>
      </c>
      <c r="N140" s="237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94</v>
      </c>
      <c r="AT140" s="240" t="s">
        <v>165</v>
      </c>
      <c r="AU140" s="240" t="s">
        <v>88</v>
      </c>
      <c r="AY140" s="18" t="s">
        <v>163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84</v>
      </c>
      <c r="BK140" s="241">
        <f>ROUND(I140*H140,2)</f>
        <v>0</v>
      </c>
      <c r="BL140" s="18" t="s">
        <v>94</v>
      </c>
      <c r="BM140" s="240" t="s">
        <v>100</v>
      </c>
    </row>
    <row r="141" s="2" customFormat="1" ht="66.75" customHeight="1">
      <c r="A141" s="39"/>
      <c r="B141" s="40"/>
      <c r="C141" s="228" t="s">
        <v>94</v>
      </c>
      <c r="D141" s="228" t="s">
        <v>165</v>
      </c>
      <c r="E141" s="229" t="s">
        <v>1462</v>
      </c>
      <c r="F141" s="230" t="s">
        <v>1463</v>
      </c>
      <c r="G141" s="231" t="s">
        <v>168</v>
      </c>
      <c r="H141" s="232">
        <v>632.375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94</v>
      </c>
      <c r="AT141" s="240" t="s">
        <v>165</v>
      </c>
      <c r="AU141" s="240" t="s">
        <v>88</v>
      </c>
      <c r="AY141" s="18" t="s">
        <v>163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84</v>
      </c>
      <c r="BK141" s="241">
        <f>ROUND(I141*H141,2)</f>
        <v>0</v>
      </c>
      <c r="BL141" s="18" t="s">
        <v>94</v>
      </c>
      <c r="BM141" s="240" t="s">
        <v>185</v>
      </c>
    </row>
    <row r="142" s="13" customFormat="1">
      <c r="A142" s="13"/>
      <c r="B142" s="242"/>
      <c r="C142" s="243"/>
      <c r="D142" s="244" t="s">
        <v>169</v>
      </c>
      <c r="E142" s="245" t="s">
        <v>1</v>
      </c>
      <c r="F142" s="246" t="s">
        <v>2143</v>
      </c>
      <c r="G142" s="243"/>
      <c r="H142" s="247">
        <v>632.375</v>
      </c>
      <c r="I142" s="248"/>
      <c r="J142" s="243"/>
      <c r="K142" s="243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169</v>
      </c>
      <c r="AU142" s="253" t="s">
        <v>88</v>
      </c>
      <c r="AV142" s="13" t="s">
        <v>88</v>
      </c>
      <c r="AW142" s="13" t="s">
        <v>34</v>
      </c>
      <c r="AX142" s="13" t="s">
        <v>79</v>
      </c>
      <c r="AY142" s="253" t="s">
        <v>163</v>
      </c>
    </row>
    <row r="143" s="14" customFormat="1">
      <c r="A143" s="14"/>
      <c r="B143" s="254"/>
      <c r="C143" s="255"/>
      <c r="D143" s="244" t="s">
        <v>169</v>
      </c>
      <c r="E143" s="256" t="s">
        <v>1</v>
      </c>
      <c r="F143" s="257" t="s">
        <v>172</v>
      </c>
      <c r="G143" s="255"/>
      <c r="H143" s="258">
        <v>632.375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4" t="s">
        <v>169</v>
      </c>
      <c r="AU143" s="264" t="s">
        <v>88</v>
      </c>
      <c r="AV143" s="14" t="s">
        <v>94</v>
      </c>
      <c r="AW143" s="14" t="s">
        <v>34</v>
      </c>
      <c r="AX143" s="14" t="s">
        <v>84</v>
      </c>
      <c r="AY143" s="264" t="s">
        <v>163</v>
      </c>
    </row>
    <row r="144" s="2" customFormat="1" ht="37.8" customHeight="1">
      <c r="A144" s="39"/>
      <c r="B144" s="40"/>
      <c r="C144" s="265" t="s">
        <v>97</v>
      </c>
      <c r="D144" s="265" t="s">
        <v>296</v>
      </c>
      <c r="E144" s="266" t="s">
        <v>1465</v>
      </c>
      <c r="F144" s="267" t="s">
        <v>1466</v>
      </c>
      <c r="G144" s="268" t="s">
        <v>286</v>
      </c>
      <c r="H144" s="269">
        <v>202.36000000000001</v>
      </c>
      <c r="I144" s="270"/>
      <c r="J144" s="271">
        <f>ROUND(I144*H144,2)</f>
        <v>0</v>
      </c>
      <c r="K144" s="272"/>
      <c r="L144" s="273"/>
      <c r="M144" s="274" t="s">
        <v>1</v>
      </c>
      <c r="N144" s="275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185</v>
      </c>
      <c r="AT144" s="240" t="s">
        <v>296</v>
      </c>
      <c r="AU144" s="240" t="s">
        <v>88</v>
      </c>
      <c r="AY144" s="18" t="s">
        <v>163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84</v>
      </c>
      <c r="BK144" s="241">
        <f>ROUND(I144*H144,2)</f>
        <v>0</v>
      </c>
      <c r="BL144" s="18" t="s">
        <v>94</v>
      </c>
      <c r="BM144" s="240" t="s">
        <v>188</v>
      </c>
    </row>
    <row r="145" s="13" customFormat="1">
      <c r="A145" s="13"/>
      <c r="B145" s="242"/>
      <c r="C145" s="243"/>
      <c r="D145" s="244" t="s">
        <v>169</v>
      </c>
      <c r="E145" s="245" t="s">
        <v>1</v>
      </c>
      <c r="F145" s="246" t="s">
        <v>2144</v>
      </c>
      <c r="G145" s="243"/>
      <c r="H145" s="247">
        <v>202.36000000000001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169</v>
      </c>
      <c r="AU145" s="253" t="s">
        <v>88</v>
      </c>
      <c r="AV145" s="13" t="s">
        <v>88</v>
      </c>
      <c r="AW145" s="13" t="s">
        <v>34</v>
      </c>
      <c r="AX145" s="13" t="s">
        <v>79</v>
      </c>
      <c r="AY145" s="253" t="s">
        <v>163</v>
      </c>
    </row>
    <row r="146" s="14" customFormat="1">
      <c r="A146" s="14"/>
      <c r="B146" s="254"/>
      <c r="C146" s="255"/>
      <c r="D146" s="244" t="s">
        <v>169</v>
      </c>
      <c r="E146" s="256" t="s">
        <v>1</v>
      </c>
      <c r="F146" s="257" t="s">
        <v>172</v>
      </c>
      <c r="G146" s="255"/>
      <c r="H146" s="258">
        <v>202.36000000000001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169</v>
      </c>
      <c r="AU146" s="264" t="s">
        <v>88</v>
      </c>
      <c r="AV146" s="14" t="s">
        <v>94</v>
      </c>
      <c r="AW146" s="14" t="s">
        <v>34</v>
      </c>
      <c r="AX146" s="14" t="s">
        <v>84</v>
      </c>
      <c r="AY146" s="264" t="s">
        <v>163</v>
      </c>
    </row>
    <row r="147" s="12" customFormat="1" ht="22.8" customHeight="1">
      <c r="A147" s="12"/>
      <c r="B147" s="212"/>
      <c r="C147" s="213"/>
      <c r="D147" s="214" t="s">
        <v>78</v>
      </c>
      <c r="E147" s="226" t="s">
        <v>88</v>
      </c>
      <c r="F147" s="226" t="s">
        <v>2145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SUM(P148:P160)</f>
        <v>0</v>
      </c>
      <c r="Q147" s="220"/>
      <c r="R147" s="221">
        <f>SUM(R148:R160)</f>
        <v>0</v>
      </c>
      <c r="S147" s="220"/>
      <c r="T147" s="222">
        <f>SUM(T148:T160)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78</v>
      </c>
      <c r="AU147" s="224" t="s">
        <v>84</v>
      </c>
      <c r="AY147" s="223" t="s">
        <v>163</v>
      </c>
      <c r="BK147" s="225">
        <f>SUM(BK148:BK160)</f>
        <v>0</v>
      </c>
    </row>
    <row r="148" s="2" customFormat="1" ht="37.8" customHeight="1">
      <c r="A148" s="39"/>
      <c r="B148" s="40"/>
      <c r="C148" s="228" t="s">
        <v>100</v>
      </c>
      <c r="D148" s="228" t="s">
        <v>165</v>
      </c>
      <c r="E148" s="229" t="s">
        <v>2146</v>
      </c>
      <c r="F148" s="230" t="s">
        <v>2147</v>
      </c>
      <c r="G148" s="231" t="s">
        <v>168</v>
      </c>
      <c r="H148" s="232">
        <v>2.2000000000000002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94</v>
      </c>
      <c r="AT148" s="240" t="s">
        <v>165</v>
      </c>
      <c r="AU148" s="240" t="s">
        <v>88</v>
      </c>
      <c r="AY148" s="18" t="s">
        <v>163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84</v>
      </c>
      <c r="BK148" s="241">
        <f>ROUND(I148*H148,2)</f>
        <v>0</v>
      </c>
      <c r="BL148" s="18" t="s">
        <v>94</v>
      </c>
      <c r="BM148" s="240" t="s">
        <v>8</v>
      </c>
    </row>
    <row r="149" s="13" customFormat="1">
      <c r="A149" s="13"/>
      <c r="B149" s="242"/>
      <c r="C149" s="243"/>
      <c r="D149" s="244" t="s">
        <v>169</v>
      </c>
      <c r="E149" s="245" t="s">
        <v>1</v>
      </c>
      <c r="F149" s="246" t="s">
        <v>2148</v>
      </c>
      <c r="G149" s="243"/>
      <c r="H149" s="247">
        <v>2.2000000000000002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169</v>
      </c>
      <c r="AU149" s="253" t="s">
        <v>88</v>
      </c>
      <c r="AV149" s="13" t="s">
        <v>88</v>
      </c>
      <c r="AW149" s="13" t="s">
        <v>34</v>
      </c>
      <c r="AX149" s="13" t="s">
        <v>79</v>
      </c>
      <c r="AY149" s="253" t="s">
        <v>163</v>
      </c>
    </row>
    <row r="150" s="14" customFormat="1">
      <c r="A150" s="14"/>
      <c r="B150" s="254"/>
      <c r="C150" s="255"/>
      <c r="D150" s="244" t="s">
        <v>169</v>
      </c>
      <c r="E150" s="256" t="s">
        <v>1</v>
      </c>
      <c r="F150" s="257" t="s">
        <v>172</v>
      </c>
      <c r="G150" s="255"/>
      <c r="H150" s="258">
        <v>2.2000000000000002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4" t="s">
        <v>169</v>
      </c>
      <c r="AU150" s="264" t="s">
        <v>88</v>
      </c>
      <c r="AV150" s="14" t="s">
        <v>94</v>
      </c>
      <c r="AW150" s="14" t="s">
        <v>34</v>
      </c>
      <c r="AX150" s="14" t="s">
        <v>84</v>
      </c>
      <c r="AY150" s="264" t="s">
        <v>163</v>
      </c>
    </row>
    <row r="151" s="2" customFormat="1" ht="37.8" customHeight="1">
      <c r="A151" s="39"/>
      <c r="B151" s="40"/>
      <c r="C151" s="228" t="s">
        <v>194</v>
      </c>
      <c r="D151" s="228" t="s">
        <v>165</v>
      </c>
      <c r="E151" s="229" t="s">
        <v>2149</v>
      </c>
      <c r="F151" s="230" t="s">
        <v>2150</v>
      </c>
      <c r="G151" s="231" t="s">
        <v>168</v>
      </c>
      <c r="H151" s="232">
        <v>0.33000000000000002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94</v>
      </c>
      <c r="AT151" s="240" t="s">
        <v>165</v>
      </c>
      <c r="AU151" s="240" t="s">
        <v>88</v>
      </c>
      <c r="AY151" s="18" t="s">
        <v>163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84</v>
      </c>
      <c r="BK151" s="241">
        <f>ROUND(I151*H151,2)</f>
        <v>0</v>
      </c>
      <c r="BL151" s="18" t="s">
        <v>94</v>
      </c>
      <c r="BM151" s="240" t="s">
        <v>197</v>
      </c>
    </row>
    <row r="152" s="13" customFormat="1">
      <c r="A152" s="13"/>
      <c r="B152" s="242"/>
      <c r="C152" s="243"/>
      <c r="D152" s="244" t="s">
        <v>169</v>
      </c>
      <c r="E152" s="245" t="s">
        <v>1</v>
      </c>
      <c r="F152" s="246" t="s">
        <v>2151</v>
      </c>
      <c r="G152" s="243"/>
      <c r="H152" s="247">
        <v>0.33000000000000002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169</v>
      </c>
      <c r="AU152" s="253" t="s">
        <v>88</v>
      </c>
      <c r="AV152" s="13" t="s">
        <v>88</v>
      </c>
      <c r="AW152" s="13" t="s">
        <v>34</v>
      </c>
      <c r="AX152" s="13" t="s">
        <v>79</v>
      </c>
      <c r="AY152" s="253" t="s">
        <v>163</v>
      </c>
    </row>
    <row r="153" s="14" customFormat="1">
      <c r="A153" s="14"/>
      <c r="B153" s="254"/>
      <c r="C153" s="255"/>
      <c r="D153" s="244" t="s">
        <v>169</v>
      </c>
      <c r="E153" s="256" t="s">
        <v>1</v>
      </c>
      <c r="F153" s="257" t="s">
        <v>172</v>
      </c>
      <c r="G153" s="255"/>
      <c r="H153" s="258">
        <v>0.33000000000000002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169</v>
      </c>
      <c r="AU153" s="264" t="s">
        <v>88</v>
      </c>
      <c r="AV153" s="14" t="s">
        <v>94</v>
      </c>
      <c r="AW153" s="14" t="s">
        <v>34</v>
      </c>
      <c r="AX153" s="14" t="s">
        <v>84</v>
      </c>
      <c r="AY153" s="264" t="s">
        <v>163</v>
      </c>
    </row>
    <row r="154" s="2" customFormat="1" ht="24.15" customHeight="1">
      <c r="A154" s="39"/>
      <c r="B154" s="40"/>
      <c r="C154" s="228" t="s">
        <v>185</v>
      </c>
      <c r="D154" s="228" t="s">
        <v>165</v>
      </c>
      <c r="E154" s="229" t="s">
        <v>2152</v>
      </c>
      <c r="F154" s="230" t="s">
        <v>2153</v>
      </c>
      <c r="G154" s="231" t="s">
        <v>168</v>
      </c>
      <c r="H154" s="232">
        <v>0.57799999999999996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94</v>
      </c>
      <c r="AT154" s="240" t="s">
        <v>165</v>
      </c>
      <c r="AU154" s="240" t="s">
        <v>88</v>
      </c>
      <c r="AY154" s="18" t="s">
        <v>163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94</v>
      </c>
      <c r="BM154" s="240" t="s">
        <v>202</v>
      </c>
    </row>
    <row r="155" s="13" customFormat="1">
      <c r="A155" s="13"/>
      <c r="B155" s="242"/>
      <c r="C155" s="243"/>
      <c r="D155" s="244" t="s">
        <v>169</v>
      </c>
      <c r="E155" s="245" t="s">
        <v>1</v>
      </c>
      <c r="F155" s="246" t="s">
        <v>2154</v>
      </c>
      <c r="G155" s="243"/>
      <c r="H155" s="247">
        <v>0.57799999999999996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169</v>
      </c>
      <c r="AU155" s="253" t="s">
        <v>88</v>
      </c>
      <c r="AV155" s="13" t="s">
        <v>88</v>
      </c>
      <c r="AW155" s="13" t="s">
        <v>34</v>
      </c>
      <c r="AX155" s="13" t="s">
        <v>79</v>
      </c>
      <c r="AY155" s="253" t="s">
        <v>163</v>
      </c>
    </row>
    <row r="156" s="14" customFormat="1">
      <c r="A156" s="14"/>
      <c r="B156" s="254"/>
      <c r="C156" s="255"/>
      <c r="D156" s="244" t="s">
        <v>169</v>
      </c>
      <c r="E156" s="256" t="s">
        <v>1</v>
      </c>
      <c r="F156" s="257" t="s">
        <v>172</v>
      </c>
      <c r="G156" s="255"/>
      <c r="H156" s="258">
        <v>0.57799999999999996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169</v>
      </c>
      <c r="AU156" s="264" t="s">
        <v>88</v>
      </c>
      <c r="AV156" s="14" t="s">
        <v>94</v>
      </c>
      <c r="AW156" s="14" t="s">
        <v>34</v>
      </c>
      <c r="AX156" s="14" t="s">
        <v>84</v>
      </c>
      <c r="AY156" s="264" t="s">
        <v>163</v>
      </c>
    </row>
    <row r="157" s="2" customFormat="1" ht="16.5" customHeight="1">
      <c r="A157" s="39"/>
      <c r="B157" s="40"/>
      <c r="C157" s="228" t="s">
        <v>205</v>
      </c>
      <c r="D157" s="228" t="s">
        <v>165</v>
      </c>
      <c r="E157" s="229" t="s">
        <v>2155</v>
      </c>
      <c r="F157" s="230" t="s">
        <v>2156</v>
      </c>
      <c r="G157" s="231" t="s">
        <v>175</v>
      </c>
      <c r="H157" s="232">
        <v>4.4000000000000004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94</v>
      </c>
      <c r="AT157" s="240" t="s">
        <v>165</v>
      </c>
      <c r="AU157" s="240" t="s">
        <v>88</v>
      </c>
      <c r="AY157" s="18" t="s">
        <v>163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94</v>
      </c>
      <c r="BM157" s="240" t="s">
        <v>208</v>
      </c>
    </row>
    <row r="158" s="13" customFormat="1">
      <c r="A158" s="13"/>
      <c r="B158" s="242"/>
      <c r="C158" s="243"/>
      <c r="D158" s="244" t="s">
        <v>169</v>
      </c>
      <c r="E158" s="245" t="s">
        <v>1</v>
      </c>
      <c r="F158" s="246" t="s">
        <v>2157</v>
      </c>
      <c r="G158" s="243"/>
      <c r="H158" s="247">
        <v>4.4000000000000004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169</v>
      </c>
      <c r="AU158" s="253" t="s">
        <v>88</v>
      </c>
      <c r="AV158" s="13" t="s">
        <v>88</v>
      </c>
      <c r="AW158" s="13" t="s">
        <v>34</v>
      </c>
      <c r="AX158" s="13" t="s">
        <v>79</v>
      </c>
      <c r="AY158" s="253" t="s">
        <v>163</v>
      </c>
    </row>
    <row r="159" s="14" customFormat="1">
      <c r="A159" s="14"/>
      <c r="B159" s="254"/>
      <c r="C159" s="255"/>
      <c r="D159" s="244" t="s">
        <v>169</v>
      </c>
      <c r="E159" s="256" t="s">
        <v>1</v>
      </c>
      <c r="F159" s="257" t="s">
        <v>172</v>
      </c>
      <c r="G159" s="255"/>
      <c r="H159" s="258">
        <v>4.4000000000000004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169</v>
      </c>
      <c r="AU159" s="264" t="s">
        <v>88</v>
      </c>
      <c r="AV159" s="14" t="s">
        <v>94</v>
      </c>
      <c r="AW159" s="14" t="s">
        <v>34</v>
      </c>
      <c r="AX159" s="14" t="s">
        <v>84</v>
      </c>
      <c r="AY159" s="264" t="s">
        <v>163</v>
      </c>
    </row>
    <row r="160" s="2" customFormat="1" ht="16.5" customHeight="1">
      <c r="A160" s="39"/>
      <c r="B160" s="40"/>
      <c r="C160" s="228" t="s">
        <v>188</v>
      </c>
      <c r="D160" s="228" t="s">
        <v>165</v>
      </c>
      <c r="E160" s="229" t="s">
        <v>2158</v>
      </c>
      <c r="F160" s="230" t="s">
        <v>2159</v>
      </c>
      <c r="G160" s="231" t="s">
        <v>175</v>
      </c>
      <c r="H160" s="232">
        <v>4.4000000000000004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94</v>
      </c>
      <c r="AT160" s="240" t="s">
        <v>165</v>
      </c>
      <c r="AU160" s="240" t="s">
        <v>88</v>
      </c>
      <c r="AY160" s="18" t="s">
        <v>163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94</v>
      </c>
      <c r="BM160" s="240" t="s">
        <v>213</v>
      </c>
    </row>
    <row r="161" s="12" customFormat="1" ht="22.8" customHeight="1">
      <c r="A161" s="12"/>
      <c r="B161" s="212"/>
      <c r="C161" s="213"/>
      <c r="D161" s="214" t="s">
        <v>78</v>
      </c>
      <c r="E161" s="226" t="s">
        <v>91</v>
      </c>
      <c r="F161" s="226" t="s">
        <v>164</v>
      </c>
      <c r="G161" s="213"/>
      <c r="H161" s="213"/>
      <c r="I161" s="216"/>
      <c r="J161" s="227">
        <f>BK161</f>
        <v>0</v>
      </c>
      <c r="K161" s="213"/>
      <c r="L161" s="218"/>
      <c r="M161" s="219"/>
      <c r="N161" s="220"/>
      <c r="O161" s="220"/>
      <c r="P161" s="221">
        <f>SUM(P162:P165)</f>
        <v>0</v>
      </c>
      <c r="Q161" s="220"/>
      <c r="R161" s="221">
        <f>SUM(R162:R165)</f>
        <v>0</v>
      </c>
      <c r="S161" s="220"/>
      <c r="T161" s="222">
        <f>SUM(T162:T165)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3" t="s">
        <v>84</v>
      </c>
      <c r="AT161" s="224" t="s">
        <v>78</v>
      </c>
      <c r="AU161" s="224" t="s">
        <v>84</v>
      </c>
      <c r="AY161" s="223" t="s">
        <v>163</v>
      </c>
      <c r="BK161" s="225">
        <f>SUM(BK162:BK165)</f>
        <v>0</v>
      </c>
    </row>
    <row r="162" s="2" customFormat="1" ht="16.5" customHeight="1">
      <c r="A162" s="39"/>
      <c r="B162" s="40"/>
      <c r="C162" s="228" t="s">
        <v>214</v>
      </c>
      <c r="D162" s="228" t="s">
        <v>165</v>
      </c>
      <c r="E162" s="229" t="s">
        <v>2160</v>
      </c>
      <c r="F162" s="230" t="s">
        <v>2161</v>
      </c>
      <c r="G162" s="231" t="s">
        <v>184</v>
      </c>
      <c r="H162" s="232">
        <v>12.9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94</v>
      </c>
      <c r="AT162" s="240" t="s">
        <v>165</v>
      </c>
      <c r="AU162" s="240" t="s">
        <v>88</v>
      </c>
      <c r="AY162" s="18" t="s">
        <v>163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84</v>
      </c>
      <c r="BK162" s="241">
        <f>ROUND(I162*H162,2)</f>
        <v>0</v>
      </c>
      <c r="BL162" s="18" t="s">
        <v>94</v>
      </c>
      <c r="BM162" s="240" t="s">
        <v>217</v>
      </c>
    </row>
    <row r="163" s="13" customFormat="1">
      <c r="A163" s="13"/>
      <c r="B163" s="242"/>
      <c r="C163" s="243"/>
      <c r="D163" s="244" t="s">
        <v>169</v>
      </c>
      <c r="E163" s="245" t="s">
        <v>1</v>
      </c>
      <c r="F163" s="246" t="s">
        <v>2162</v>
      </c>
      <c r="G163" s="243"/>
      <c r="H163" s="247">
        <v>12.9</v>
      </c>
      <c r="I163" s="248"/>
      <c r="J163" s="243"/>
      <c r="K163" s="243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169</v>
      </c>
      <c r="AU163" s="253" t="s">
        <v>88</v>
      </c>
      <c r="AV163" s="13" t="s">
        <v>88</v>
      </c>
      <c r="AW163" s="13" t="s">
        <v>34</v>
      </c>
      <c r="AX163" s="13" t="s">
        <v>79</v>
      </c>
      <c r="AY163" s="253" t="s">
        <v>163</v>
      </c>
    </row>
    <row r="164" s="14" customFormat="1">
      <c r="A164" s="14"/>
      <c r="B164" s="254"/>
      <c r="C164" s="255"/>
      <c r="D164" s="244" t="s">
        <v>169</v>
      </c>
      <c r="E164" s="256" t="s">
        <v>1</v>
      </c>
      <c r="F164" s="257" t="s">
        <v>172</v>
      </c>
      <c r="G164" s="255"/>
      <c r="H164" s="258">
        <v>12.9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169</v>
      </c>
      <c r="AU164" s="264" t="s">
        <v>88</v>
      </c>
      <c r="AV164" s="14" t="s">
        <v>94</v>
      </c>
      <c r="AW164" s="14" t="s">
        <v>34</v>
      </c>
      <c r="AX164" s="14" t="s">
        <v>84</v>
      </c>
      <c r="AY164" s="264" t="s">
        <v>163</v>
      </c>
    </row>
    <row r="165" s="2" customFormat="1" ht="21.75" customHeight="1">
      <c r="A165" s="39"/>
      <c r="B165" s="40"/>
      <c r="C165" s="265" t="s">
        <v>8</v>
      </c>
      <c r="D165" s="265" t="s">
        <v>296</v>
      </c>
      <c r="E165" s="266" t="s">
        <v>2163</v>
      </c>
      <c r="F165" s="267" t="s">
        <v>2164</v>
      </c>
      <c r="G165" s="268" t="s">
        <v>184</v>
      </c>
      <c r="H165" s="269">
        <v>12.5</v>
      </c>
      <c r="I165" s="270"/>
      <c r="J165" s="271">
        <f>ROUND(I165*H165,2)</f>
        <v>0</v>
      </c>
      <c r="K165" s="272"/>
      <c r="L165" s="273"/>
      <c r="M165" s="274" t="s">
        <v>1</v>
      </c>
      <c r="N165" s="275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185</v>
      </c>
      <c r="AT165" s="240" t="s">
        <v>296</v>
      </c>
      <c r="AU165" s="240" t="s">
        <v>88</v>
      </c>
      <c r="AY165" s="18" t="s">
        <v>163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94</v>
      </c>
      <c r="BM165" s="240" t="s">
        <v>224</v>
      </c>
    </row>
    <row r="166" s="12" customFormat="1" ht="22.8" customHeight="1">
      <c r="A166" s="12"/>
      <c r="B166" s="212"/>
      <c r="C166" s="213"/>
      <c r="D166" s="214" t="s">
        <v>78</v>
      </c>
      <c r="E166" s="226" t="s">
        <v>94</v>
      </c>
      <c r="F166" s="226" t="s">
        <v>181</v>
      </c>
      <c r="G166" s="213"/>
      <c r="H166" s="213"/>
      <c r="I166" s="216"/>
      <c r="J166" s="227">
        <f>BK166</f>
        <v>0</v>
      </c>
      <c r="K166" s="213"/>
      <c r="L166" s="218"/>
      <c r="M166" s="219"/>
      <c r="N166" s="220"/>
      <c r="O166" s="220"/>
      <c r="P166" s="221">
        <f>SUM(P167:P188)</f>
        <v>0</v>
      </c>
      <c r="Q166" s="220"/>
      <c r="R166" s="221">
        <f>SUM(R167:R188)</f>
        <v>0</v>
      </c>
      <c r="S166" s="220"/>
      <c r="T166" s="222">
        <f>SUM(T167:T188)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3" t="s">
        <v>84</v>
      </c>
      <c r="AT166" s="224" t="s">
        <v>78</v>
      </c>
      <c r="AU166" s="224" t="s">
        <v>84</v>
      </c>
      <c r="AY166" s="223" t="s">
        <v>163</v>
      </c>
      <c r="BK166" s="225">
        <f>SUM(BK167:BK188)</f>
        <v>0</v>
      </c>
    </row>
    <row r="167" s="2" customFormat="1" ht="37.8" customHeight="1">
      <c r="A167" s="39"/>
      <c r="B167" s="40"/>
      <c r="C167" s="228" t="s">
        <v>229</v>
      </c>
      <c r="D167" s="228" t="s">
        <v>165</v>
      </c>
      <c r="E167" s="229" t="s">
        <v>2165</v>
      </c>
      <c r="F167" s="230" t="s">
        <v>2166</v>
      </c>
      <c r="G167" s="231" t="s">
        <v>168</v>
      </c>
      <c r="H167" s="232">
        <v>2.04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94</v>
      </c>
      <c r="AT167" s="240" t="s">
        <v>165</v>
      </c>
      <c r="AU167" s="240" t="s">
        <v>88</v>
      </c>
      <c r="AY167" s="18" t="s">
        <v>163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84</v>
      </c>
      <c r="BK167" s="241">
        <f>ROUND(I167*H167,2)</f>
        <v>0</v>
      </c>
      <c r="BL167" s="18" t="s">
        <v>94</v>
      </c>
      <c r="BM167" s="240" t="s">
        <v>232</v>
      </c>
    </row>
    <row r="168" s="13" customFormat="1">
      <c r="A168" s="13"/>
      <c r="B168" s="242"/>
      <c r="C168" s="243"/>
      <c r="D168" s="244" t="s">
        <v>169</v>
      </c>
      <c r="E168" s="245" t="s">
        <v>1</v>
      </c>
      <c r="F168" s="246" t="s">
        <v>2167</v>
      </c>
      <c r="G168" s="243"/>
      <c r="H168" s="247">
        <v>2.04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169</v>
      </c>
      <c r="AU168" s="253" t="s">
        <v>88</v>
      </c>
      <c r="AV168" s="13" t="s">
        <v>88</v>
      </c>
      <c r="AW168" s="13" t="s">
        <v>34</v>
      </c>
      <c r="AX168" s="13" t="s">
        <v>79</v>
      </c>
      <c r="AY168" s="253" t="s">
        <v>163</v>
      </c>
    </row>
    <row r="169" s="14" customFormat="1">
      <c r="A169" s="14"/>
      <c r="B169" s="254"/>
      <c r="C169" s="255"/>
      <c r="D169" s="244" t="s">
        <v>169</v>
      </c>
      <c r="E169" s="256" t="s">
        <v>1</v>
      </c>
      <c r="F169" s="257" t="s">
        <v>172</v>
      </c>
      <c r="G169" s="255"/>
      <c r="H169" s="258">
        <v>2.04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169</v>
      </c>
      <c r="AU169" s="264" t="s">
        <v>88</v>
      </c>
      <c r="AV169" s="14" t="s">
        <v>94</v>
      </c>
      <c r="AW169" s="14" t="s">
        <v>34</v>
      </c>
      <c r="AX169" s="14" t="s">
        <v>84</v>
      </c>
      <c r="AY169" s="264" t="s">
        <v>163</v>
      </c>
    </row>
    <row r="170" s="2" customFormat="1" ht="37.8" customHeight="1">
      <c r="A170" s="39"/>
      <c r="B170" s="40"/>
      <c r="C170" s="228" t="s">
        <v>197</v>
      </c>
      <c r="D170" s="228" t="s">
        <v>165</v>
      </c>
      <c r="E170" s="229" t="s">
        <v>2168</v>
      </c>
      <c r="F170" s="230" t="s">
        <v>2169</v>
      </c>
      <c r="G170" s="231" t="s">
        <v>286</v>
      </c>
      <c r="H170" s="232">
        <v>0.20399999999999999</v>
      </c>
      <c r="I170" s="233"/>
      <c r="J170" s="234">
        <f>ROUND(I170*H170,2)</f>
        <v>0</v>
      </c>
      <c r="K170" s="235"/>
      <c r="L170" s="45"/>
      <c r="M170" s="236" t="s">
        <v>1</v>
      </c>
      <c r="N170" s="237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94</v>
      </c>
      <c r="AT170" s="240" t="s">
        <v>165</v>
      </c>
      <c r="AU170" s="240" t="s">
        <v>88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94</v>
      </c>
      <c r="BM170" s="240" t="s">
        <v>235</v>
      </c>
    </row>
    <row r="171" s="13" customFormat="1">
      <c r="A171" s="13"/>
      <c r="B171" s="242"/>
      <c r="C171" s="243"/>
      <c r="D171" s="244" t="s">
        <v>169</v>
      </c>
      <c r="E171" s="245" t="s">
        <v>1</v>
      </c>
      <c r="F171" s="246" t="s">
        <v>2170</v>
      </c>
      <c r="G171" s="243"/>
      <c r="H171" s="247">
        <v>0.20399999999999999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169</v>
      </c>
      <c r="AU171" s="253" t="s">
        <v>88</v>
      </c>
      <c r="AV171" s="13" t="s">
        <v>88</v>
      </c>
      <c r="AW171" s="13" t="s">
        <v>34</v>
      </c>
      <c r="AX171" s="13" t="s">
        <v>79</v>
      </c>
      <c r="AY171" s="253" t="s">
        <v>163</v>
      </c>
    </row>
    <row r="172" s="14" customFormat="1">
      <c r="A172" s="14"/>
      <c r="B172" s="254"/>
      <c r="C172" s="255"/>
      <c r="D172" s="244" t="s">
        <v>169</v>
      </c>
      <c r="E172" s="256" t="s">
        <v>1</v>
      </c>
      <c r="F172" s="257" t="s">
        <v>172</v>
      </c>
      <c r="G172" s="255"/>
      <c r="H172" s="258">
        <v>0.20399999999999999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169</v>
      </c>
      <c r="AU172" s="264" t="s">
        <v>88</v>
      </c>
      <c r="AV172" s="14" t="s">
        <v>94</v>
      </c>
      <c r="AW172" s="14" t="s">
        <v>34</v>
      </c>
      <c r="AX172" s="14" t="s">
        <v>84</v>
      </c>
      <c r="AY172" s="264" t="s">
        <v>163</v>
      </c>
    </row>
    <row r="173" s="2" customFormat="1" ht="37.8" customHeight="1">
      <c r="A173" s="39"/>
      <c r="B173" s="40"/>
      <c r="C173" s="228" t="s">
        <v>236</v>
      </c>
      <c r="D173" s="228" t="s">
        <v>165</v>
      </c>
      <c r="E173" s="229" t="s">
        <v>2171</v>
      </c>
      <c r="F173" s="230" t="s">
        <v>2172</v>
      </c>
      <c r="G173" s="231" t="s">
        <v>286</v>
      </c>
      <c r="H173" s="232">
        <v>0.13800000000000001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94</v>
      </c>
      <c r="AT173" s="240" t="s">
        <v>165</v>
      </c>
      <c r="AU173" s="240" t="s">
        <v>88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94</v>
      </c>
      <c r="BM173" s="240" t="s">
        <v>239</v>
      </c>
    </row>
    <row r="174" s="13" customFormat="1">
      <c r="A174" s="13"/>
      <c r="B174" s="242"/>
      <c r="C174" s="243"/>
      <c r="D174" s="244" t="s">
        <v>169</v>
      </c>
      <c r="E174" s="245" t="s">
        <v>1</v>
      </c>
      <c r="F174" s="246" t="s">
        <v>2173</v>
      </c>
      <c r="G174" s="243"/>
      <c r="H174" s="247">
        <v>0.13800000000000001</v>
      </c>
      <c r="I174" s="248"/>
      <c r="J174" s="243"/>
      <c r="K174" s="243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169</v>
      </c>
      <c r="AU174" s="253" t="s">
        <v>88</v>
      </c>
      <c r="AV174" s="13" t="s">
        <v>88</v>
      </c>
      <c r="AW174" s="13" t="s">
        <v>34</v>
      </c>
      <c r="AX174" s="13" t="s">
        <v>79</v>
      </c>
      <c r="AY174" s="253" t="s">
        <v>163</v>
      </c>
    </row>
    <row r="175" s="14" customFormat="1">
      <c r="A175" s="14"/>
      <c r="B175" s="254"/>
      <c r="C175" s="255"/>
      <c r="D175" s="244" t="s">
        <v>169</v>
      </c>
      <c r="E175" s="256" t="s">
        <v>1</v>
      </c>
      <c r="F175" s="257" t="s">
        <v>172</v>
      </c>
      <c r="G175" s="255"/>
      <c r="H175" s="258">
        <v>0.13800000000000001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169</v>
      </c>
      <c r="AU175" s="264" t="s">
        <v>88</v>
      </c>
      <c r="AV175" s="14" t="s">
        <v>94</v>
      </c>
      <c r="AW175" s="14" t="s">
        <v>34</v>
      </c>
      <c r="AX175" s="14" t="s">
        <v>84</v>
      </c>
      <c r="AY175" s="264" t="s">
        <v>163</v>
      </c>
    </row>
    <row r="176" s="2" customFormat="1" ht="49.05" customHeight="1">
      <c r="A176" s="39"/>
      <c r="B176" s="40"/>
      <c r="C176" s="228" t="s">
        <v>202</v>
      </c>
      <c r="D176" s="228" t="s">
        <v>165</v>
      </c>
      <c r="E176" s="229" t="s">
        <v>2174</v>
      </c>
      <c r="F176" s="230" t="s">
        <v>2175</v>
      </c>
      <c r="G176" s="231" t="s">
        <v>184</v>
      </c>
      <c r="H176" s="232">
        <v>58.100000000000001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94</v>
      </c>
      <c r="AT176" s="240" t="s">
        <v>165</v>
      </c>
      <c r="AU176" s="240" t="s">
        <v>88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94</v>
      </c>
      <c r="BM176" s="240" t="s">
        <v>242</v>
      </c>
    </row>
    <row r="177" s="13" customFormat="1">
      <c r="A177" s="13"/>
      <c r="B177" s="242"/>
      <c r="C177" s="243"/>
      <c r="D177" s="244" t="s">
        <v>169</v>
      </c>
      <c r="E177" s="245" t="s">
        <v>1</v>
      </c>
      <c r="F177" s="246" t="s">
        <v>2176</v>
      </c>
      <c r="G177" s="243"/>
      <c r="H177" s="247">
        <v>58.100000000000001</v>
      </c>
      <c r="I177" s="248"/>
      <c r="J177" s="243"/>
      <c r="K177" s="243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169</v>
      </c>
      <c r="AU177" s="253" t="s">
        <v>88</v>
      </c>
      <c r="AV177" s="13" t="s">
        <v>88</v>
      </c>
      <c r="AW177" s="13" t="s">
        <v>34</v>
      </c>
      <c r="AX177" s="13" t="s">
        <v>79</v>
      </c>
      <c r="AY177" s="253" t="s">
        <v>163</v>
      </c>
    </row>
    <row r="178" s="14" customFormat="1">
      <c r="A178" s="14"/>
      <c r="B178" s="254"/>
      <c r="C178" s="255"/>
      <c r="D178" s="244" t="s">
        <v>169</v>
      </c>
      <c r="E178" s="256" t="s">
        <v>1</v>
      </c>
      <c r="F178" s="257" t="s">
        <v>172</v>
      </c>
      <c r="G178" s="255"/>
      <c r="H178" s="258">
        <v>58.100000000000001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169</v>
      </c>
      <c r="AU178" s="264" t="s">
        <v>88</v>
      </c>
      <c r="AV178" s="14" t="s">
        <v>94</v>
      </c>
      <c r="AW178" s="14" t="s">
        <v>34</v>
      </c>
      <c r="AX178" s="14" t="s">
        <v>84</v>
      </c>
      <c r="AY178" s="264" t="s">
        <v>163</v>
      </c>
    </row>
    <row r="179" s="2" customFormat="1" ht="16.5" customHeight="1">
      <c r="A179" s="39"/>
      <c r="B179" s="40"/>
      <c r="C179" s="265" t="s">
        <v>244</v>
      </c>
      <c r="D179" s="265" t="s">
        <v>296</v>
      </c>
      <c r="E179" s="266" t="s">
        <v>2177</v>
      </c>
      <c r="F179" s="267" t="s">
        <v>2178</v>
      </c>
      <c r="G179" s="268" t="s">
        <v>293</v>
      </c>
      <c r="H179" s="269">
        <v>17</v>
      </c>
      <c r="I179" s="270"/>
      <c r="J179" s="271">
        <f>ROUND(I179*H179,2)</f>
        <v>0</v>
      </c>
      <c r="K179" s="272"/>
      <c r="L179" s="273"/>
      <c r="M179" s="274" t="s">
        <v>1</v>
      </c>
      <c r="N179" s="275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185</v>
      </c>
      <c r="AT179" s="240" t="s">
        <v>296</v>
      </c>
      <c r="AU179" s="240" t="s">
        <v>88</v>
      </c>
      <c r="AY179" s="18" t="s">
        <v>163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84</v>
      </c>
      <c r="BK179" s="241">
        <f>ROUND(I179*H179,2)</f>
        <v>0</v>
      </c>
      <c r="BL179" s="18" t="s">
        <v>94</v>
      </c>
      <c r="BM179" s="240" t="s">
        <v>247</v>
      </c>
    </row>
    <row r="180" s="2" customFormat="1" ht="24.15" customHeight="1">
      <c r="A180" s="39"/>
      <c r="B180" s="40"/>
      <c r="C180" s="265" t="s">
        <v>208</v>
      </c>
      <c r="D180" s="265" t="s">
        <v>296</v>
      </c>
      <c r="E180" s="266" t="s">
        <v>2179</v>
      </c>
      <c r="F180" s="267" t="s">
        <v>2180</v>
      </c>
      <c r="G180" s="268" t="s">
        <v>293</v>
      </c>
      <c r="H180" s="269">
        <v>17</v>
      </c>
      <c r="I180" s="270"/>
      <c r="J180" s="271">
        <f>ROUND(I180*H180,2)</f>
        <v>0</v>
      </c>
      <c r="K180" s="272"/>
      <c r="L180" s="273"/>
      <c r="M180" s="274" t="s">
        <v>1</v>
      </c>
      <c r="N180" s="275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185</v>
      </c>
      <c r="AT180" s="240" t="s">
        <v>296</v>
      </c>
      <c r="AU180" s="240" t="s">
        <v>88</v>
      </c>
      <c r="AY180" s="18" t="s">
        <v>163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94</v>
      </c>
      <c r="BM180" s="240" t="s">
        <v>250</v>
      </c>
    </row>
    <row r="181" s="2" customFormat="1" ht="16.5" customHeight="1">
      <c r="A181" s="39"/>
      <c r="B181" s="40"/>
      <c r="C181" s="265" t="s">
        <v>255</v>
      </c>
      <c r="D181" s="265" t="s">
        <v>296</v>
      </c>
      <c r="E181" s="266" t="s">
        <v>2181</v>
      </c>
      <c r="F181" s="267" t="s">
        <v>2182</v>
      </c>
      <c r="G181" s="268" t="s">
        <v>184</v>
      </c>
      <c r="H181" s="269">
        <v>1.7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185</v>
      </c>
      <c r="AT181" s="240" t="s">
        <v>296</v>
      </c>
      <c r="AU181" s="240" t="s">
        <v>88</v>
      </c>
      <c r="AY181" s="18" t="s">
        <v>163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94</v>
      </c>
      <c r="BM181" s="240" t="s">
        <v>258</v>
      </c>
    </row>
    <row r="182" s="2" customFormat="1" ht="44.25" customHeight="1">
      <c r="A182" s="39"/>
      <c r="B182" s="40"/>
      <c r="C182" s="228" t="s">
        <v>213</v>
      </c>
      <c r="D182" s="228" t="s">
        <v>165</v>
      </c>
      <c r="E182" s="229" t="s">
        <v>2183</v>
      </c>
      <c r="F182" s="230" t="s">
        <v>2184</v>
      </c>
      <c r="G182" s="231" t="s">
        <v>184</v>
      </c>
      <c r="H182" s="232">
        <v>30.600000000000001</v>
      </c>
      <c r="I182" s="233"/>
      <c r="J182" s="234">
        <f>ROUND(I182*H182,2)</f>
        <v>0</v>
      </c>
      <c r="K182" s="235"/>
      <c r="L182" s="45"/>
      <c r="M182" s="236" t="s">
        <v>1</v>
      </c>
      <c r="N182" s="237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94</v>
      </c>
      <c r="AT182" s="240" t="s">
        <v>165</v>
      </c>
      <c r="AU182" s="240" t="s">
        <v>88</v>
      </c>
      <c r="AY182" s="18" t="s">
        <v>163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84</v>
      </c>
      <c r="BK182" s="241">
        <f>ROUND(I182*H182,2)</f>
        <v>0</v>
      </c>
      <c r="BL182" s="18" t="s">
        <v>94</v>
      </c>
      <c r="BM182" s="240" t="s">
        <v>261</v>
      </c>
    </row>
    <row r="183" s="13" customFormat="1">
      <c r="A183" s="13"/>
      <c r="B183" s="242"/>
      <c r="C183" s="243"/>
      <c r="D183" s="244" t="s">
        <v>169</v>
      </c>
      <c r="E183" s="245" t="s">
        <v>1</v>
      </c>
      <c r="F183" s="246" t="s">
        <v>2185</v>
      </c>
      <c r="G183" s="243"/>
      <c r="H183" s="247">
        <v>30.600000000000001</v>
      </c>
      <c r="I183" s="248"/>
      <c r="J183" s="243"/>
      <c r="K183" s="243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169</v>
      </c>
      <c r="AU183" s="253" t="s">
        <v>88</v>
      </c>
      <c r="AV183" s="13" t="s">
        <v>88</v>
      </c>
      <c r="AW183" s="13" t="s">
        <v>34</v>
      </c>
      <c r="AX183" s="13" t="s">
        <v>79</v>
      </c>
      <c r="AY183" s="253" t="s">
        <v>163</v>
      </c>
    </row>
    <row r="184" s="14" customFormat="1">
      <c r="A184" s="14"/>
      <c r="B184" s="254"/>
      <c r="C184" s="255"/>
      <c r="D184" s="244" t="s">
        <v>169</v>
      </c>
      <c r="E184" s="256" t="s">
        <v>1</v>
      </c>
      <c r="F184" s="257" t="s">
        <v>172</v>
      </c>
      <c r="G184" s="255"/>
      <c r="H184" s="258">
        <v>30.600000000000001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169</v>
      </c>
      <c r="AU184" s="264" t="s">
        <v>88</v>
      </c>
      <c r="AV184" s="14" t="s">
        <v>94</v>
      </c>
      <c r="AW184" s="14" t="s">
        <v>34</v>
      </c>
      <c r="AX184" s="14" t="s">
        <v>84</v>
      </c>
      <c r="AY184" s="264" t="s">
        <v>163</v>
      </c>
    </row>
    <row r="185" s="2" customFormat="1" ht="33" customHeight="1">
      <c r="A185" s="39"/>
      <c r="B185" s="40"/>
      <c r="C185" s="228" t="s">
        <v>7</v>
      </c>
      <c r="D185" s="228" t="s">
        <v>165</v>
      </c>
      <c r="E185" s="229" t="s">
        <v>186</v>
      </c>
      <c r="F185" s="230" t="s">
        <v>187</v>
      </c>
      <c r="G185" s="231" t="s">
        <v>175</v>
      </c>
      <c r="H185" s="232">
        <v>8</v>
      </c>
      <c r="I185" s="233"/>
      <c r="J185" s="234">
        <f>ROUND(I185*H185,2)</f>
        <v>0</v>
      </c>
      <c r="K185" s="235"/>
      <c r="L185" s="45"/>
      <c r="M185" s="236" t="s">
        <v>1</v>
      </c>
      <c r="N185" s="237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94</v>
      </c>
      <c r="AT185" s="240" t="s">
        <v>165</v>
      </c>
      <c r="AU185" s="240" t="s">
        <v>88</v>
      </c>
      <c r="AY185" s="18" t="s">
        <v>163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84</v>
      </c>
      <c r="BK185" s="241">
        <f>ROUND(I185*H185,2)</f>
        <v>0</v>
      </c>
      <c r="BL185" s="18" t="s">
        <v>94</v>
      </c>
      <c r="BM185" s="240" t="s">
        <v>264</v>
      </c>
    </row>
    <row r="186" s="13" customFormat="1">
      <c r="A186" s="13"/>
      <c r="B186" s="242"/>
      <c r="C186" s="243"/>
      <c r="D186" s="244" t="s">
        <v>169</v>
      </c>
      <c r="E186" s="245" t="s">
        <v>1</v>
      </c>
      <c r="F186" s="246" t="s">
        <v>2186</v>
      </c>
      <c r="G186" s="243"/>
      <c r="H186" s="247">
        <v>8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169</v>
      </c>
      <c r="AU186" s="253" t="s">
        <v>88</v>
      </c>
      <c r="AV186" s="13" t="s">
        <v>88</v>
      </c>
      <c r="AW186" s="13" t="s">
        <v>34</v>
      </c>
      <c r="AX186" s="13" t="s">
        <v>79</v>
      </c>
      <c r="AY186" s="253" t="s">
        <v>163</v>
      </c>
    </row>
    <row r="187" s="14" customFormat="1">
      <c r="A187" s="14"/>
      <c r="B187" s="254"/>
      <c r="C187" s="255"/>
      <c r="D187" s="244" t="s">
        <v>169</v>
      </c>
      <c r="E187" s="256" t="s">
        <v>1</v>
      </c>
      <c r="F187" s="257" t="s">
        <v>172</v>
      </c>
      <c r="G187" s="255"/>
      <c r="H187" s="258">
        <v>8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169</v>
      </c>
      <c r="AU187" s="264" t="s">
        <v>88</v>
      </c>
      <c r="AV187" s="14" t="s">
        <v>94</v>
      </c>
      <c r="AW187" s="14" t="s">
        <v>34</v>
      </c>
      <c r="AX187" s="14" t="s">
        <v>84</v>
      </c>
      <c r="AY187" s="264" t="s">
        <v>163</v>
      </c>
    </row>
    <row r="188" s="2" customFormat="1" ht="33" customHeight="1">
      <c r="A188" s="39"/>
      <c r="B188" s="40"/>
      <c r="C188" s="228" t="s">
        <v>217</v>
      </c>
      <c r="D188" s="228" t="s">
        <v>165</v>
      </c>
      <c r="E188" s="229" t="s">
        <v>190</v>
      </c>
      <c r="F188" s="230" t="s">
        <v>191</v>
      </c>
      <c r="G188" s="231" t="s">
        <v>175</v>
      </c>
      <c r="H188" s="232">
        <v>8</v>
      </c>
      <c r="I188" s="233"/>
      <c r="J188" s="234">
        <f>ROUND(I188*H188,2)</f>
        <v>0</v>
      </c>
      <c r="K188" s="235"/>
      <c r="L188" s="45"/>
      <c r="M188" s="236" t="s">
        <v>1</v>
      </c>
      <c r="N188" s="237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94</v>
      </c>
      <c r="AT188" s="240" t="s">
        <v>165</v>
      </c>
      <c r="AU188" s="240" t="s">
        <v>88</v>
      </c>
      <c r="AY188" s="18" t="s">
        <v>163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94</v>
      </c>
      <c r="BM188" s="240" t="s">
        <v>274</v>
      </c>
    </row>
    <row r="189" s="12" customFormat="1" ht="22.8" customHeight="1">
      <c r="A189" s="12"/>
      <c r="B189" s="212"/>
      <c r="C189" s="213"/>
      <c r="D189" s="214" t="s">
        <v>78</v>
      </c>
      <c r="E189" s="226" t="s">
        <v>97</v>
      </c>
      <c r="F189" s="226" t="s">
        <v>1483</v>
      </c>
      <c r="G189" s="213"/>
      <c r="H189" s="213"/>
      <c r="I189" s="216"/>
      <c r="J189" s="227">
        <f>BK189</f>
        <v>0</v>
      </c>
      <c r="K189" s="213"/>
      <c r="L189" s="218"/>
      <c r="M189" s="219"/>
      <c r="N189" s="220"/>
      <c r="O189" s="220"/>
      <c r="P189" s="221">
        <f>SUM(P190:P199)</f>
        <v>0</v>
      </c>
      <c r="Q189" s="220"/>
      <c r="R189" s="221">
        <f>SUM(R190:R199)</f>
        <v>0</v>
      </c>
      <c r="S189" s="220"/>
      <c r="T189" s="222">
        <f>SUM(T190:T199)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78</v>
      </c>
      <c r="AU189" s="224" t="s">
        <v>84</v>
      </c>
      <c r="AY189" s="223" t="s">
        <v>163</v>
      </c>
      <c r="BK189" s="225">
        <f>SUM(BK190:BK199)</f>
        <v>0</v>
      </c>
    </row>
    <row r="190" s="2" customFormat="1" ht="44.25" customHeight="1">
      <c r="A190" s="39"/>
      <c r="B190" s="40"/>
      <c r="C190" s="228" t="s">
        <v>276</v>
      </c>
      <c r="D190" s="228" t="s">
        <v>165</v>
      </c>
      <c r="E190" s="229" t="s">
        <v>2187</v>
      </c>
      <c r="F190" s="230" t="s">
        <v>2188</v>
      </c>
      <c r="G190" s="231" t="s">
        <v>175</v>
      </c>
      <c r="H190" s="232">
        <v>248</v>
      </c>
      <c r="I190" s="233"/>
      <c r="J190" s="234">
        <f>ROUND(I190*H190,2)</f>
        <v>0</v>
      </c>
      <c r="K190" s="235"/>
      <c r="L190" s="45"/>
      <c r="M190" s="236" t="s">
        <v>1</v>
      </c>
      <c r="N190" s="237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94</v>
      </c>
      <c r="AT190" s="240" t="s">
        <v>165</v>
      </c>
      <c r="AU190" s="240" t="s">
        <v>88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94</v>
      </c>
      <c r="BM190" s="240" t="s">
        <v>279</v>
      </c>
    </row>
    <row r="191" s="2" customFormat="1" ht="37.8" customHeight="1">
      <c r="A191" s="39"/>
      <c r="B191" s="40"/>
      <c r="C191" s="228" t="s">
        <v>224</v>
      </c>
      <c r="D191" s="228" t="s">
        <v>165</v>
      </c>
      <c r="E191" s="229" t="s">
        <v>2189</v>
      </c>
      <c r="F191" s="230" t="s">
        <v>2190</v>
      </c>
      <c r="G191" s="231" t="s">
        <v>175</v>
      </c>
      <c r="H191" s="232">
        <v>248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94</v>
      </c>
      <c r="AT191" s="240" t="s">
        <v>165</v>
      </c>
      <c r="AU191" s="240" t="s">
        <v>88</v>
      </c>
      <c r="AY191" s="18" t="s">
        <v>163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94</v>
      </c>
      <c r="BM191" s="240" t="s">
        <v>282</v>
      </c>
    </row>
    <row r="192" s="2" customFormat="1" ht="33" customHeight="1">
      <c r="A192" s="39"/>
      <c r="B192" s="40"/>
      <c r="C192" s="228" t="s">
        <v>283</v>
      </c>
      <c r="D192" s="228" t="s">
        <v>165</v>
      </c>
      <c r="E192" s="229" t="s">
        <v>2191</v>
      </c>
      <c r="F192" s="230" t="s">
        <v>2192</v>
      </c>
      <c r="G192" s="231" t="s">
        <v>175</v>
      </c>
      <c r="H192" s="232">
        <v>248</v>
      </c>
      <c r="I192" s="233"/>
      <c r="J192" s="234">
        <f>ROUND(I192*H192,2)</f>
        <v>0</v>
      </c>
      <c r="K192" s="235"/>
      <c r="L192" s="45"/>
      <c r="M192" s="236" t="s">
        <v>1</v>
      </c>
      <c r="N192" s="237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94</v>
      </c>
      <c r="AT192" s="240" t="s">
        <v>165</v>
      </c>
      <c r="AU192" s="240" t="s">
        <v>88</v>
      </c>
      <c r="AY192" s="18" t="s">
        <v>163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94</v>
      </c>
      <c r="BM192" s="240" t="s">
        <v>287</v>
      </c>
    </row>
    <row r="193" s="2" customFormat="1" ht="78" customHeight="1">
      <c r="A193" s="39"/>
      <c r="B193" s="40"/>
      <c r="C193" s="228" t="s">
        <v>232</v>
      </c>
      <c r="D193" s="228" t="s">
        <v>165</v>
      </c>
      <c r="E193" s="229" t="s">
        <v>2193</v>
      </c>
      <c r="F193" s="230" t="s">
        <v>2194</v>
      </c>
      <c r="G193" s="231" t="s">
        <v>175</v>
      </c>
      <c r="H193" s="232">
        <v>248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94</v>
      </c>
      <c r="AT193" s="240" t="s">
        <v>165</v>
      </c>
      <c r="AU193" s="240" t="s">
        <v>88</v>
      </c>
      <c r="AY193" s="18" t="s">
        <v>163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94</v>
      </c>
      <c r="BM193" s="240" t="s">
        <v>294</v>
      </c>
    </row>
    <row r="194" s="2" customFormat="1" ht="16.5" customHeight="1">
      <c r="A194" s="39"/>
      <c r="B194" s="40"/>
      <c r="C194" s="265" t="s">
        <v>295</v>
      </c>
      <c r="D194" s="265" t="s">
        <v>296</v>
      </c>
      <c r="E194" s="266" t="s">
        <v>2195</v>
      </c>
      <c r="F194" s="267" t="s">
        <v>2196</v>
      </c>
      <c r="G194" s="268" t="s">
        <v>175</v>
      </c>
      <c r="H194" s="269">
        <v>108.12000000000001</v>
      </c>
      <c r="I194" s="270"/>
      <c r="J194" s="271">
        <f>ROUND(I194*H194,2)</f>
        <v>0</v>
      </c>
      <c r="K194" s="272"/>
      <c r="L194" s="273"/>
      <c r="M194" s="274" t="s">
        <v>1</v>
      </c>
      <c r="N194" s="275" t="s">
        <v>44</v>
      </c>
      <c r="O194" s="92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0" t="s">
        <v>185</v>
      </c>
      <c r="AT194" s="240" t="s">
        <v>296</v>
      </c>
      <c r="AU194" s="240" t="s">
        <v>88</v>
      </c>
      <c r="AY194" s="18" t="s">
        <v>163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8" t="s">
        <v>84</v>
      </c>
      <c r="BK194" s="241">
        <f>ROUND(I194*H194,2)</f>
        <v>0</v>
      </c>
      <c r="BL194" s="18" t="s">
        <v>94</v>
      </c>
      <c r="BM194" s="240" t="s">
        <v>299</v>
      </c>
    </row>
    <row r="195" s="13" customFormat="1">
      <c r="A195" s="13"/>
      <c r="B195" s="242"/>
      <c r="C195" s="243"/>
      <c r="D195" s="244" t="s">
        <v>169</v>
      </c>
      <c r="E195" s="245" t="s">
        <v>1</v>
      </c>
      <c r="F195" s="246" t="s">
        <v>2197</v>
      </c>
      <c r="G195" s="243"/>
      <c r="H195" s="247">
        <v>108.12000000000001</v>
      </c>
      <c r="I195" s="248"/>
      <c r="J195" s="243"/>
      <c r="K195" s="243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169</v>
      </c>
      <c r="AU195" s="253" t="s">
        <v>88</v>
      </c>
      <c r="AV195" s="13" t="s">
        <v>88</v>
      </c>
      <c r="AW195" s="13" t="s">
        <v>34</v>
      </c>
      <c r="AX195" s="13" t="s">
        <v>79</v>
      </c>
      <c r="AY195" s="253" t="s">
        <v>163</v>
      </c>
    </row>
    <row r="196" s="14" customFormat="1">
      <c r="A196" s="14"/>
      <c r="B196" s="254"/>
      <c r="C196" s="255"/>
      <c r="D196" s="244" t="s">
        <v>169</v>
      </c>
      <c r="E196" s="256" t="s">
        <v>1</v>
      </c>
      <c r="F196" s="257" t="s">
        <v>172</v>
      </c>
      <c r="G196" s="255"/>
      <c r="H196" s="258">
        <v>108.12000000000001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4" t="s">
        <v>169</v>
      </c>
      <c r="AU196" s="264" t="s">
        <v>88</v>
      </c>
      <c r="AV196" s="14" t="s">
        <v>94</v>
      </c>
      <c r="AW196" s="14" t="s">
        <v>34</v>
      </c>
      <c r="AX196" s="14" t="s">
        <v>84</v>
      </c>
      <c r="AY196" s="264" t="s">
        <v>163</v>
      </c>
    </row>
    <row r="197" s="2" customFormat="1" ht="24.15" customHeight="1">
      <c r="A197" s="39"/>
      <c r="B197" s="40"/>
      <c r="C197" s="265" t="s">
        <v>235</v>
      </c>
      <c r="D197" s="265" t="s">
        <v>296</v>
      </c>
      <c r="E197" s="266" t="s">
        <v>2198</v>
      </c>
      <c r="F197" s="267" t="s">
        <v>2199</v>
      </c>
      <c r="G197" s="268" t="s">
        <v>175</v>
      </c>
      <c r="H197" s="269">
        <v>144.84</v>
      </c>
      <c r="I197" s="270"/>
      <c r="J197" s="271">
        <f>ROUND(I197*H197,2)</f>
        <v>0</v>
      </c>
      <c r="K197" s="272"/>
      <c r="L197" s="273"/>
      <c r="M197" s="274" t="s">
        <v>1</v>
      </c>
      <c r="N197" s="275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185</v>
      </c>
      <c r="AT197" s="240" t="s">
        <v>296</v>
      </c>
      <c r="AU197" s="240" t="s">
        <v>88</v>
      </c>
      <c r="AY197" s="18" t="s">
        <v>163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84</v>
      </c>
      <c r="BK197" s="241">
        <f>ROUND(I197*H197,2)</f>
        <v>0</v>
      </c>
      <c r="BL197" s="18" t="s">
        <v>94</v>
      </c>
      <c r="BM197" s="240" t="s">
        <v>302</v>
      </c>
    </row>
    <row r="198" s="13" customFormat="1">
      <c r="A198" s="13"/>
      <c r="B198" s="242"/>
      <c r="C198" s="243"/>
      <c r="D198" s="244" t="s">
        <v>169</v>
      </c>
      <c r="E198" s="245" t="s">
        <v>1</v>
      </c>
      <c r="F198" s="246" t="s">
        <v>2200</v>
      </c>
      <c r="G198" s="243"/>
      <c r="H198" s="247">
        <v>144.84</v>
      </c>
      <c r="I198" s="248"/>
      <c r="J198" s="243"/>
      <c r="K198" s="243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169</v>
      </c>
      <c r="AU198" s="253" t="s">
        <v>88</v>
      </c>
      <c r="AV198" s="13" t="s">
        <v>88</v>
      </c>
      <c r="AW198" s="13" t="s">
        <v>34</v>
      </c>
      <c r="AX198" s="13" t="s">
        <v>79</v>
      </c>
      <c r="AY198" s="253" t="s">
        <v>163</v>
      </c>
    </row>
    <row r="199" s="14" customFormat="1">
      <c r="A199" s="14"/>
      <c r="B199" s="254"/>
      <c r="C199" s="255"/>
      <c r="D199" s="244" t="s">
        <v>169</v>
      </c>
      <c r="E199" s="256" t="s">
        <v>1</v>
      </c>
      <c r="F199" s="257" t="s">
        <v>172</v>
      </c>
      <c r="G199" s="255"/>
      <c r="H199" s="258">
        <v>144.84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169</v>
      </c>
      <c r="AU199" s="264" t="s">
        <v>88</v>
      </c>
      <c r="AV199" s="14" t="s">
        <v>94</v>
      </c>
      <c r="AW199" s="14" t="s">
        <v>34</v>
      </c>
      <c r="AX199" s="14" t="s">
        <v>84</v>
      </c>
      <c r="AY199" s="264" t="s">
        <v>163</v>
      </c>
    </row>
    <row r="200" s="12" customFormat="1" ht="22.8" customHeight="1">
      <c r="A200" s="12"/>
      <c r="B200" s="212"/>
      <c r="C200" s="213"/>
      <c r="D200" s="214" t="s">
        <v>78</v>
      </c>
      <c r="E200" s="226" t="s">
        <v>319</v>
      </c>
      <c r="F200" s="226" t="s">
        <v>1538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P201</f>
        <v>0</v>
      </c>
      <c r="Q200" s="220"/>
      <c r="R200" s="221">
        <f>R201</f>
        <v>0</v>
      </c>
      <c r="S200" s="220"/>
      <c r="T200" s="222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78</v>
      </c>
      <c r="AU200" s="224" t="s">
        <v>84</v>
      </c>
      <c r="AY200" s="223" t="s">
        <v>163</v>
      </c>
      <c r="BK200" s="225">
        <f>BK201</f>
        <v>0</v>
      </c>
    </row>
    <row r="201" s="2" customFormat="1" ht="44.25" customHeight="1">
      <c r="A201" s="39"/>
      <c r="B201" s="40"/>
      <c r="C201" s="228" t="s">
        <v>305</v>
      </c>
      <c r="D201" s="228" t="s">
        <v>165</v>
      </c>
      <c r="E201" s="229" t="s">
        <v>2201</v>
      </c>
      <c r="F201" s="230" t="s">
        <v>2202</v>
      </c>
      <c r="G201" s="231" t="s">
        <v>175</v>
      </c>
      <c r="H201" s="232">
        <v>21</v>
      </c>
      <c r="I201" s="233"/>
      <c r="J201" s="234">
        <f>ROUND(I201*H201,2)</f>
        <v>0</v>
      </c>
      <c r="K201" s="235"/>
      <c r="L201" s="45"/>
      <c r="M201" s="236" t="s">
        <v>1</v>
      </c>
      <c r="N201" s="237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94</v>
      </c>
      <c r="AT201" s="240" t="s">
        <v>165</v>
      </c>
      <c r="AU201" s="240" t="s">
        <v>88</v>
      </c>
      <c r="AY201" s="18" t="s">
        <v>163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84</v>
      </c>
      <c r="BK201" s="241">
        <f>ROUND(I201*H201,2)</f>
        <v>0</v>
      </c>
      <c r="BL201" s="18" t="s">
        <v>94</v>
      </c>
      <c r="BM201" s="240" t="s">
        <v>308</v>
      </c>
    </row>
    <row r="202" s="12" customFormat="1" ht="22.8" customHeight="1">
      <c r="A202" s="12"/>
      <c r="B202" s="212"/>
      <c r="C202" s="213"/>
      <c r="D202" s="214" t="s">
        <v>78</v>
      </c>
      <c r="E202" s="226" t="s">
        <v>185</v>
      </c>
      <c r="F202" s="226" t="s">
        <v>2203</v>
      </c>
      <c r="G202" s="213"/>
      <c r="H202" s="213"/>
      <c r="I202" s="216"/>
      <c r="J202" s="227">
        <f>BK202</f>
        <v>0</v>
      </c>
      <c r="K202" s="213"/>
      <c r="L202" s="218"/>
      <c r="M202" s="219"/>
      <c r="N202" s="220"/>
      <c r="O202" s="220"/>
      <c r="P202" s="221">
        <f>P203</f>
        <v>0</v>
      </c>
      <c r="Q202" s="220"/>
      <c r="R202" s="221">
        <f>R203</f>
        <v>0</v>
      </c>
      <c r="S202" s="220"/>
      <c r="T202" s="222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3" t="s">
        <v>84</v>
      </c>
      <c r="AT202" s="224" t="s">
        <v>78</v>
      </c>
      <c r="AU202" s="224" t="s">
        <v>84</v>
      </c>
      <c r="AY202" s="223" t="s">
        <v>163</v>
      </c>
      <c r="BK202" s="225">
        <f>BK203</f>
        <v>0</v>
      </c>
    </row>
    <row r="203" s="2" customFormat="1" ht="37.8" customHeight="1">
      <c r="A203" s="39"/>
      <c r="B203" s="40"/>
      <c r="C203" s="228" t="s">
        <v>239</v>
      </c>
      <c r="D203" s="228" t="s">
        <v>165</v>
      </c>
      <c r="E203" s="229" t="s">
        <v>2204</v>
      </c>
      <c r="F203" s="230" t="s">
        <v>2205</v>
      </c>
      <c r="G203" s="231" t="s">
        <v>293</v>
      </c>
      <c r="H203" s="232">
        <v>1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94</v>
      </c>
      <c r="AT203" s="240" t="s">
        <v>165</v>
      </c>
      <c r="AU203" s="240" t="s">
        <v>88</v>
      </c>
      <c r="AY203" s="18" t="s">
        <v>163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94</v>
      </c>
      <c r="BM203" s="240" t="s">
        <v>314</v>
      </c>
    </row>
    <row r="204" s="12" customFormat="1" ht="22.8" customHeight="1">
      <c r="A204" s="12"/>
      <c r="B204" s="212"/>
      <c r="C204" s="213"/>
      <c r="D204" s="214" t="s">
        <v>78</v>
      </c>
      <c r="E204" s="226" t="s">
        <v>310</v>
      </c>
      <c r="F204" s="226" t="s">
        <v>1648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SUM(P205:P208)</f>
        <v>0</v>
      </c>
      <c r="Q204" s="220"/>
      <c r="R204" s="221">
        <f>SUM(R205:R208)</f>
        <v>0</v>
      </c>
      <c r="S204" s="220"/>
      <c r="T204" s="222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84</v>
      </c>
      <c r="AT204" s="224" t="s">
        <v>78</v>
      </c>
      <c r="AU204" s="224" t="s">
        <v>84</v>
      </c>
      <c r="AY204" s="223" t="s">
        <v>163</v>
      </c>
      <c r="BK204" s="225">
        <f>SUM(BK205:BK208)</f>
        <v>0</v>
      </c>
    </row>
    <row r="205" s="2" customFormat="1" ht="24.15" customHeight="1">
      <c r="A205" s="39"/>
      <c r="B205" s="40"/>
      <c r="C205" s="228" t="s">
        <v>316</v>
      </c>
      <c r="D205" s="228" t="s">
        <v>165</v>
      </c>
      <c r="E205" s="229" t="s">
        <v>2206</v>
      </c>
      <c r="F205" s="230" t="s">
        <v>2207</v>
      </c>
      <c r="G205" s="231" t="s">
        <v>293</v>
      </c>
      <c r="H205" s="232">
        <v>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94</v>
      </c>
      <c r="AT205" s="240" t="s">
        <v>165</v>
      </c>
      <c r="AU205" s="240" t="s">
        <v>88</v>
      </c>
      <c r="AY205" s="18" t="s">
        <v>163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84</v>
      </c>
      <c r="BK205" s="241">
        <f>ROUND(I205*H205,2)</f>
        <v>0</v>
      </c>
      <c r="BL205" s="18" t="s">
        <v>94</v>
      </c>
      <c r="BM205" s="240" t="s">
        <v>319</v>
      </c>
    </row>
    <row r="206" s="2" customFormat="1" ht="33" customHeight="1">
      <c r="A206" s="39"/>
      <c r="B206" s="40"/>
      <c r="C206" s="265" t="s">
        <v>242</v>
      </c>
      <c r="D206" s="265" t="s">
        <v>296</v>
      </c>
      <c r="E206" s="266" t="s">
        <v>2208</v>
      </c>
      <c r="F206" s="267" t="s">
        <v>2209</v>
      </c>
      <c r="G206" s="268" t="s">
        <v>293</v>
      </c>
      <c r="H206" s="269">
        <v>2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185</v>
      </c>
      <c r="AT206" s="240" t="s">
        <v>296</v>
      </c>
      <c r="AU206" s="240" t="s">
        <v>88</v>
      </c>
      <c r="AY206" s="18" t="s">
        <v>163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94</v>
      </c>
      <c r="BM206" s="240" t="s">
        <v>289</v>
      </c>
    </row>
    <row r="207" s="2" customFormat="1" ht="16.5" customHeight="1">
      <c r="A207" s="39"/>
      <c r="B207" s="40"/>
      <c r="C207" s="228" t="s">
        <v>322</v>
      </c>
      <c r="D207" s="228" t="s">
        <v>165</v>
      </c>
      <c r="E207" s="229" t="s">
        <v>2210</v>
      </c>
      <c r="F207" s="230" t="s">
        <v>2211</v>
      </c>
      <c r="G207" s="231" t="s">
        <v>293</v>
      </c>
      <c r="H207" s="232">
        <v>2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94</v>
      </c>
      <c r="AT207" s="240" t="s">
        <v>165</v>
      </c>
      <c r="AU207" s="240" t="s">
        <v>88</v>
      </c>
      <c r="AY207" s="18" t="s">
        <v>163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94</v>
      </c>
      <c r="BM207" s="240" t="s">
        <v>326</v>
      </c>
    </row>
    <row r="208" s="2" customFormat="1" ht="21.75" customHeight="1">
      <c r="A208" s="39"/>
      <c r="B208" s="40"/>
      <c r="C208" s="265" t="s">
        <v>247</v>
      </c>
      <c r="D208" s="265" t="s">
        <v>296</v>
      </c>
      <c r="E208" s="266" t="s">
        <v>2212</v>
      </c>
      <c r="F208" s="267" t="s">
        <v>2213</v>
      </c>
      <c r="G208" s="268" t="s">
        <v>293</v>
      </c>
      <c r="H208" s="269">
        <v>2</v>
      </c>
      <c r="I208" s="270"/>
      <c r="J208" s="271">
        <f>ROUND(I208*H208,2)</f>
        <v>0</v>
      </c>
      <c r="K208" s="272"/>
      <c r="L208" s="273"/>
      <c r="M208" s="274" t="s">
        <v>1</v>
      </c>
      <c r="N208" s="275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185</v>
      </c>
      <c r="AT208" s="240" t="s">
        <v>296</v>
      </c>
      <c r="AU208" s="240" t="s">
        <v>88</v>
      </c>
      <c r="AY208" s="18" t="s">
        <v>163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84</v>
      </c>
      <c r="BK208" s="241">
        <f>ROUND(I208*H208,2)</f>
        <v>0</v>
      </c>
      <c r="BL208" s="18" t="s">
        <v>94</v>
      </c>
      <c r="BM208" s="240" t="s">
        <v>331</v>
      </c>
    </row>
    <row r="209" s="12" customFormat="1" ht="22.8" customHeight="1">
      <c r="A209" s="12"/>
      <c r="B209" s="212"/>
      <c r="C209" s="213"/>
      <c r="D209" s="214" t="s">
        <v>78</v>
      </c>
      <c r="E209" s="226" t="s">
        <v>327</v>
      </c>
      <c r="F209" s="226" t="s">
        <v>328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SUM(P210:P213)</f>
        <v>0</v>
      </c>
      <c r="Q209" s="220"/>
      <c r="R209" s="221">
        <f>SUM(R210:R213)</f>
        <v>0</v>
      </c>
      <c r="S209" s="220"/>
      <c r="T209" s="222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84</v>
      </c>
      <c r="AT209" s="224" t="s">
        <v>78</v>
      </c>
      <c r="AU209" s="224" t="s">
        <v>84</v>
      </c>
      <c r="AY209" s="223" t="s">
        <v>163</v>
      </c>
      <c r="BK209" s="225">
        <f>SUM(BK210:BK213)</f>
        <v>0</v>
      </c>
    </row>
    <row r="210" s="2" customFormat="1" ht="33" customHeight="1">
      <c r="A210" s="39"/>
      <c r="B210" s="40"/>
      <c r="C210" s="228" t="s">
        <v>332</v>
      </c>
      <c r="D210" s="228" t="s">
        <v>165</v>
      </c>
      <c r="E210" s="229" t="s">
        <v>2214</v>
      </c>
      <c r="F210" s="230" t="s">
        <v>2215</v>
      </c>
      <c r="G210" s="231" t="s">
        <v>184</v>
      </c>
      <c r="H210" s="232">
        <v>6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94</v>
      </c>
      <c r="AT210" s="240" t="s">
        <v>165</v>
      </c>
      <c r="AU210" s="240" t="s">
        <v>88</v>
      </c>
      <c r="AY210" s="18" t="s">
        <v>163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94</v>
      </c>
      <c r="BM210" s="240" t="s">
        <v>336</v>
      </c>
    </row>
    <row r="211" s="2" customFormat="1" ht="16.5" customHeight="1">
      <c r="A211" s="39"/>
      <c r="B211" s="40"/>
      <c r="C211" s="228" t="s">
        <v>250</v>
      </c>
      <c r="D211" s="228" t="s">
        <v>165</v>
      </c>
      <c r="E211" s="229" t="s">
        <v>2216</v>
      </c>
      <c r="F211" s="230" t="s">
        <v>2217</v>
      </c>
      <c r="G211" s="231" t="s">
        <v>168</v>
      </c>
      <c r="H211" s="232">
        <v>1.863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94</v>
      </c>
      <c r="AT211" s="240" t="s">
        <v>165</v>
      </c>
      <c r="AU211" s="240" t="s">
        <v>88</v>
      </c>
      <c r="AY211" s="18" t="s">
        <v>163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94</v>
      </c>
      <c r="BM211" s="240" t="s">
        <v>339</v>
      </c>
    </row>
    <row r="212" s="13" customFormat="1">
      <c r="A212" s="13"/>
      <c r="B212" s="242"/>
      <c r="C212" s="243"/>
      <c r="D212" s="244" t="s">
        <v>169</v>
      </c>
      <c r="E212" s="245" t="s">
        <v>1</v>
      </c>
      <c r="F212" s="246" t="s">
        <v>2218</v>
      </c>
      <c r="G212" s="243"/>
      <c r="H212" s="247">
        <v>1.863</v>
      </c>
      <c r="I212" s="248"/>
      <c r="J212" s="243"/>
      <c r="K212" s="243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169</v>
      </c>
      <c r="AU212" s="253" t="s">
        <v>88</v>
      </c>
      <c r="AV212" s="13" t="s">
        <v>88</v>
      </c>
      <c r="AW212" s="13" t="s">
        <v>34</v>
      </c>
      <c r="AX212" s="13" t="s">
        <v>79</v>
      </c>
      <c r="AY212" s="253" t="s">
        <v>163</v>
      </c>
    </row>
    <row r="213" s="14" customFormat="1">
      <c r="A213" s="14"/>
      <c r="B213" s="254"/>
      <c r="C213" s="255"/>
      <c r="D213" s="244" t="s">
        <v>169</v>
      </c>
      <c r="E213" s="256" t="s">
        <v>1</v>
      </c>
      <c r="F213" s="257" t="s">
        <v>172</v>
      </c>
      <c r="G213" s="255"/>
      <c r="H213" s="258">
        <v>1.863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4" t="s">
        <v>169</v>
      </c>
      <c r="AU213" s="264" t="s">
        <v>88</v>
      </c>
      <c r="AV213" s="14" t="s">
        <v>94</v>
      </c>
      <c r="AW213" s="14" t="s">
        <v>34</v>
      </c>
      <c r="AX213" s="14" t="s">
        <v>84</v>
      </c>
      <c r="AY213" s="264" t="s">
        <v>163</v>
      </c>
    </row>
    <row r="214" s="12" customFormat="1" ht="22.8" customHeight="1">
      <c r="A214" s="12"/>
      <c r="B214" s="212"/>
      <c r="C214" s="213"/>
      <c r="D214" s="214" t="s">
        <v>78</v>
      </c>
      <c r="E214" s="226" t="s">
        <v>473</v>
      </c>
      <c r="F214" s="226" t="s">
        <v>474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SUM(P215:P219)</f>
        <v>0</v>
      </c>
      <c r="Q214" s="220"/>
      <c r="R214" s="221">
        <f>SUM(R215:R219)</f>
        <v>0</v>
      </c>
      <c r="S214" s="220"/>
      <c r="T214" s="222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84</v>
      </c>
      <c r="AT214" s="224" t="s">
        <v>78</v>
      </c>
      <c r="AU214" s="224" t="s">
        <v>84</v>
      </c>
      <c r="AY214" s="223" t="s">
        <v>163</v>
      </c>
      <c r="BK214" s="225">
        <f>SUM(BK215:BK219)</f>
        <v>0</v>
      </c>
    </row>
    <row r="215" s="2" customFormat="1" ht="37.8" customHeight="1">
      <c r="A215" s="39"/>
      <c r="B215" s="40"/>
      <c r="C215" s="228" t="s">
        <v>340</v>
      </c>
      <c r="D215" s="228" t="s">
        <v>165</v>
      </c>
      <c r="E215" s="229" t="s">
        <v>2219</v>
      </c>
      <c r="F215" s="230" t="s">
        <v>2220</v>
      </c>
      <c r="G215" s="231" t="s">
        <v>286</v>
      </c>
      <c r="H215" s="232">
        <v>65.629000000000005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94</v>
      </c>
      <c r="AT215" s="240" t="s">
        <v>165</v>
      </c>
      <c r="AU215" s="240" t="s">
        <v>88</v>
      </c>
      <c r="AY215" s="18" t="s">
        <v>163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94</v>
      </c>
      <c r="BM215" s="240" t="s">
        <v>343</v>
      </c>
    </row>
    <row r="216" s="2" customFormat="1" ht="37.8" customHeight="1">
      <c r="A216" s="39"/>
      <c r="B216" s="40"/>
      <c r="C216" s="228" t="s">
        <v>258</v>
      </c>
      <c r="D216" s="228" t="s">
        <v>165</v>
      </c>
      <c r="E216" s="229" t="s">
        <v>2221</v>
      </c>
      <c r="F216" s="230" t="s">
        <v>2222</v>
      </c>
      <c r="G216" s="231" t="s">
        <v>286</v>
      </c>
      <c r="H216" s="232">
        <v>918.80600000000004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94</v>
      </c>
      <c r="AT216" s="240" t="s">
        <v>165</v>
      </c>
      <c r="AU216" s="240" t="s">
        <v>88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94</v>
      </c>
      <c r="BM216" s="240" t="s">
        <v>346</v>
      </c>
    </row>
    <row r="217" s="13" customFormat="1">
      <c r="A217" s="13"/>
      <c r="B217" s="242"/>
      <c r="C217" s="243"/>
      <c r="D217" s="244" t="s">
        <v>169</v>
      </c>
      <c r="E217" s="245" t="s">
        <v>1</v>
      </c>
      <c r="F217" s="246" t="s">
        <v>2223</v>
      </c>
      <c r="G217" s="243"/>
      <c r="H217" s="247">
        <v>918.80600000000004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169</v>
      </c>
      <c r="AU217" s="253" t="s">
        <v>88</v>
      </c>
      <c r="AV217" s="13" t="s">
        <v>88</v>
      </c>
      <c r="AW217" s="13" t="s">
        <v>34</v>
      </c>
      <c r="AX217" s="13" t="s">
        <v>79</v>
      </c>
      <c r="AY217" s="253" t="s">
        <v>163</v>
      </c>
    </row>
    <row r="218" s="14" customFormat="1">
      <c r="A218" s="14"/>
      <c r="B218" s="254"/>
      <c r="C218" s="255"/>
      <c r="D218" s="244" t="s">
        <v>169</v>
      </c>
      <c r="E218" s="256" t="s">
        <v>1</v>
      </c>
      <c r="F218" s="257" t="s">
        <v>172</v>
      </c>
      <c r="G218" s="255"/>
      <c r="H218" s="258">
        <v>918.80600000000004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169</v>
      </c>
      <c r="AU218" s="264" t="s">
        <v>88</v>
      </c>
      <c r="AV218" s="14" t="s">
        <v>94</v>
      </c>
      <c r="AW218" s="14" t="s">
        <v>34</v>
      </c>
      <c r="AX218" s="14" t="s">
        <v>84</v>
      </c>
      <c r="AY218" s="264" t="s">
        <v>163</v>
      </c>
    </row>
    <row r="219" s="2" customFormat="1" ht="33" customHeight="1">
      <c r="A219" s="39"/>
      <c r="B219" s="40"/>
      <c r="C219" s="265" t="s">
        <v>347</v>
      </c>
      <c r="D219" s="265" t="s">
        <v>296</v>
      </c>
      <c r="E219" s="266" t="s">
        <v>487</v>
      </c>
      <c r="F219" s="267" t="s">
        <v>488</v>
      </c>
      <c r="G219" s="268" t="s">
        <v>286</v>
      </c>
      <c r="H219" s="269">
        <v>65.629000000000005</v>
      </c>
      <c r="I219" s="270"/>
      <c r="J219" s="271">
        <f>ROUND(I219*H219,2)</f>
        <v>0</v>
      </c>
      <c r="K219" s="272"/>
      <c r="L219" s="273"/>
      <c r="M219" s="274" t="s">
        <v>1</v>
      </c>
      <c r="N219" s="275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185</v>
      </c>
      <c r="AT219" s="240" t="s">
        <v>296</v>
      </c>
      <c r="AU219" s="240" t="s">
        <v>88</v>
      </c>
      <c r="AY219" s="18" t="s">
        <v>163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94</v>
      </c>
      <c r="BM219" s="240" t="s">
        <v>350</v>
      </c>
    </row>
    <row r="220" s="12" customFormat="1" ht="22.8" customHeight="1">
      <c r="A220" s="12"/>
      <c r="B220" s="212"/>
      <c r="C220" s="213"/>
      <c r="D220" s="214" t="s">
        <v>78</v>
      </c>
      <c r="E220" s="226" t="s">
        <v>500</v>
      </c>
      <c r="F220" s="226" t="s">
        <v>501</v>
      </c>
      <c r="G220" s="213"/>
      <c r="H220" s="213"/>
      <c r="I220" s="216"/>
      <c r="J220" s="227">
        <f>BK220</f>
        <v>0</v>
      </c>
      <c r="K220" s="213"/>
      <c r="L220" s="218"/>
      <c r="M220" s="219"/>
      <c r="N220" s="220"/>
      <c r="O220" s="220"/>
      <c r="P220" s="221">
        <f>P221</f>
        <v>0</v>
      </c>
      <c r="Q220" s="220"/>
      <c r="R220" s="221">
        <f>R221</f>
        <v>0</v>
      </c>
      <c r="S220" s="220"/>
      <c r="T220" s="222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3" t="s">
        <v>84</v>
      </c>
      <c r="AT220" s="224" t="s">
        <v>78</v>
      </c>
      <c r="AU220" s="224" t="s">
        <v>84</v>
      </c>
      <c r="AY220" s="223" t="s">
        <v>163</v>
      </c>
      <c r="BK220" s="225">
        <f>BK221</f>
        <v>0</v>
      </c>
    </row>
    <row r="221" s="2" customFormat="1" ht="37.8" customHeight="1">
      <c r="A221" s="39"/>
      <c r="B221" s="40"/>
      <c r="C221" s="228" t="s">
        <v>261</v>
      </c>
      <c r="D221" s="228" t="s">
        <v>165</v>
      </c>
      <c r="E221" s="229" t="s">
        <v>2224</v>
      </c>
      <c r="F221" s="230" t="s">
        <v>2225</v>
      </c>
      <c r="G221" s="231" t="s">
        <v>286</v>
      </c>
      <c r="H221" s="232">
        <v>104.618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94</v>
      </c>
      <c r="AT221" s="240" t="s">
        <v>165</v>
      </c>
      <c r="AU221" s="240" t="s">
        <v>88</v>
      </c>
      <c r="AY221" s="18" t="s">
        <v>163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84</v>
      </c>
      <c r="BK221" s="241">
        <f>ROUND(I221*H221,2)</f>
        <v>0</v>
      </c>
      <c r="BL221" s="18" t="s">
        <v>94</v>
      </c>
      <c r="BM221" s="240" t="s">
        <v>353</v>
      </c>
    </row>
    <row r="222" s="12" customFormat="1" ht="25.92" customHeight="1">
      <c r="A222" s="12"/>
      <c r="B222" s="212"/>
      <c r="C222" s="213"/>
      <c r="D222" s="214" t="s">
        <v>78</v>
      </c>
      <c r="E222" s="215" t="s">
        <v>506</v>
      </c>
      <c r="F222" s="215" t="s">
        <v>507</v>
      </c>
      <c r="G222" s="213"/>
      <c r="H222" s="213"/>
      <c r="I222" s="216"/>
      <c r="J222" s="217">
        <f>BK222</f>
        <v>0</v>
      </c>
      <c r="K222" s="213"/>
      <c r="L222" s="218"/>
      <c r="M222" s="219"/>
      <c r="N222" s="220"/>
      <c r="O222" s="220"/>
      <c r="P222" s="221">
        <f>P223</f>
        <v>0</v>
      </c>
      <c r="Q222" s="220"/>
      <c r="R222" s="221">
        <f>R223</f>
        <v>0</v>
      </c>
      <c r="S222" s="220"/>
      <c r="T222" s="222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3" t="s">
        <v>88</v>
      </c>
      <c r="AT222" s="224" t="s">
        <v>78</v>
      </c>
      <c r="AU222" s="224" t="s">
        <v>79</v>
      </c>
      <c r="AY222" s="223" t="s">
        <v>163</v>
      </c>
      <c r="BK222" s="225">
        <f>BK223</f>
        <v>0</v>
      </c>
    </row>
    <row r="223" s="12" customFormat="1" ht="22.8" customHeight="1">
      <c r="A223" s="12"/>
      <c r="B223" s="212"/>
      <c r="C223" s="213"/>
      <c r="D223" s="214" t="s">
        <v>78</v>
      </c>
      <c r="E223" s="226" t="s">
        <v>965</v>
      </c>
      <c r="F223" s="226" t="s">
        <v>966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SUM(P224:P226)</f>
        <v>0</v>
      </c>
      <c r="Q223" s="220"/>
      <c r="R223" s="221">
        <f>SUM(R224:R226)</f>
        <v>0</v>
      </c>
      <c r="S223" s="220"/>
      <c r="T223" s="22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88</v>
      </c>
      <c r="AT223" s="224" t="s">
        <v>78</v>
      </c>
      <c r="AU223" s="224" t="s">
        <v>84</v>
      </c>
      <c r="AY223" s="223" t="s">
        <v>163</v>
      </c>
      <c r="BK223" s="225">
        <f>SUM(BK224:BK226)</f>
        <v>0</v>
      </c>
    </row>
    <row r="224" s="2" customFormat="1" ht="24.15" customHeight="1">
      <c r="A224" s="39"/>
      <c r="B224" s="40"/>
      <c r="C224" s="228" t="s">
        <v>354</v>
      </c>
      <c r="D224" s="228" t="s">
        <v>165</v>
      </c>
      <c r="E224" s="229" t="s">
        <v>2226</v>
      </c>
      <c r="F224" s="230" t="s">
        <v>2227</v>
      </c>
      <c r="G224" s="231" t="s">
        <v>184</v>
      </c>
      <c r="H224" s="232">
        <v>6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202</v>
      </c>
      <c r="AT224" s="240" t="s">
        <v>165</v>
      </c>
      <c r="AU224" s="240" t="s">
        <v>88</v>
      </c>
      <c r="AY224" s="18" t="s">
        <v>163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84</v>
      </c>
      <c r="BK224" s="241">
        <f>ROUND(I224*H224,2)</f>
        <v>0</v>
      </c>
      <c r="BL224" s="18" t="s">
        <v>202</v>
      </c>
      <c r="BM224" s="240" t="s">
        <v>357</v>
      </c>
    </row>
    <row r="225" s="2" customFormat="1" ht="16.5" customHeight="1">
      <c r="A225" s="39"/>
      <c r="B225" s="40"/>
      <c r="C225" s="265" t="s">
        <v>264</v>
      </c>
      <c r="D225" s="265" t="s">
        <v>296</v>
      </c>
      <c r="E225" s="266" t="s">
        <v>2228</v>
      </c>
      <c r="F225" s="267" t="s">
        <v>2229</v>
      </c>
      <c r="G225" s="268" t="s">
        <v>184</v>
      </c>
      <c r="H225" s="269">
        <v>6</v>
      </c>
      <c r="I225" s="270"/>
      <c r="J225" s="271">
        <f>ROUND(I225*H225,2)</f>
        <v>0</v>
      </c>
      <c r="K225" s="272"/>
      <c r="L225" s="273"/>
      <c r="M225" s="274" t="s">
        <v>1</v>
      </c>
      <c r="N225" s="275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242</v>
      </c>
      <c r="AT225" s="240" t="s">
        <v>296</v>
      </c>
      <c r="AU225" s="240" t="s">
        <v>88</v>
      </c>
      <c r="AY225" s="18" t="s">
        <v>163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202</v>
      </c>
      <c r="BM225" s="240" t="s">
        <v>360</v>
      </c>
    </row>
    <row r="226" s="2" customFormat="1" ht="55.5" customHeight="1">
      <c r="A226" s="39"/>
      <c r="B226" s="40"/>
      <c r="C226" s="228" t="s">
        <v>364</v>
      </c>
      <c r="D226" s="228" t="s">
        <v>165</v>
      </c>
      <c r="E226" s="229" t="s">
        <v>2230</v>
      </c>
      <c r="F226" s="230" t="s">
        <v>2231</v>
      </c>
      <c r="G226" s="231" t="s">
        <v>286</v>
      </c>
      <c r="H226" s="232">
        <v>0.002</v>
      </c>
      <c r="I226" s="233"/>
      <c r="J226" s="234">
        <f>ROUND(I226*H226,2)</f>
        <v>0</v>
      </c>
      <c r="K226" s="235"/>
      <c r="L226" s="45"/>
      <c r="M226" s="279" t="s">
        <v>1</v>
      </c>
      <c r="N226" s="280" t="s">
        <v>44</v>
      </c>
      <c r="O226" s="281"/>
      <c r="P226" s="282">
        <f>O226*H226</f>
        <v>0</v>
      </c>
      <c r="Q226" s="282">
        <v>0</v>
      </c>
      <c r="R226" s="282">
        <f>Q226*H226</f>
        <v>0</v>
      </c>
      <c r="S226" s="282">
        <v>0</v>
      </c>
      <c r="T226" s="283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202</v>
      </c>
      <c r="AT226" s="240" t="s">
        <v>165</v>
      </c>
      <c r="AU226" s="240" t="s">
        <v>88</v>
      </c>
      <c r="AY226" s="18" t="s">
        <v>163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202</v>
      </c>
      <c r="BM226" s="240" t="s">
        <v>367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P2d7MEO7PQad5KXDzdeIZmtKCEVXfAc0xrO9V6eVVgiSxKYg3ZK0HPaLwuWpCi08oMExKYLl5k4Wc1cUfSX72Q==" hashValue="JbBc5yZPxjFmzQsGpNxWfp0cBXwaDhTSz+o8TltwkSnn2TGNq36DWGjg4olOCe+XYYcYDx7j+XOJycfrPtnHMg==" algorithmName="SHA-512" password="CC35"/>
  <autoFilter ref="C129:K226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ROUND(J143,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ROUND((SUM(BE143:BE333)),  2)</f>
        <v>0</v>
      </c>
      <c r="G33" s="39"/>
      <c r="H33" s="39"/>
      <c r="I33" s="165">
        <v>0.20999999999999999</v>
      </c>
      <c r="J33" s="164">
        <f>ROUND(((SUM(BE143:BE333))*I33),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ROUND((SUM(BF143:BF333)),  2)</f>
        <v>0</v>
      </c>
      <c r="G34" s="39"/>
      <c r="H34" s="39"/>
      <c r="I34" s="165">
        <v>0.12</v>
      </c>
      <c r="J34" s="164">
        <f>ROUND(((SUM(BF143:BF333))*I34),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ROUND((SUM(BG143:BG333)),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ROUND((SUM(BH143:BH333)),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ROUND((SUM(BI143:BI333)),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5 - Vytápění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J143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121</v>
      </c>
      <c r="E97" s="192"/>
      <c r="F97" s="192"/>
      <c r="G97" s="192"/>
      <c r="H97" s="192"/>
      <c r="I97" s="192"/>
      <c r="J97" s="193">
        <f>J144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123</v>
      </c>
      <c r="E98" s="197"/>
      <c r="F98" s="197"/>
      <c r="G98" s="197"/>
      <c r="H98" s="197"/>
      <c r="I98" s="197"/>
      <c r="J98" s="198">
        <f>J145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2233</v>
      </c>
      <c r="E99" s="197"/>
      <c r="F99" s="197"/>
      <c r="G99" s="197"/>
      <c r="H99" s="197"/>
      <c r="I99" s="197"/>
      <c r="J99" s="198">
        <f>J147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2234</v>
      </c>
      <c r="E100" s="197"/>
      <c r="F100" s="197"/>
      <c r="G100" s="197"/>
      <c r="H100" s="197"/>
      <c r="I100" s="197"/>
      <c r="J100" s="198">
        <f>J149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130</v>
      </c>
      <c r="E101" s="197"/>
      <c r="F101" s="197"/>
      <c r="G101" s="197"/>
      <c r="H101" s="197"/>
      <c r="I101" s="197"/>
      <c r="J101" s="198">
        <f>J153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9"/>
      <c r="C102" s="190"/>
      <c r="D102" s="191" t="s">
        <v>132</v>
      </c>
      <c r="E102" s="192"/>
      <c r="F102" s="192"/>
      <c r="G102" s="192"/>
      <c r="H102" s="192"/>
      <c r="I102" s="192"/>
      <c r="J102" s="193">
        <f>J157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5"/>
      <c r="C103" s="134"/>
      <c r="D103" s="196" t="s">
        <v>133</v>
      </c>
      <c r="E103" s="197"/>
      <c r="F103" s="197"/>
      <c r="G103" s="197"/>
      <c r="H103" s="197"/>
      <c r="I103" s="197"/>
      <c r="J103" s="198">
        <f>J158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134</v>
      </c>
      <c r="E104" s="197"/>
      <c r="F104" s="197"/>
      <c r="G104" s="197"/>
      <c r="H104" s="197"/>
      <c r="I104" s="197"/>
      <c r="J104" s="198">
        <f>J194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135</v>
      </c>
      <c r="E105" s="197"/>
      <c r="F105" s="197"/>
      <c r="G105" s="197"/>
      <c r="H105" s="197"/>
      <c r="I105" s="197"/>
      <c r="J105" s="198">
        <f>J197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2235</v>
      </c>
      <c r="E106" s="197"/>
      <c r="F106" s="197"/>
      <c r="G106" s="197"/>
      <c r="H106" s="197"/>
      <c r="I106" s="197"/>
      <c r="J106" s="198">
        <f>J199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2236</v>
      </c>
      <c r="E107" s="197"/>
      <c r="F107" s="197"/>
      <c r="G107" s="197"/>
      <c r="H107" s="197"/>
      <c r="I107" s="197"/>
      <c r="J107" s="198">
        <f>J201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2237</v>
      </c>
      <c r="E108" s="197"/>
      <c r="F108" s="197"/>
      <c r="G108" s="197"/>
      <c r="H108" s="197"/>
      <c r="I108" s="197"/>
      <c r="J108" s="198">
        <f>J208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2238</v>
      </c>
      <c r="E109" s="197"/>
      <c r="F109" s="197"/>
      <c r="G109" s="197"/>
      <c r="H109" s="197"/>
      <c r="I109" s="197"/>
      <c r="J109" s="198">
        <f>J226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2239</v>
      </c>
      <c r="E110" s="197"/>
      <c r="F110" s="197"/>
      <c r="G110" s="197"/>
      <c r="H110" s="197"/>
      <c r="I110" s="197"/>
      <c r="J110" s="198">
        <f>J253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2240</v>
      </c>
      <c r="E111" s="197"/>
      <c r="F111" s="197"/>
      <c r="G111" s="197"/>
      <c r="H111" s="197"/>
      <c r="I111" s="197"/>
      <c r="J111" s="198">
        <f>J283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138</v>
      </c>
      <c r="E112" s="197"/>
      <c r="F112" s="197"/>
      <c r="G112" s="197"/>
      <c r="H112" s="197"/>
      <c r="I112" s="197"/>
      <c r="J112" s="198">
        <f>J289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142</v>
      </c>
      <c r="E113" s="197"/>
      <c r="F113" s="197"/>
      <c r="G113" s="197"/>
      <c r="H113" s="197"/>
      <c r="I113" s="197"/>
      <c r="J113" s="198">
        <f>J292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34"/>
      <c r="D114" s="196" t="s">
        <v>146</v>
      </c>
      <c r="E114" s="197"/>
      <c r="F114" s="197"/>
      <c r="G114" s="197"/>
      <c r="H114" s="197"/>
      <c r="I114" s="197"/>
      <c r="J114" s="198">
        <f>J299</f>
        <v>0</v>
      </c>
      <c r="K114" s="13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9"/>
      <c r="C115" s="190"/>
      <c r="D115" s="191" t="s">
        <v>2241</v>
      </c>
      <c r="E115" s="192"/>
      <c r="F115" s="192"/>
      <c r="G115" s="192"/>
      <c r="H115" s="192"/>
      <c r="I115" s="192"/>
      <c r="J115" s="193">
        <f>J306</f>
        <v>0</v>
      </c>
      <c r="K115" s="190"/>
      <c r="L115" s="194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5"/>
      <c r="C116" s="134"/>
      <c r="D116" s="196" t="s">
        <v>2242</v>
      </c>
      <c r="E116" s="197"/>
      <c r="F116" s="197"/>
      <c r="G116" s="197"/>
      <c r="H116" s="197"/>
      <c r="I116" s="197"/>
      <c r="J116" s="198">
        <f>J307</f>
        <v>0</v>
      </c>
      <c r="K116" s="13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5"/>
      <c r="C117" s="134"/>
      <c r="D117" s="196" t="s">
        <v>2243</v>
      </c>
      <c r="E117" s="197"/>
      <c r="F117" s="197"/>
      <c r="G117" s="197"/>
      <c r="H117" s="197"/>
      <c r="I117" s="197"/>
      <c r="J117" s="198">
        <f>J317</f>
        <v>0</v>
      </c>
      <c r="K117" s="134"/>
      <c r="L117" s="199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89"/>
      <c r="C118" s="190"/>
      <c r="D118" s="191" t="s">
        <v>2244</v>
      </c>
      <c r="E118" s="192"/>
      <c r="F118" s="192"/>
      <c r="G118" s="192"/>
      <c r="H118" s="192"/>
      <c r="I118" s="192"/>
      <c r="J118" s="193">
        <f>J322</f>
        <v>0</v>
      </c>
      <c r="K118" s="190"/>
      <c r="L118" s="194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89"/>
      <c r="C119" s="190"/>
      <c r="D119" s="191" t="s">
        <v>2245</v>
      </c>
      <c r="E119" s="192"/>
      <c r="F119" s="192"/>
      <c r="G119" s="192"/>
      <c r="H119" s="192"/>
      <c r="I119" s="192"/>
      <c r="J119" s="193">
        <f>J324</f>
        <v>0</v>
      </c>
      <c r="K119" s="190"/>
      <c r="L119" s="194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5"/>
      <c r="C120" s="134"/>
      <c r="D120" s="196" t="s">
        <v>2246</v>
      </c>
      <c r="E120" s="197"/>
      <c r="F120" s="197"/>
      <c r="G120" s="197"/>
      <c r="H120" s="197"/>
      <c r="I120" s="197"/>
      <c r="J120" s="198">
        <f>J325</f>
        <v>0</v>
      </c>
      <c r="K120" s="134"/>
      <c r="L120" s="199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5"/>
      <c r="C121" s="134"/>
      <c r="D121" s="196" t="s">
        <v>2247</v>
      </c>
      <c r="E121" s="197"/>
      <c r="F121" s="197"/>
      <c r="G121" s="197"/>
      <c r="H121" s="197"/>
      <c r="I121" s="197"/>
      <c r="J121" s="198">
        <f>J327</f>
        <v>0</v>
      </c>
      <c r="K121" s="134"/>
      <c r="L121" s="199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5"/>
      <c r="C122" s="134"/>
      <c r="D122" s="196" t="s">
        <v>2248</v>
      </c>
      <c r="E122" s="197"/>
      <c r="F122" s="197"/>
      <c r="G122" s="197"/>
      <c r="H122" s="197"/>
      <c r="I122" s="197"/>
      <c r="J122" s="198">
        <f>J330</f>
        <v>0</v>
      </c>
      <c r="K122" s="134"/>
      <c r="L122" s="199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5"/>
      <c r="C123" s="134"/>
      <c r="D123" s="196" t="s">
        <v>2249</v>
      </c>
      <c r="E123" s="197"/>
      <c r="F123" s="197"/>
      <c r="G123" s="197"/>
      <c r="H123" s="197"/>
      <c r="I123" s="197"/>
      <c r="J123" s="198">
        <f>J332</f>
        <v>0</v>
      </c>
      <c r="K123" s="134"/>
      <c r="L123" s="199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2" customFormat="1" ht="21.84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9" s="2" customFormat="1" ht="6.96" customHeight="1">
      <c r="A129" s="39"/>
      <c r="B129" s="69"/>
      <c r="C129" s="70"/>
      <c r="D129" s="70"/>
      <c r="E129" s="70"/>
      <c r="F129" s="70"/>
      <c r="G129" s="70"/>
      <c r="H129" s="70"/>
      <c r="I129" s="70"/>
      <c r="J129" s="70"/>
      <c r="K129" s="70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4.96" customHeight="1">
      <c r="A130" s="39"/>
      <c r="B130" s="40"/>
      <c r="C130" s="24" t="s">
        <v>148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16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6.5" customHeight="1">
      <c r="A133" s="39"/>
      <c r="B133" s="40"/>
      <c r="C133" s="41"/>
      <c r="D133" s="41"/>
      <c r="E133" s="184" t="str">
        <f>E7</f>
        <v>Objekt DDM, Teplická 344-38, Děčín IV – Podmokly</v>
      </c>
      <c r="F133" s="33"/>
      <c r="G133" s="33"/>
      <c r="H133" s="33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114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77" t="str">
        <f>E9</f>
        <v>5 - Vytápění</v>
      </c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6.96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20</v>
      </c>
      <c r="D137" s="41"/>
      <c r="E137" s="41"/>
      <c r="F137" s="28" t="str">
        <f>F12</f>
        <v>Teplická 344/38</v>
      </c>
      <c r="G137" s="41"/>
      <c r="H137" s="41"/>
      <c r="I137" s="33" t="s">
        <v>22</v>
      </c>
      <c r="J137" s="80" t="str">
        <f>IF(J12="","",J12)</f>
        <v>24. 6. 2025</v>
      </c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6.96" customHeight="1">
      <c r="A138" s="39"/>
      <c r="B138" s="40"/>
      <c r="C138" s="41"/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40.05" customHeight="1">
      <c r="A139" s="39"/>
      <c r="B139" s="40"/>
      <c r="C139" s="33" t="s">
        <v>24</v>
      </c>
      <c r="D139" s="41"/>
      <c r="E139" s="41"/>
      <c r="F139" s="28" t="str">
        <f>E15</f>
        <v>Statutární město Děčín</v>
      </c>
      <c r="G139" s="41"/>
      <c r="H139" s="41"/>
      <c r="I139" s="33" t="s">
        <v>31</v>
      </c>
      <c r="J139" s="37" t="str">
        <f>E21</f>
        <v>PROJEKT - projekty staveb, Ing. Marcela Bezděková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29</v>
      </c>
      <c r="D140" s="41"/>
      <c r="E140" s="41"/>
      <c r="F140" s="28" t="str">
        <f>IF(E18="","",E18)</f>
        <v>Vyplň údaj</v>
      </c>
      <c r="G140" s="41"/>
      <c r="H140" s="41"/>
      <c r="I140" s="33" t="s">
        <v>35</v>
      </c>
      <c r="J140" s="37" t="str">
        <f>E24</f>
        <v xml:space="preserve"> 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0.32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11" customFormat="1" ht="29.28" customHeight="1">
      <c r="A142" s="200"/>
      <c r="B142" s="201"/>
      <c r="C142" s="202" t="s">
        <v>149</v>
      </c>
      <c r="D142" s="203" t="s">
        <v>64</v>
      </c>
      <c r="E142" s="203" t="s">
        <v>60</v>
      </c>
      <c r="F142" s="203" t="s">
        <v>61</v>
      </c>
      <c r="G142" s="203" t="s">
        <v>150</v>
      </c>
      <c r="H142" s="203" t="s">
        <v>151</v>
      </c>
      <c r="I142" s="203" t="s">
        <v>152</v>
      </c>
      <c r="J142" s="204" t="s">
        <v>118</v>
      </c>
      <c r="K142" s="205" t="s">
        <v>153</v>
      </c>
      <c r="L142" s="206"/>
      <c r="M142" s="101" t="s">
        <v>1</v>
      </c>
      <c r="N142" s="102" t="s">
        <v>43</v>
      </c>
      <c r="O142" s="102" t="s">
        <v>154</v>
      </c>
      <c r="P142" s="102" t="s">
        <v>155</v>
      </c>
      <c r="Q142" s="102" t="s">
        <v>156</v>
      </c>
      <c r="R142" s="102" t="s">
        <v>157</v>
      </c>
      <c r="S142" s="102" t="s">
        <v>158</v>
      </c>
      <c r="T142" s="103" t="s">
        <v>159</v>
      </c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</row>
    <row r="143" s="2" customFormat="1" ht="22.8" customHeight="1">
      <c r="A143" s="39"/>
      <c r="B143" s="40"/>
      <c r="C143" s="108" t="s">
        <v>160</v>
      </c>
      <c r="D143" s="41"/>
      <c r="E143" s="41"/>
      <c r="F143" s="41"/>
      <c r="G143" s="41"/>
      <c r="H143" s="41"/>
      <c r="I143" s="41"/>
      <c r="J143" s="207">
        <f>BK143</f>
        <v>0</v>
      </c>
      <c r="K143" s="41"/>
      <c r="L143" s="45"/>
      <c r="M143" s="104"/>
      <c r="N143" s="208"/>
      <c r="O143" s="105"/>
      <c r="P143" s="209">
        <f>P144+P157+P306+P322+P324</f>
        <v>0</v>
      </c>
      <c r="Q143" s="105"/>
      <c r="R143" s="209">
        <f>R144+R157+R306+R322+R324</f>
        <v>0</v>
      </c>
      <c r="S143" s="105"/>
      <c r="T143" s="210">
        <f>T144+T157+T306+T322+T324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78</v>
      </c>
      <c r="AU143" s="18" t="s">
        <v>120</v>
      </c>
      <c r="BK143" s="211">
        <f>BK144+BK157+BK306+BK322+BK324</f>
        <v>0</v>
      </c>
    </row>
    <row r="144" s="12" customFormat="1" ht="25.92" customHeight="1">
      <c r="A144" s="12"/>
      <c r="B144" s="212"/>
      <c r="C144" s="213"/>
      <c r="D144" s="214" t="s">
        <v>78</v>
      </c>
      <c r="E144" s="215" t="s">
        <v>161</v>
      </c>
      <c r="F144" s="215" t="s">
        <v>162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P145+P147+P149+P153</f>
        <v>0</v>
      </c>
      <c r="Q144" s="220"/>
      <c r="R144" s="221">
        <f>R145+R147+R149+R153</f>
        <v>0</v>
      </c>
      <c r="S144" s="220"/>
      <c r="T144" s="222">
        <f>T145+T147+T149+T153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84</v>
      </c>
      <c r="AT144" s="224" t="s">
        <v>78</v>
      </c>
      <c r="AU144" s="224" t="s">
        <v>79</v>
      </c>
      <c r="AY144" s="223" t="s">
        <v>163</v>
      </c>
      <c r="BK144" s="225">
        <f>BK145+BK147+BK149+BK153</f>
        <v>0</v>
      </c>
    </row>
    <row r="145" s="12" customFormat="1" ht="22.8" customHeight="1">
      <c r="A145" s="12"/>
      <c r="B145" s="212"/>
      <c r="C145" s="213"/>
      <c r="D145" s="214" t="s">
        <v>78</v>
      </c>
      <c r="E145" s="226" t="s">
        <v>94</v>
      </c>
      <c r="F145" s="226" t="s">
        <v>181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P146</f>
        <v>0</v>
      </c>
      <c r="Q145" s="220"/>
      <c r="R145" s="221">
        <f>R146</f>
        <v>0</v>
      </c>
      <c r="S145" s="220"/>
      <c r="T145" s="222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84</v>
      </c>
      <c r="AT145" s="224" t="s">
        <v>78</v>
      </c>
      <c r="AU145" s="224" t="s">
        <v>84</v>
      </c>
      <c r="AY145" s="223" t="s">
        <v>163</v>
      </c>
      <c r="BK145" s="225">
        <f>BK146</f>
        <v>0</v>
      </c>
    </row>
    <row r="146" s="2" customFormat="1" ht="16.5" customHeight="1">
      <c r="A146" s="39"/>
      <c r="B146" s="40"/>
      <c r="C146" s="228" t="s">
        <v>84</v>
      </c>
      <c r="D146" s="228" t="s">
        <v>165</v>
      </c>
      <c r="E146" s="229" t="s">
        <v>2250</v>
      </c>
      <c r="F146" s="230" t="s">
        <v>2251</v>
      </c>
      <c r="G146" s="231" t="s">
        <v>335</v>
      </c>
      <c r="H146" s="232">
        <v>1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94</v>
      </c>
      <c r="AT146" s="240" t="s">
        <v>165</v>
      </c>
      <c r="AU146" s="240" t="s">
        <v>88</v>
      </c>
      <c r="AY146" s="18" t="s">
        <v>163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84</v>
      </c>
      <c r="BK146" s="241">
        <f>ROUND(I146*H146,2)</f>
        <v>0</v>
      </c>
      <c r="BL146" s="18" t="s">
        <v>94</v>
      </c>
      <c r="BM146" s="240" t="s">
        <v>88</v>
      </c>
    </row>
    <row r="147" s="12" customFormat="1" ht="22.8" customHeight="1">
      <c r="A147" s="12"/>
      <c r="B147" s="212"/>
      <c r="C147" s="213"/>
      <c r="D147" s="214" t="s">
        <v>78</v>
      </c>
      <c r="E147" s="226" t="s">
        <v>100</v>
      </c>
      <c r="F147" s="226" t="s">
        <v>2252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P148</f>
        <v>0</v>
      </c>
      <c r="Q147" s="220"/>
      <c r="R147" s="221">
        <f>R148</f>
        <v>0</v>
      </c>
      <c r="S147" s="220"/>
      <c r="T147" s="222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78</v>
      </c>
      <c r="AU147" s="224" t="s">
        <v>84</v>
      </c>
      <c r="AY147" s="223" t="s">
        <v>163</v>
      </c>
      <c r="BK147" s="225">
        <f>BK148</f>
        <v>0</v>
      </c>
    </row>
    <row r="148" s="2" customFormat="1" ht="24.15" customHeight="1">
      <c r="A148" s="39"/>
      <c r="B148" s="40"/>
      <c r="C148" s="228" t="s">
        <v>88</v>
      </c>
      <c r="D148" s="228" t="s">
        <v>165</v>
      </c>
      <c r="E148" s="229" t="s">
        <v>2253</v>
      </c>
      <c r="F148" s="230" t="s">
        <v>2254</v>
      </c>
      <c r="G148" s="231" t="s">
        <v>335</v>
      </c>
      <c r="H148" s="232">
        <v>1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94</v>
      </c>
      <c r="AT148" s="240" t="s">
        <v>165</v>
      </c>
      <c r="AU148" s="240" t="s">
        <v>88</v>
      </c>
      <c r="AY148" s="18" t="s">
        <v>163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84</v>
      </c>
      <c r="BK148" s="241">
        <f>ROUND(I148*H148,2)</f>
        <v>0</v>
      </c>
      <c r="BL148" s="18" t="s">
        <v>94</v>
      </c>
      <c r="BM148" s="240" t="s">
        <v>94</v>
      </c>
    </row>
    <row r="149" s="12" customFormat="1" ht="22.8" customHeight="1">
      <c r="A149" s="12"/>
      <c r="B149" s="212"/>
      <c r="C149" s="213"/>
      <c r="D149" s="214" t="s">
        <v>78</v>
      </c>
      <c r="E149" s="226" t="s">
        <v>205</v>
      </c>
      <c r="F149" s="226" t="s">
        <v>2255</v>
      </c>
      <c r="G149" s="213"/>
      <c r="H149" s="213"/>
      <c r="I149" s="216"/>
      <c r="J149" s="227">
        <f>BK149</f>
        <v>0</v>
      </c>
      <c r="K149" s="213"/>
      <c r="L149" s="218"/>
      <c r="M149" s="219"/>
      <c r="N149" s="220"/>
      <c r="O149" s="220"/>
      <c r="P149" s="221">
        <f>SUM(P150:P152)</f>
        <v>0</v>
      </c>
      <c r="Q149" s="220"/>
      <c r="R149" s="221">
        <f>SUM(R150:R152)</f>
        <v>0</v>
      </c>
      <c r="S149" s="220"/>
      <c r="T149" s="222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3" t="s">
        <v>84</v>
      </c>
      <c r="AT149" s="224" t="s">
        <v>78</v>
      </c>
      <c r="AU149" s="224" t="s">
        <v>84</v>
      </c>
      <c r="AY149" s="223" t="s">
        <v>163</v>
      </c>
      <c r="BK149" s="225">
        <f>SUM(BK150:BK152)</f>
        <v>0</v>
      </c>
    </row>
    <row r="150" s="2" customFormat="1" ht="44.25" customHeight="1">
      <c r="A150" s="39"/>
      <c r="B150" s="40"/>
      <c r="C150" s="228" t="s">
        <v>91</v>
      </c>
      <c r="D150" s="228" t="s">
        <v>165</v>
      </c>
      <c r="E150" s="229" t="s">
        <v>2256</v>
      </c>
      <c r="F150" s="230" t="s">
        <v>2257</v>
      </c>
      <c r="G150" s="231" t="s">
        <v>293</v>
      </c>
      <c r="H150" s="232">
        <v>1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94</v>
      </c>
      <c r="AT150" s="240" t="s">
        <v>165</v>
      </c>
      <c r="AU150" s="240" t="s">
        <v>88</v>
      </c>
      <c r="AY150" s="18" t="s">
        <v>163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84</v>
      </c>
      <c r="BK150" s="241">
        <f>ROUND(I150*H150,2)</f>
        <v>0</v>
      </c>
      <c r="BL150" s="18" t="s">
        <v>94</v>
      </c>
      <c r="BM150" s="240" t="s">
        <v>100</v>
      </c>
    </row>
    <row r="151" s="2" customFormat="1" ht="55.5" customHeight="1">
      <c r="A151" s="39"/>
      <c r="B151" s="40"/>
      <c r="C151" s="228" t="s">
        <v>94</v>
      </c>
      <c r="D151" s="228" t="s">
        <v>165</v>
      </c>
      <c r="E151" s="229" t="s">
        <v>2258</v>
      </c>
      <c r="F151" s="230" t="s">
        <v>2259</v>
      </c>
      <c r="G151" s="231" t="s">
        <v>293</v>
      </c>
      <c r="H151" s="232">
        <v>10</v>
      </c>
      <c r="I151" s="233"/>
      <c r="J151" s="234">
        <f>ROUND(I151*H151,2)</f>
        <v>0</v>
      </c>
      <c r="K151" s="235"/>
      <c r="L151" s="45"/>
      <c r="M151" s="236" t="s">
        <v>1</v>
      </c>
      <c r="N151" s="237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94</v>
      </c>
      <c r="AT151" s="240" t="s">
        <v>165</v>
      </c>
      <c r="AU151" s="240" t="s">
        <v>88</v>
      </c>
      <c r="AY151" s="18" t="s">
        <v>163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84</v>
      </c>
      <c r="BK151" s="241">
        <f>ROUND(I151*H151,2)</f>
        <v>0</v>
      </c>
      <c r="BL151" s="18" t="s">
        <v>94</v>
      </c>
      <c r="BM151" s="240" t="s">
        <v>185</v>
      </c>
    </row>
    <row r="152" s="2" customFormat="1" ht="44.25" customHeight="1">
      <c r="A152" s="39"/>
      <c r="B152" s="40"/>
      <c r="C152" s="228" t="s">
        <v>97</v>
      </c>
      <c r="D152" s="228" t="s">
        <v>165</v>
      </c>
      <c r="E152" s="229" t="s">
        <v>2260</v>
      </c>
      <c r="F152" s="230" t="s">
        <v>2261</v>
      </c>
      <c r="G152" s="231" t="s">
        <v>293</v>
      </c>
      <c r="H152" s="232">
        <v>1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94</v>
      </c>
      <c r="AT152" s="240" t="s">
        <v>165</v>
      </c>
      <c r="AU152" s="240" t="s">
        <v>88</v>
      </c>
      <c r="AY152" s="18" t="s">
        <v>163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94</v>
      </c>
      <c r="BM152" s="240" t="s">
        <v>188</v>
      </c>
    </row>
    <row r="153" s="12" customFormat="1" ht="22.8" customHeight="1">
      <c r="A153" s="12"/>
      <c r="B153" s="212"/>
      <c r="C153" s="213"/>
      <c r="D153" s="214" t="s">
        <v>78</v>
      </c>
      <c r="E153" s="226" t="s">
        <v>473</v>
      </c>
      <c r="F153" s="226" t="s">
        <v>474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SUM(P154:P156)</f>
        <v>0</v>
      </c>
      <c r="Q153" s="220"/>
      <c r="R153" s="221">
        <f>SUM(R154:R156)</f>
        <v>0</v>
      </c>
      <c r="S153" s="220"/>
      <c r="T153" s="222">
        <f>SUM(T154:T156)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78</v>
      </c>
      <c r="AU153" s="224" t="s">
        <v>84</v>
      </c>
      <c r="AY153" s="223" t="s">
        <v>163</v>
      </c>
      <c r="BK153" s="225">
        <f>SUM(BK154:BK156)</f>
        <v>0</v>
      </c>
    </row>
    <row r="154" s="2" customFormat="1" ht="33" customHeight="1">
      <c r="A154" s="39"/>
      <c r="B154" s="40"/>
      <c r="C154" s="228" t="s">
        <v>100</v>
      </c>
      <c r="D154" s="228" t="s">
        <v>165</v>
      </c>
      <c r="E154" s="229" t="s">
        <v>479</v>
      </c>
      <c r="F154" s="230" t="s">
        <v>480</v>
      </c>
      <c r="G154" s="231" t="s">
        <v>286</v>
      </c>
      <c r="H154" s="232">
        <v>1.732</v>
      </c>
      <c r="I154" s="233"/>
      <c r="J154" s="234">
        <f>ROUND(I154*H154,2)</f>
        <v>0</v>
      </c>
      <c r="K154" s="235"/>
      <c r="L154" s="45"/>
      <c r="M154" s="236" t="s">
        <v>1</v>
      </c>
      <c r="N154" s="237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94</v>
      </c>
      <c r="AT154" s="240" t="s">
        <v>165</v>
      </c>
      <c r="AU154" s="240" t="s">
        <v>88</v>
      </c>
      <c r="AY154" s="18" t="s">
        <v>163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94</v>
      </c>
      <c r="BM154" s="240" t="s">
        <v>8</v>
      </c>
    </row>
    <row r="155" s="2" customFormat="1" ht="44.25" customHeight="1">
      <c r="A155" s="39"/>
      <c r="B155" s="40"/>
      <c r="C155" s="228" t="s">
        <v>194</v>
      </c>
      <c r="D155" s="228" t="s">
        <v>165</v>
      </c>
      <c r="E155" s="229" t="s">
        <v>482</v>
      </c>
      <c r="F155" s="230" t="s">
        <v>483</v>
      </c>
      <c r="G155" s="231" t="s">
        <v>286</v>
      </c>
      <c r="H155" s="232">
        <v>1.732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94</v>
      </c>
      <c r="AT155" s="240" t="s">
        <v>165</v>
      </c>
      <c r="AU155" s="240" t="s">
        <v>88</v>
      </c>
      <c r="AY155" s="18" t="s">
        <v>163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84</v>
      </c>
      <c r="BK155" s="241">
        <f>ROUND(I155*H155,2)</f>
        <v>0</v>
      </c>
      <c r="BL155" s="18" t="s">
        <v>94</v>
      </c>
      <c r="BM155" s="240" t="s">
        <v>197</v>
      </c>
    </row>
    <row r="156" s="2" customFormat="1" ht="37.8" customHeight="1">
      <c r="A156" s="39"/>
      <c r="B156" s="40"/>
      <c r="C156" s="228" t="s">
        <v>185</v>
      </c>
      <c r="D156" s="228" t="s">
        <v>165</v>
      </c>
      <c r="E156" s="229" t="s">
        <v>2262</v>
      </c>
      <c r="F156" s="230" t="s">
        <v>2263</v>
      </c>
      <c r="G156" s="231" t="s">
        <v>286</v>
      </c>
      <c r="H156" s="232">
        <v>1.7070000000000001</v>
      </c>
      <c r="I156" s="233"/>
      <c r="J156" s="234">
        <f>ROUND(I156*H156,2)</f>
        <v>0</v>
      </c>
      <c r="K156" s="235"/>
      <c r="L156" s="45"/>
      <c r="M156" s="236" t="s">
        <v>1</v>
      </c>
      <c r="N156" s="237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94</v>
      </c>
      <c r="AT156" s="240" t="s">
        <v>165</v>
      </c>
      <c r="AU156" s="240" t="s">
        <v>88</v>
      </c>
      <c r="AY156" s="18" t="s">
        <v>163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84</v>
      </c>
      <c r="BK156" s="241">
        <f>ROUND(I156*H156,2)</f>
        <v>0</v>
      </c>
      <c r="BL156" s="18" t="s">
        <v>94</v>
      </c>
      <c r="BM156" s="240" t="s">
        <v>202</v>
      </c>
    </row>
    <row r="157" s="12" customFormat="1" ht="25.92" customHeight="1">
      <c r="A157" s="12"/>
      <c r="B157" s="212"/>
      <c r="C157" s="213"/>
      <c r="D157" s="214" t="s">
        <v>78</v>
      </c>
      <c r="E157" s="215" t="s">
        <v>506</v>
      </c>
      <c r="F157" s="215" t="s">
        <v>507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P158+P194+P197+P199+P201+P208+P226+P253+P283+P289+P292+P299</f>
        <v>0</v>
      </c>
      <c r="Q157" s="220"/>
      <c r="R157" s="221">
        <f>R158+R194+R197+R199+R201+R208+R226+R253+R283+R289+R292+R299</f>
        <v>0</v>
      </c>
      <c r="S157" s="220"/>
      <c r="T157" s="222">
        <f>T158+T194+T197+T199+T201+T208+T226+T253+T283+T289+T292+T299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88</v>
      </c>
      <c r="AT157" s="224" t="s">
        <v>78</v>
      </c>
      <c r="AU157" s="224" t="s">
        <v>79</v>
      </c>
      <c r="AY157" s="223" t="s">
        <v>163</v>
      </c>
      <c r="BK157" s="225">
        <f>BK158+BK194+BK197+BK199+BK201+BK208+BK226+BK253+BK283+BK289+BK292+BK299</f>
        <v>0</v>
      </c>
    </row>
    <row r="158" s="12" customFormat="1" ht="22.8" customHeight="1">
      <c r="A158" s="12"/>
      <c r="B158" s="212"/>
      <c r="C158" s="213"/>
      <c r="D158" s="214" t="s">
        <v>78</v>
      </c>
      <c r="E158" s="226" t="s">
        <v>508</v>
      </c>
      <c r="F158" s="226" t="s">
        <v>509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SUM(P159:P193)</f>
        <v>0</v>
      </c>
      <c r="Q158" s="220"/>
      <c r="R158" s="221">
        <f>SUM(R159:R193)</f>
        <v>0</v>
      </c>
      <c r="S158" s="220"/>
      <c r="T158" s="222">
        <f>SUM(T159:T193)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88</v>
      </c>
      <c r="AT158" s="224" t="s">
        <v>78</v>
      </c>
      <c r="AU158" s="224" t="s">
        <v>84</v>
      </c>
      <c r="AY158" s="223" t="s">
        <v>163</v>
      </c>
      <c r="BK158" s="225">
        <f>SUM(BK159:BK193)</f>
        <v>0</v>
      </c>
    </row>
    <row r="159" s="2" customFormat="1" ht="76.35" customHeight="1">
      <c r="A159" s="39"/>
      <c r="B159" s="40"/>
      <c r="C159" s="228" t="s">
        <v>205</v>
      </c>
      <c r="D159" s="228" t="s">
        <v>165</v>
      </c>
      <c r="E159" s="229" t="s">
        <v>2264</v>
      </c>
      <c r="F159" s="230" t="s">
        <v>2265</v>
      </c>
      <c r="G159" s="231" t="s">
        <v>184</v>
      </c>
      <c r="H159" s="232">
        <v>120</v>
      </c>
      <c r="I159" s="233"/>
      <c r="J159" s="234">
        <f>ROUND(I159*H159,2)</f>
        <v>0</v>
      </c>
      <c r="K159" s="235"/>
      <c r="L159" s="45"/>
      <c r="M159" s="236" t="s">
        <v>1</v>
      </c>
      <c r="N159" s="237" t="s">
        <v>44</v>
      </c>
      <c r="O159" s="92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0" t="s">
        <v>202</v>
      </c>
      <c r="AT159" s="240" t="s">
        <v>165</v>
      </c>
      <c r="AU159" s="240" t="s">
        <v>88</v>
      </c>
      <c r="AY159" s="18" t="s">
        <v>163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8" t="s">
        <v>84</v>
      </c>
      <c r="BK159" s="241">
        <f>ROUND(I159*H159,2)</f>
        <v>0</v>
      </c>
      <c r="BL159" s="18" t="s">
        <v>202</v>
      </c>
      <c r="BM159" s="240" t="s">
        <v>208</v>
      </c>
    </row>
    <row r="160" s="2" customFormat="1" ht="24.15" customHeight="1">
      <c r="A160" s="39"/>
      <c r="B160" s="40"/>
      <c r="C160" s="265" t="s">
        <v>188</v>
      </c>
      <c r="D160" s="265" t="s">
        <v>296</v>
      </c>
      <c r="E160" s="266" t="s">
        <v>2266</v>
      </c>
      <c r="F160" s="267" t="s">
        <v>2267</v>
      </c>
      <c r="G160" s="268" t="s">
        <v>184</v>
      </c>
      <c r="H160" s="269">
        <v>61.200000000000003</v>
      </c>
      <c r="I160" s="270"/>
      <c r="J160" s="271">
        <f>ROUND(I160*H160,2)</f>
        <v>0</v>
      </c>
      <c r="K160" s="272"/>
      <c r="L160" s="273"/>
      <c r="M160" s="274" t="s">
        <v>1</v>
      </c>
      <c r="N160" s="275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242</v>
      </c>
      <c r="AT160" s="240" t="s">
        <v>296</v>
      </c>
      <c r="AU160" s="240" t="s">
        <v>88</v>
      </c>
      <c r="AY160" s="18" t="s">
        <v>163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202</v>
      </c>
      <c r="BM160" s="240" t="s">
        <v>213</v>
      </c>
    </row>
    <row r="161" s="13" customFormat="1">
      <c r="A161" s="13"/>
      <c r="B161" s="242"/>
      <c r="C161" s="243"/>
      <c r="D161" s="244" t="s">
        <v>169</v>
      </c>
      <c r="E161" s="245" t="s">
        <v>1</v>
      </c>
      <c r="F161" s="246" t="s">
        <v>2268</v>
      </c>
      <c r="G161" s="243"/>
      <c r="H161" s="247">
        <v>61.200000000000003</v>
      </c>
      <c r="I161" s="248"/>
      <c r="J161" s="243"/>
      <c r="K161" s="243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169</v>
      </c>
      <c r="AU161" s="253" t="s">
        <v>88</v>
      </c>
      <c r="AV161" s="13" t="s">
        <v>88</v>
      </c>
      <c r="AW161" s="13" t="s">
        <v>34</v>
      </c>
      <c r="AX161" s="13" t="s">
        <v>79</v>
      </c>
      <c r="AY161" s="253" t="s">
        <v>163</v>
      </c>
    </row>
    <row r="162" s="14" customFormat="1">
      <c r="A162" s="14"/>
      <c r="B162" s="254"/>
      <c r="C162" s="255"/>
      <c r="D162" s="244" t="s">
        <v>169</v>
      </c>
      <c r="E162" s="256" t="s">
        <v>1</v>
      </c>
      <c r="F162" s="257" t="s">
        <v>172</v>
      </c>
      <c r="G162" s="255"/>
      <c r="H162" s="258">
        <v>61.200000000000003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169</v>
      </c>
      <c r="AU162" s="264" t="s">
        <v>88</v>
      </c>
      <c r="AV162" s="14" t="s">
        <v>94</v>
      </c>
      <c r="AW162" s="14" t="s">
        <v>34</v>
      </c>
      <c r="AX162" s="14" t="s">
        <v>84</v>
      </c>
      <c r="AY162" s="264" t="s">
        <v>163</v>
      </c>
    </row>
    <row r="163" s="2" customFormat="1" ht="24.15" customHeight="1">
      <c r="A163" s="39"/>
      <c r="B163" s="40"/>
      <c r="C163" s="265" t="s">
        <v>214</v>
      </c>
      <c r="D163" s="265" t="s">
        <v>296</v>
      </c>
      <c r="E163" s="266" t="s">
        <v>2269</v>
      </c>
      <c r="F163" s="267" t="s">
        <v>2270</v>
      </c>
      <c r="G163" s="268" t="s">
        <v>184</v>
      </c>
      <c r="H163" s="269">
        <v>61.200000000000003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242</v>
      </c>
      <c r="AT163" s="240" t="s">
        <v>296</v>
      </c>
      <c r="AU163" s="240" t="s">
        <v>88</v>
      </c>
      <c r="AY163" s="18" t="s">
        <v>163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84</v>
      </c>
      <c r="BK163" s="241">
        <f>ROUND(I163*H163,2)</f>
        <v>0</v>
      </c>
      <c r="BL163" s="18" t="s">
        <v>202</v>
      </c>
      <c r="BM163" s="240" t="s">
        <v>217</v>
      </c>
    </row>
    <row r="164" s="13" customFormat="1">
      <c r="A164" s="13"/>
      <c r="B164" s="242"/>
      <c r="C164" s="243"/>
      <c r="D164" s="244" t="s">
        <v>169</v>
      </c>
      <c r="E164" s="245" t="s">
        <v>1</v>
      </c>
      <c r="F164" s="246" t="s">
        <v>2268</v>
      </c>
      <c r="G164" s="243"/>
      <c r="H164" s="247">
        <v>61.200000000000003</v>
      </c>
      <c r="I164" s="248"/>
      <c r="J164" s="243"/>
      <c r="K164" s="243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169</v>
      </c>
      <c r="AU164" s="253" t="s">
        <v>88</v>
      </c>
      <c r="AV164" s="13" t="s">
        <v>88</v>
      </c>
      <c r="AW164" s="13" t="s">
        <v>34</v>
      </c>
      <c r="AX164" s="13" t="s">
        <v>79</v>
      </c>
      <c r="AY164" s="253" t="s">
        <v>163</v>
      </c>
    </row>
    <row r="165" s="14" customFormat="1">
      <c r="A165" s="14"/>
      <c r="B165" s="254"/>
      <c r="C165" s="255"/>
      <c r="D165" s="244" t="s">
        <v>169</v>
      </c>
      <c r="E165" s="256" t="s">
        <v>1</v>
      </c>
      <c r="F165" s="257" t="s">
        <v>172</v>
      </c>
      <c r="G165" s="255"/>
      <c r="H165" s="258">
        <v>61.200000000000003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4" t="s">
        <v>169</v>
      </c>
      <c r="AU165" s="264" t="s">
        <v>88</v>
      </c>
      <c r="AV165" s="14" t="s">
        <v>94</v>
      </c>
      <c r="AW165" s="14" t="s">
        <v>34</v>
      </c>
      <c r="AX165" s="14" t="s">
        <v>84</v>
      </c>
      <c r="AY165" s="264" t="s">
        <v>163</v>
      </c>
    </row>
    <row r="166" s="2" customFormat="1" ht="76.35" customHeight="1">
      <c r="A166" s="39"/>
      <c r="B166" s="40"/>
      <c r="C166" s="228" t="s">
        <v>8</v>
      </c>
      <c r="D166" s="228" t="s">
        <v>165</v>
      </c>
      <c r="E166" s="229" t="s">
        <v>2271</v>
      </c>
      <c r="F166" s="230" t="s">
        <v>2272</v>
      </c>
      <c r="G166" s="231" t="s">
        <v>184</v>
      </c>
      <c r="H166" s="232">
        <v>20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202</v>
      </c>
      <c r="AT166" s="240" t="s">
        <v>165</v>
      </c>
      <c r="AU166" s="240" t="s">
        <v>88</v>
      </c>
      <c r="AY166" s="18" t="s">
        <v>163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84</v>
      </c>
      <c r="BK166" s="241">
        <f>ROUND(I166*H166,2)</f>
        <v>0</v>
      </c>
      <c r="BL166" s="18" t="s">
        <v>202</v>
      </c>
      <c r="BM166" s="240" t="s">
        <v>224</v>
      </c>
    </row>
    <row r="167" s="2" customFormat="1" ht="24.15" customHeight="1">
      <c r="A167" s="39"/>
      <c r="B167" s="40"/>
      <c r="C167" s="265" t="s">
        <v>229</v>
      </c>
      <c r="D167" s="265" t="s">
        <v>296</v>
      </c>
      <c r="E167" s="266" t="s">
        <v>2269</v>
      </c>
      <c r="F167" s="267" t="s">
        <v>2270</v>
      </c>
      <c r="G167" s="268" t="s">
        <v>184</v>
      </c>
      <c r="H167" s="269">
        <v>11</v>
      </c>
      <c r="I167" s="270"/>
      <c r="J167" s="271">
        <f>ROUND(I167*H167,2)</f>
        <v>0</v>
      </c>
      <c r="K167" s="272"/>
      <c r="L167" s="273"/>
      <c r="M167" s="274" t="s">
        <v>1</v>
      </c>
      <c r="N167" s="275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242</v>
      </c>
      <c r="AT167" s="240" t="s">
        <v>296</v>
      </c>
      <c r="AU167" s="240" t="s">
        <v>88</v>
      </c>
      <c r="AY167" s="18" t="s">
        <v>163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84</v>
      </c>
      <c r="BK167" s="241">
        <f>ROUND(I167*H167,2)</f>
        <v>0</v>
      </c>
      <c r="BL167" s="18" t="s">
        <v>202</v>
      </c>
      <c r="BM167" s="240" t="s">
        <v>232</v>
      </c>
    </row>
    <row r="168" s="13" customFormat="1">
      <c r="A168" s="13"/>
      <c r="B168" s="242"/>
      <c r="C168" s="243"/>
      <c r="D168" s="244" t="s">
        <v>169</v>
      </c>
      <c r="E168" s="245" t="s">
        <v>1</v>
      </c>
      <c r="F168" s="246" t="s">
        <v>2273</v>
      </c>
      <c r="G168" s="243"/>
      <c r="H168" s="247">
        <v>11</v>
      </c>
      <c r="I168" s="248"/>
      <c r="J168" s="243"/>
      <c r="K168" s="243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169</v>
      </c>
      <c r="AU168" s="253" t="s">
        <v>88</v>
      </c>
      <c r="AV168" s="13" t="s">
        <v>88</v>
      </c>
      <c r="AW168" s="13" t="s">
        <v>34</v>
      </c>
      <c r="AX168" s="13" t="s">
        <v>79</v>
      </c>
      <c r="AY168" s="253" t="s">
        <v>163</v>
      </c>
    </row>
    <row r="169" s="14" customFormat="1">
      <c r="A169" s="14"/>
      <c r="B169" s="254"/>
      <c r="C169" s="255"/>
      <c r="D169" s="244" t="s">
        <v>169</v>
      </c>
      <c r="E169" s="256" t="s">
        <v>1</v>
      </c>
      <c r="F169" s="257" t="s">
        <v>172</v>
      </c>
      <c r="G169" s="255"/>
      <c r="H169" s="258">
        <v>11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4" t="s">
        <v>169</v>
      </c>
      <c r="AU169" s="264" t="s">
        <v>88</v>
      </c>
      <c r="AV169" s="14" t="s">
        <v>94</v>
      </c>
      <c r="AW169" s="14" t="s">
        <v>34</v>
      </c>
      <c r="AX169" s="14" t="s">
        <v>84</v>
      </c>
      <c r="AY169" s="264" t="s">
        <v>163</v>
      </c>
    </row>
    <row r="170" s="2" customFormat="1" ht="24.15" customHeight="1">
      <c r="A170" s="39"/>
      <c r="B170" s="40"/>
      <c r="C170" s="265" t="s">
        <v>197</v>
      </c>
      <c r="D170" s="265" t="s">
        <v>296</v>
      </c>
      <c r="E170" s="266" t="s">
        <v>2266</v>
      </c>
      <c r="F170" s="267" t="s">
        <v>2267</v>
      </c>
      <c r="G170" s="268" t="s">
        <v>184</v>
      </c>
      <c r="H170" s="269">
        <v>11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242</v>
      </c>
      <c r="AT170" s="240" t="s">
        <v>296</v>
      </c>
      <c r="AU170" s="240" t="s">
        <v>88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202</v>
      </c>
      <c r="BM170" s="240" t="s">
        <v>235</v>
      </c>
    </row>
    <row r="171" s="13" customFormat="1">
      <c r="A171" s="13"/>
      <c r="B171" s="242"/>
      <c r="C171" s="243"/>
      <c r="D171" s="244" t="s">
        <v>169</v>
      </c>
      <c r="E171" s="245" t="s">
        <v>1</v>
      </c>
      <c r="F171" s="246" t="s">
        <v>2273</v>
      </c>
      <c r="G171" s="243"/>
      <c r="H171" s="247">
        <v>11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169</v>
      </c>
      <c r="AU171" s="253" t="s">
        <v>88</v>
      </c>
      <c r="AV171" s="13" t="s">
        <v>88</v>
      </c>
      <c r="AW171" s="13" t="s">
        <v>34</v>
      </c>
      <c r="AX171" s="13" t="s">
        <v>79</v>
      </c>
      <c r="AY171" s="253" t="s">
        <v>163</v>
      </c>
    </row>
    <row r="172" s="14" customFormat="1">
      <c r="A172" s="14"/>
      <c r="B172" s="254"/>
      <c r="C172" s="255"/>
      <c r="D172" s="244" t="s">
        <v>169</v>
      </c>
      <c r="E172" s="256" t="s">
        <v>1</v>
      </c>
      <c r="F172" s="257" t="s">
        <v>172</v>
      </c>
      <c r="G172" s="255"/>
      <c r="H172" s="258">
        <v>11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169</v>
      </c>
      <c r="AU172" s="264" t="s">
        <v>88</v>
      </c>
      <c r="AV172" s="14" t="s">
        <v>94</v>
      </c>
      <c r="AW172" s="14" t="s">
        <v>34</v>
      </c>
      <c r="AX172" s="14" t="s">
        <v>84</v>
      </c>
      <c r="AY172" s="264" t="s">
        <v>163</v>
      </c>
    </row>
    <row r="173" s="2" customFormat="1" ht="37.8" customHeight="1">
      <c r="A173" s="39"/>
      <c r="B173" s="40"/>
      <c r="C173" s="228" t="s">
        <v>236</v>
      </c>
      <c r="D173" s="228" t="s">
        <v>165</v>
      </c>
      <c r="E173" s="229" t="s">
        <v>2274</v>
      </c>
      <c r="F173" s="230" t="s">
        <v>2275</v>
      </c>
      <c r="G173" s="231" t="s">
        <v>184</v>
      </c>
      <c r="H173" s="232">
        <v>65</v>
      </c>
      <c r="I173" s="233"/>
      <c r="J173" s="234">
        <f>ROUND(I173*H173,2)</f>
        <v>0</v>
      </c>
      <c r="K173" s="235"/>
      <c r="L173" s="45"/>
      <c r="M173" s="236" t="s">
        <v>1</v>
      </c>
      <c r="N173" s="237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202</v>
      </c>
      <c r="AT173" s="240" t="s">
        <v>165</v>
      </c>
      <c r="AU173" s="240" t="s">
        <v>88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202</v>
      </c>
      <c r="BM173" s="240" t="s">
        <v>239</v>
      </c>
    </row>
    <row r="174" s="2" customFormat="1" ht="24.15" customHeight="1">
      <c r="A174" s="39"/>
      <c r="B174" s="40"/>
      <c r="C174" s="265" t="s">
        <v>202</v>
      </c>
      <c r="D174" s="265" t="s">
        <v>296</v>
      </c>
      <c r="E174" s="266" t="s">
        <v>2276</v>
      </c>
      <c r="F174" s="267" t="s">
        <v>2277</v>
      </c>
      <c r="G174" s="268" t="s">
        <v>184</v>
      </c>
      <c r="H174" s="269">
        <v>27.5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296</v>
      </c>
      <c r="AU174" s="240" t="s">
        <v>88</v>
      </c>
      <c r="AY174" s="18" t="s">
        <v>163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202</v>
      </c>
      <c r="BM174" s="240" t="s">
        <v>242</v>
      </c>
    </row>
    <row r="175" s="13" customFormat="1">
      <c r="A175" s="13"/>
      <c r="B175" s="242"/>
      <c r="C175" s="243"/>
      <c r="D175" s="244" t="s">
        <v>169</v>
      </c>
      <c r="E175" s="245" t="s">
        <v>1</v>
      </c>
      <c r="F175" s="246" t="s">
        <v>2278</v>
      </c>
      <c r="G175" s="243"/>
      <c r="H175" s="247">
        <v>27.5</v>
      </c>
      <c r="I175" s="248"/>
      <c r="J175" s="243"/>
      <c r="K175" s="243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169</v>
      </c>
      <c r="AU175" s="253" t="s">
        <v>88</v>
      </c>
      <c r="AV175" s="13" t="s">
        <v>88</v>
      </c>
      <c r="AW175" s="13" t="s">
        <v>34</v>
      </c>
      <c r="AX175" s="13" t="s">
        <v>79</v>
      </c>
      <c r="AY175" s="253" t="s">
        <v>163</v>
      </c>
    </row>
    <row r="176" s="14" customFormat="1">
      <c r="A176" s="14"/>
      <c r="B176" s="254"/>
      <c r="C176" s="255"/>
      <c r="D176" s="244" t="s">
        <v>169</v>
      </c>
      <c r="E176" s="256" t="s">
        <v>1</v>
      </c>
      <c r="F176" s="257" t="s">
        <v>172</v>
      </c>
      <c r="G176" s="255"/>
      <c r="H176" s="258">
        <v>27.5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4" t="s">
        <v>169</v>
      </c>
      <c r="AU176" s="264" t="s">
        <v>88</v>
      </c>
      <c r="AV176" s="14" t="s">
        <v>94</v>
      </c>
      <c r="AW176" s="14" t="s">
        <v>34</v>
      </c>
      <c r="AX176" s="14" t="s">
        <v>84</v>
      </c>
      <c r="AY176" s="264" t="s">
        <v>163</v>
      </c>
    </row>
    <row r="177" s="2" customFormat="1" ht="24.15" customHeight="1">
      <c r="A177" s="39"/>
      <c r="B177" s="40"/>
      <c r="C177" s="265" t="s">
        <v>244</v>
      </c>
      <c r="D177" s="265" t="s">
        <v>296</v>
      </c>
      <c r="E177" s="266" t="s">
        <v>2279</v>
      </c>
      <c r="F177" s="267" t="s">
        <v>2280</v>
      </c>
      <c r="G177" s="268" t="s">
        <v>184</v>
      </c>
      <c r="H177" s="269">
        <v>27.5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242</v>
      </c>
      <c r="AT177" s="240" t="s">
        <v>296</v>
      </c>
      <c r="AU177" s="240" t="s">
        <v>88</v>
      </c>
      <c r="AY177" s="18" t="s">
        <v>163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202</v>
      </c>
      <c r="BM177" s="240" t="s">
        <v>247</v>
      </c>
    </row>
    <row r="178" s="13" customFormat="1">
      <c r="A178" s="13"/>
      <c r="B178" s="242"/>
      <c r="C178" s="243"/>
      <c r="D178" s="244" t="s">
        <v>169</v>
      </c>
      <c r="E178" s="245" t="s">
        <v>1</v>
      </c>
      <c r="F178" s="246" t="s">
        <v>2278</v>
      </c>
      <c r="G178" s="243"/>
      <c r="H178" s="247">
        <v>27.5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169</v>
      </c>
      <c r="AU178" s="253" t="s">
        <v>88</v>
      </c>
      <c r="AV178" s="13" t="s">
        <v>88</v>
      </c>
      <c r="AW178" s="13" t="s">
        <v>34</v>
      </c>
      <c r="AX178" s="13" t="s">
        <v>79</v>
      </c>
      <c r="AY178" s="253" t="s">
        <v>163</v>
      </c>
    </row>
    <row r="179" s="14" customFormat="1">
      <c r="A179" s="14"/>
      <c r="B179" s="254"/>
      <c r="C179" s="255"/>
      <c r="D179" s="244" t="s">
        <v>169</v>
      </c>
      <c r="E179" s="256" t="s">
        <v>1</v>
      </c>
      <c r="F179" s="257" t="s">
        <v>172</v>
      </c>
      <c r="G179" s="255"/>
      <c r="H179" s="258">
        <v>27.5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169</v>
      </c>
      <c r="AU179" s="264" t="s">
        <v>88</v>
      </c>
      <c r="AV179" s="14" t="s">
        <v>94</v>
      </c>
      <c r="AW179" s="14" t="s">
        <v>34</v>
      </c>
      <c r="AX179" s="14" t="s">
        <v>84</v>
      </c>
      <c r="AY179" s="264" t="s">
        <v>163</v>
      </c>
    </row>
    <row r="180" s="2" customFormat="1" ht="24.15" customHeight="1">
      <c r="A180" s="39"/>
      <c r="B180" s="40"/>
      <c r="C180" s="265" t="s">
        <v>208</v>
      </c>
      <c r="D180" s="265" t="s">
        <v>296</v>
      </c>
      <c r="E180" s="266" t="s">
        <v>2281</v>
      </c>
      <c r="F180" s="267" t="s">
        <v>2282</v>
      </c>
      <c r="G180" s="268" t="s">
        <v>184</v>
      </c>
      <c r="H180" s="269">
        <v>5.5</v>
      </c>
      <c r="I180" s="270"/>
      <c r="J180" s="271">
        <f>ROUND(I180*H180,2)</f>
        <v>0</v>
      </c>
      <c r="K180" s="272"/>
      <c r="L180" s="273"/>
      <c r="M180" s="274" t="s">
        <v>1</v>
      </c>
      <c r="N180" s="275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242</v>
      </c>
      <c r="AT180" s="240" t="s">
        <v>296</v>
      </c>
      <c r="AU180" s="240" t="s">
        <v>88</v>
      </c>
      <c r="AY180" s="18" t="s">
        <v>163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202</v>
      </c>
      <c r="BM180" s="240" t="s">
        <v>250</v>
      </c>
    </row>
    <row r="181" s="13" customFormat="1">
      <c r="A181" s="13"/>
      <c r="B181" s="242"/>
      <c r="C181" s="243"/>
      <c r="D181" s="244" t="s">
        <v>169</v>
      </c>
      <c r="E181" s="245" t="s">
        <v>1</v>
      </c>
      <c r="F181" s="246" t="s">
        <v>2283</v>
      </c>
      <c r="G181" s="243"/>
      <c r="H181" s="247">
        <v>5.5</v>
      </c>
      <c r="I181" s="248"/>
      <c r="J181" s="243"/>
      <c r="K181" s="243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169</v>
      </c>
      <c r="AU181" s="253" t="s">
        <v>88</v>
      </c>
      <c r="AV181" s="13" t="s">
        <v>88</v>
      </c>
      <c r="AW181" s="13" t="s">
        <v>34</v>
      </c>
      <c r="AX181" s="13" t="s">
        <v>79</v>
      </c>
      <c r="AY181" s="253" t="s">
        <v>163</v>
      </c>
    </row>
    <row r="182" s="14" customFormat="1">
      <c r="A182" s="14"/>
      <c r="B182" s="254"/>
      <c r="C182" s="255"/>
      <c r="D182" s="244" t="s">
        <v>169</v>
      </c>
      <c r="E182" s="256" t="s">
        <v>1</v>
      </c>
      <c r="F182" s="257" t="s">
        <v>172</v>
      </c>
      <c r="G182" s="255"/>
      <c r="H182" s="258">
        <v>5.5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4" t="s">
        <v>169</v>
      </c>
      <c r="AU182" s="264" t="s">
        <v>88</v>
      </c>
      <c r="AV182" s="14" t="s">
        <v>94</v>
      </c>
      <c r="AW182" s="14" t="s">
        <v>34</v>
      </c>
      <c r="AX182" s="14" t="s">
        <v>84</v>
      </c>
      <c r="AY182" s="264" t="s">
        <v>163</v>
      </c>
    </row>
    <row r="183" s="2" customFormat="1" ht="24.15" customHeight="1">
      <c r="A183" s="39"/>
      <c r="B183" s="40"/>
      <c r="C183" s="265" t="s">
        <v>255</v>
      </c>
      <c r="D183" s="265" t="s">
        <v>296</v>
      </c>
      <c r="E183" s="266" t="s">
        <v>2284</v>
      </c>
      <c r="F183" s="267" t="s">
        <v>2285</v>
      </c>
      <c r="G183" s="268" t="s">
        <v>184</v>
      </c>
      <c r="H183" s="269">
        <v>5.5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242</v>
      </c>
      <c r="AT183" s="240" t="s">
        <v>296</v>
      </c>
      <c r="AU183" s="240" t="s">
        <v>88</v>
      </c>
      <c r="AY183" s="18" t="s">
        <v>163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202</v>
      </c>
      <c r="BM183" s="240" t="s">
        <v>258</v>
      </c>
    </row>
    <row r="184" s="13" customFormat="1">
      <c r="A184" s="13"/>
      <c r="B184" s="242"/>
      <c r="C184" s="243"/>
      <c r="D184" s="244" t="s">
        <v>169</v>
      </c>
      <c r="E184" s="245" t="s">
        <v>1</v>
      </c>
      <c r="F184" s="246" t="s">
        <v>2283</v>
      </c>
      <c r="G184" s="243"/>
      <c r="H184" s="247">
        <v>5.5</v>
      </c>
      <c r="I184" s="248"/>
      <c r="J184" s="243"/>
      <c r="K184" s="243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169</v>
      </c>
      <c r="AU184" s="253" t="s">
        <v>88</v>
      </c>
      <c r="AV184" s="13" t="s">
        <v>88</v>
      </c>
      <c r="AW184" s="13" t="s">
        <v>34</v>
      </c>
      <c r="AX184" s="13" t="s">
        <v>79</v>
      </c>
      <c r="AY184" s="253" t="s">
        <v>163</v>
      </c>
    </row>
    <row r="185" s="14" customFormat="1">
      <c r="A185" s="14"/>
      <c r="B185" s="254"/>
      <c r="C185" s="255"/>
      <c r="D185" s="244" t="s">
        <v>169</v>
      </c>
      <c r="E185" s="256" t="s">
        <v>1</v>
      </c>
      <c r="F185" s="257" t="s">
        <v>172</v>
      </c>
      <c r="G185" s="255"/>
      <c r="H185" s="258">
        <v>5.5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169</v>
      </c>
      <c r="AU185" s="264" t="s">
        <v>88</v>
      </c>
      <c r="AV185" s="14" t="s">
        <v>94</v>
      </c>
      <c r="AW185" s="14" t="s">
        <v>34</v>
      </c>
      <c r="AX185" s="14" t="s">
        <v>84</v>
      </c>
      <c r="AY185" s="264" t="s">
        <v>163</v>
      </c>
    </row>
    <row r="186" s="2" customFormat="1" ht="24.15" customHeight="1">
      <c r="A186" s="39"/>
      <c r="B186" s="40"/>
      <c r="C186" s="265" t="s">
        <v>213</v>
      </c>
      <c r="D186" s="265" t="s">
        <v>296</v>
      </c>
      <c r="E186" s="266" t="s">
        <v>2286</v>
      </c>
      <c r="F186" s="267" t="s">
        <v>2287</v>
      </c>
      <c r="G186" s="268" t="s">
        <v>184</v>
      </c>
      <c r="H186" s="269">
        <v>5.5</v>
      </c>
      <c r="I186" s="270"/>
      <c r="J186" s="271">
        <f>ROUND(I186*H186,2)</f>
        <v>0</v>
      </c>
      <c r="K186" s="272"/>
      <c r="L186" s="273"/>
      <c r="M186" s="274" t="s">
        <v>1</v>
      </c>
      <c r="N186" s="275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242</v>
      </c>
      <c r="AT186" s="240" t="s">
        <v>296</v>
      </c>
      <c r="AU186" s="240" t="s">
        <v>88</v>
      </c>
      <c r="AY186" s="18" t="s">
        <v>163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84</v>
      </c>
      <c r="BK186" s="241">
        <f>ROUND(I186*H186,2)</f>
        <v>0</v>
      </c>
      <c r="BL186" s="18" t="s">
        <v>202</v>
      </c>
      <c r="BM186" s="240" t="s">
        <v>261</v>
      </c>
    </row>
    <row r="187" s="13" customFormat="1">
      <c r="A187" s="13"/>
      <c r="B187" s="242"/>
      <c r="C187" s="243"/>
      <c r="D187" s="244" t="s">
        <v>169</v>
      </c>
      <c r="E187" s="245" t="s">
        <v>1</v>
      </c>
      <c r="F187" s="246" t="s">
        <v>2283</v>
      </c>
      <c r="G187" s="243"/>
      <c r="H187" s="247">
        <v>5.5</v>
      </c>
      <c r="I187" s="248"/>
      <c r="J187" s="243"/>
      <c r="K187" s="243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169</v>
      </c>
      <c r="AU187" s="253" t="s">
        <v>88</v>
      </c>
      <c r="AV187" s="13" t="s">
        <v>88</v>
      </c>
      <c r="AW187" s="13" t="s">
        <v>34</v>
      </c>
      <c r="AX187" s="13" t="s">
        <v>79</v>
      </c>
      <c r="AY187" s="253" t="s">
        <v>163</v>
      </c>
    </row>
    <row r="188" s="14" customFormat="1">
      <c r="A188" s="14"/>
      <c r="B188" s="254"/>
      <c r="C188" s="255"/>
      <c r="D188" s="244" t="s">
        <v>169</v>
      </c>
      <c r="E188" s="256" t="s">
        <v>1</v>
      </c>
      <c r="F188" s="257" t="s">
        <v>172</v>
      </c>
      <c r="G188" s="255"/>
      <c r="H188" s="258">
        <v>5.5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169</v>
      </c>
      <c r="AU188" s="264" t="s">
        <v>88</v>
      </c>
      <c r="AV188" s="14" t="s">
        <v>94</v>
      </c>
      <c r="AW188" s="14" t="s">
        <v>34</v>
      </c>
      <c r="AX188" s="14" t="s">
        <v>84</v>
      </c>
      <c r="AY188" s="264" t="s">
        <v>163</v>
      </c>
    </row>
    <row r="189" s="2" customFormat="1" ht="37.8" customHeight="1">
      <c r="A189" s="39"/>
      <c r="B189" s="40"/>
      <c r="C189" s="228" t="s">
        <v>7</v>
      </c>
      <c r="D189" s="228" t="s">
        <v>165</v>
      </c>
      <c r="E189" s="229" t="s">
        <v>2288</v>
      </c>
      <c r="F189" s="230" t="s">
        <v>2289</v>
      </c>
      <c r="G189" s="231" t="s">
        <v>175</v>
      </c>
      <c r="H189" s="232">
        <v>4.2000000000000002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202</v>
      </c>
      <c r="AT189" s="240" t="s">
        <v>165</v>
      </c>
      <c r="AU189" s="240" t="s">
        <v>88</v>
      </c>
      <c r="AY189" s="18" t="s">
        <v>163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202</v>
      </c>
      <c r="BM189" s="240" t="s">
        <v>264</v>
      </c>
    </row>
    <row r="190" s="2" customFormat="1" ht="21.75" customHeight="1">
      <c r="A190" s="39"/>
      <c r="B190" s="40"/>
      <c r="C190" s="265" t="s">
        <v>217</v>
      </c>
      <c r="D190" s="265" t="s">
        <v>296</v>
      </c>
      <c r="E190" s="266" t="s">
        <v>2290</v>
      </c>
      <c r="F190" s="267" t="s">
        <v>2291</v>
      </c>
      <c r="G190" s="268" t="s">
        <v>2292</v>
      </c>
      <c r="H190" s="269">
        <v>7.4800000000000004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242</v>
      </c>
      <c r="AT190" s="240" t="s">
        <v>296</v>
      </c>
      <c r="AU190" s="240" t="s">
        <v>88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202</v>
      </c>
      <c r="BM190" s="240" t="s">
        <v>274</v>
      </c>
    </row>
    <row r="191" s="13" customFormat="1">
      <c r="A191" s="13"/>
      <c r="B191" s="242"/>
      <c r="C191" s="243"/>
      <c r="D191" s="244" t="s">
        <v>169</v>
      </c>
      <c r="E191" s="245" t="s">
        <v>1</v>
      </c>
      <c r="F191" s="246" t="s">
        <v>2293</v>
      </c>
      <c r="G191" s="243"/>
      <c r="H191" s="247">
        <v>7.4800000000000004</v>
      </c>
      <c r="I191" s="248"/>
      <c r="J191" s="243"/>
      <c r="K191" s="243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169</v>
      </c>
      <c r="AU191" s="253" t="s">
        <v>88</v>
      </c>
      <c r="AV191" s="13" t="s">
        <v>88</v>
      </c>
      <c r="AW191" s="13" t="s">
        <v>34</v>
      </c>
      <c r="AX191" s="13" t="s">
        <v>79</v>
      </c>
      <c r="AY191" s="253" t="s">
        <v>163</v>
      </c>
    </row>
    <row r="192" s="14" customFormat="1">
      <c r="A192" s="14"/>
      <c r="B192" s="254"/>
      <c r="C192" s="255"/>
      <c r="D192" s="244" t="s">
        <v>169</v>
      </c>
      <c r="E192" s="256" t="s">
        <v>1</v>
      </c>
      <c r="F192" s="257" t="s">
        <v>172</v>
      </c>
      <c r="G192" s="255"/>
      <c r="H192" s="258">
        <v>7.4800000000000004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4" t="s">
        <v>169</v>
      </c>
      <c r="AU192" s="264" t="s">
        <v>88</v>
      </c>
      <c r="AV192" s="14" t="s">
        <v>94</v>
      </c>
      <c r="AW192" s="14" t="s">
        <v>34</v>
      </c>
      <c r="AX192" s="14" t="s">
        <v>84</v>
      </c>
      <c r="AY192" s="264" t="s">
        <v>163</v>
      </c>
    </row>
    <row r="193" s="2" customFormat="1" ht="55.5" customHeight="1">
      <c r="A193" s="39"/>
      <c r="B193" s="40"/>
      <c r="C193" s="228" t="s">
        <v>276</v>
      </c>
      <c r="D193" s="228" t="s">
        <v>165</v>
      </c>
      <c r="E193" s="229" t="s">
        <v>2294</v>
      </c>
      <c r="F193" s="230" t="s">
        <v>2295</v>
      </c>
      <c r="G193" s="231" t="s">
        <v>286</v>
      </c>
      <c r="H193" s="232">
        <v>0.055</v>
      </c>
      <c r="I193" s="233"/>
      <c r="J193" s="234">
        <f>ROUND(I193*H193,2)</f>
        <v>0</v>
      </c>
      <c r="K193" s="235"/>
      <c r="L193" s="45"/>
      <c r="M193" s="236" t="s">
        <v>1</v>
      </c>
      <c r="N193" s="237" t="s">
        <v>44</v>
      </c>
      <c r="O193" s="92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0" t="s">
        <v>202</v>
      </c>
      <c r="AT193" s="240" t="s">
        <v>165</v>
      </c>
      <c r="AU193" s="240" t="s">
        <v>88</v>
      </c>
      <c r="AY193" s="18" t="s">
        <v>163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8" t="s">
        <v>84</v>
      </c>
      <c r="BK193" s="241">
        <f>ROUND(I193*H193,2)</f>
        <v>0</v>
      </c>
      <c r="BL193" s="18" t="s">
        <v>202</v>
      </c>
      <c r="BM193" s="240" t="s">
        <v>279</v>
      </c>
    </row>
    <row r="194" s="12" customFormat="1" ht="22.8" customHeight="1">
      <c r="A194" s="12"/>
      <c r="B194" s="212"/>
      <c r="C194" s="213"/>
      <c r="D194" s="214" t="s">
        <v>78</v>
      </c>
      <c r="E194" s="226" t="s">
        <v>564</v>
      </c>
      <c r="F194" s="226" t="s">
        <v>565</v>
      </c>
      <c r="G194" s="213"/>
      <c r="H194" s="213"/>
      <c r="I194" s="216"/>
      <c r="J194" s="227">
        <f>BK194</f>
        <v>0</v>
      </c>
      <c r="K194" s="213"/>
      <c r="L194" s="218"/>
      <c r="M194" s="219"/>
      <c r="N194" s="220"/>
      <c r="O194" s="220"/>
      <c r="P194" s="221">
        <f>SUM(P195:P196)</f>
        <v>0</v>
      </c>
      <c r="Q194" s="220"/>
      <c r="R194" s="221">
        <f>SUM(R195:R196)</f>
        <v>0</v>
      </c>
      <c r="S194" s="220"/>
      <c r="T194" s="222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3" t="s">
        <v>88</v>
      </c>
      <c r="AT194" s="224" t="s">
        <v>78</v>
      </c>
      <c r="AU194" s="224" t="s">
        <v>84</v>
      </c>
      <c r="AY194" s="223" t="s">
        <v>163</v>
      </c>
      <c r="BK194" s="225">
        <f>SUM(BK195:BK196)</f>
        <v>0</v>
      </c>
    </row>
    <row r="195" s="2" customFormat="1" ht="16.5" customHeight="1">
      <c r="A195" s="39"/>
      <c r="B195" s="40"/>
      <c r="C195" s="228" t="s">
        <v>224</v>
      </c>
      <c r="D195" s="228" t="s">
        <v>165</v>
      </c>
      <c r="E195" s="229" t="s">
        <v>2296</v>
      </c>
      <c r="F195" s="230" t="s">
        <v>2297</v>
      </c>
      <c r="G195" s="231" t="s">
        <v>184</v>
      </c>
      <c r="H195" s="232">
        <v>8</v>
      </c>
      <c r="I195" s="233"/>
      <c r="J195" s="234">
        <f>ROUND(I195*H195,2)</f>
        <v>0</v>
      </c>
      <c r="K195" s="235"/>
      <c r="L195" s="45"/>
      <c r="M195" s="236" t="s">
        <v>1</v>
      </c>
      <c r="N195" s="237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202</v>
      </c>
      <c r="AT195" s="240" t="s">
        <v>165</v>
      </c>
      <c r="AU195" s="240" t="s">
        <v>88</v>
      </c>
      <c r="AY195" s="18" t="s">
        <v>163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202</v>
      </c>
      <c r="BM195" s="240" t="s">
        <v>282</v>
      </c>
    </row>
    <row r="196" s="2" customFormat="1" ht="49.05" customHeight="1">
      <c r="A196" s="39"/>
      <c r="B196" s="40"/>
      <c r="C196" s="228" t="s">
        <v>283</v>
      </c>
      <c r="D196" s="228" t="s">
        <v>165</v>
      </c>
      <c r="E196" s="229" t="s">
        <v>2298</v>
      </c>
      <c r="F196" s="230" t="s">
        <v>2299</v>
      </c>
      <c r="G196" s="231" t="s">
        <v>286</v>
      </c>
      <c r="H196" s="232">
        <v>0.012999999999999999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202</v>
      </c>
      <c r="AT196" s="240" t="s">
        <v>165</v>
      </c>
      <c r="AU196" s="240" t="s">
        <v>88</v>
      </c>
      <c r="AY196" s="18" t="s">
        <v>163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202</v>
      </c>
      <c r="BM196" s="240" t="s">
        <v>287</v>
      </c>
    </row>
    <row r="197" s="12" customFormat="1" ht="22.8" customHeight="1">
      <c r="A197" s="12"/>
      <c r="B197" s="212"/>
      <c r="C197" s="213"/>
      <c r="D197" s="214" t="s">
        <v>78</v>
      </c>
      <c r="E197" s="226" t="s">
        <v>607</v>
      </c>
      <c r="F197" s="226" t="s">
        <v>608</v>
      </c>
      <c r="G197" s="213"/>
      <c r="H197" s="213"/>
      <c r="I197" s="216"/>
      <c r="J197" s="22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88</v>
      </c>
      <c r="AT197" s="224" t="s">
        <v>78</v>
      </c>
      <c r="AU197" s="224" t="s">
        <v>84</v>
      </c>
      <c r="AY197" s="223" t="s">
        <v>163</v>
      </c>
      <c r="BK197" s="225">
        <f>BK198</f>
        <v>0</v>
      </c>
    </row>
    <row r="198" s="2" customFormat="1" ht="33" customHeight="1">
      <c r="A198" s="39"/>
      <c r="B198" s="40"/>
      <c r="C198" s="228" t="s">
        <v>232</v>
      </c>
      <c r="D198" s="228" t="s">
        <v>165</v>
      </c>
      <c r="E198" s="229" t="s">
        <v>2300</v>
      </c>
      <c r="F198" s="230" t="s">
        <v>2301</v>
      </c>
      <c r="G198" s="231" t="s">
        <v>184</v>
      </c>
      <c r="H198" s="232">
        <v>20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202</v>
      </c>
      <c r="AT198" s="240" t="s">
        <v>165</v>
      </c>
      <c r="AU198" s="240" t="s">
        <v>88</v>
      </c>
      <c r="AY198" s="18" t="s">
        <v>163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84</v>
      </c>
      <c r="BK198" s="241">
        <f>ROUND(I198*H198,2)</f>
        <v>0</v>
      </c>
      <c r="BL198" s="18" t="s">
        <v>202</v>
      </c>
      <c r="BM198" s="240" t="s">
        <v>294</v>
      </c>
    </row>
    <row r="199" s="12" customFormat="1" ht="22.8" customHeight="1">
      <c r="A199" s="12"/>
      <c r="B199" s="212"/>
      <c r="C199" s="213"/>
      <c r="D199" s="214" t="s">
        <v>78</v>
      </c>
      <c r="E199" s="226" t="s">
        <v>2302</v>
      </c>
      <c r="F199" s="226" t="s">
        <v>2303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P200</f>
        <v>0</v>
      </c>
      <c r="Q199" s="220"/>
      <c r="R199" s="221">
        <f>R200</f>
        <v>0</v>
      </c>
      <c r="S199" s="220"/>
      <c r="T199" s="222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88</v>
      </c>
      <c r="AT199" s="224" t="s">
        <v>78</v>
      </c>
      <c r="AU199" s="224" t="s">
        <v>84</v>
      </c>
      <c r="AY199" s="223" t="s">
        <v>163</v>
      </c>
      <c r="BK199" s="225">
        <f>BK200</f>
        <v>0</v>
      </c>
    </row>
    <row r="200" s="2" customFormat="1" ht="24.15" customHeight="1">
      <c r="A200" s="39"/>
      <c r="B200" s="40"/>
      <c r="C200" s="228" t="s">
        <v>295</v>
      </c>
      <c r="D200" s="228" t="s">
        <v>165</v>
      </c>
      <c r="E200" s="229" t="s">
        <v>2304</v>
      </c>
      <c r="F200" s="230" t="s">
        <v>2305</v>
      </c>
      <c r="G200" s="231" t="s">
        <v>335</v>
      </c>
      <c r="H200" s="232">
        <v>1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202</v>
      </c>
      <c r="AT200" s="240" t="s">
        <v>165</v>
      </c>
      <c r="AU200" s="240" t="s">
        <v>88</v>
      </c>
      <c r="AY200" s="18" t="s">
        <v>163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202</v>
      </c>
      <c r="BM200" s="240" t="s">
        <v>299</v>
      </c>
    </row>
    <row r="201" s="12" customFormat="1" ht="22.8" customHeight="1">
      <c r="A201" s="12"/>
      <c r="B201" s="212"/>
      <c r="C201" s="213"/>
      <c r="D201" s="214" t="s">
        <v>78</v>
      </c>
      <c r="E201" s="226" t="s">
        <v>2306</v>
      </c>
      <c r="F201" s="226" t="s">
        <v>2307</v>
      </c>
      <c r="G201" s="213"/>
      <c r="H201" s="213"/>
      <c r="I201" s="216"/>
      <c r="J201" s="227">
        <f>BK201</f>
        <v>0</v>
      </c>
      <c r="K201" s="213"/>
      <c r="L201" s="218"/>
      <c r="M201" s="219"/>
      <c r="N201" s="220"/>
      <c r="O201" s="220"/>
      <c r="P201" s="221">
        <f>SUM(P202:P207)</f>
        <v>0</v>
      </c>
      <c r="Q201" s="220"/>
      <c r="R201" s="221">
        <f>SUM(R202:R207)</f>
        <v>0</v>
      </c>
      <c r="S201" s="220"/>
      <c r="T201" s="222">
        <f>SUM(T202:T207)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88</v>
      </c>
      <c r="AT201" s="224" t="s">
        <v>78</v>
      </c>
      <c r="AU201" s="224" t="s">
        <v>84</v>
      </c>
      <c r="AY201" s="223" t="s">
        <v>163</v>
      </c>
      <c r="BK201" s="225">
        <f>SUM(BK202:BK207)</f>
        <v>0</v>
      </c>
    </row>
    <row r="202" s="2" customFormat="1" ht="16.5" customHeight="1">
      <c r="A202" s="39"/>
      <c r="B202" s="40"/>
      <c r="C202" s="228" t="s">
        <v>235</v>
      </c>
      <c r="D202" s="228" t="s">
        <v>165</v>
      </c>
      <c r="E202" s="229" t="s">
        <v>2308</v>
      </c>
      <c r="F202" s="230" t="s">
        <v>2309</v>
      </c>
      <c r="G202" s="231" t="s">
        <v>335</v>
      </c>
      <c r="H202" s="232">
        <v>1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202</v>
      </c>
      <c r="AT202" s="240" t="s">
        <v>165</v>
      </c>
      <c r="AU202" s="240" t="s">
        <v>88</v>
      </c>
      <c r="AY202" s="18" t="s">
        <v>163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202</v>
      </c>
      <c r="BM202" s="240" t="s">
        <v>302</v>
      </c>
    </row>
    <row r="203" s="2" customFormat="1" ht="24.15" customHeight="1">
      <c r="A203" s="39"/>
      <c r="B203" s="40"/>
      <c r="C203" s="228" t="s">
        <v>305</v>
      </c>
      <c r="D203" s="228" t="s">
        <v>165</v>
      </c>
      <c r="E203" s="229" t="s">
        <v>2310</v>
      </c>
      <c r="F203" s="230" t="s">
        <v>2311</v>
      </c>
      <c r="G203" s="231" t="s">
        <v>293</v>
      </c>
      <c r="H203" s="232">
        <v>5</v>
      </c>
      <c r="I203" s="233"/>
      <c r="J203" s="234">
        <f>ROUND(I203*H203,2)</f>
        <v>0</v>
      </c>
      <c r="K203" s="235"/>
      <c r="L203" s="45"/>
      <c r="M203" s="236" t="s">
        <v>1</v>
      </c>
      <c r="N203" s="237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202</v>
      </c>
      <c r="AT203" s="240" t="s">
        <v>165</v>
      </c>
      <c r="AU203" s="240" t="s">
        <v>88</v>
      </c>
      <c r="AY203" s="18" t="s">
        <v>163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202</v>
      </c>
      <c r="BM203" s="240" t="s">
        <v>308</v>
      </c>
    </row>
    <row r="204" s="2" customFormat="1" ht="37.8" customHeight="1">
      <c r="A204" s="39"/>
      <c r="B204" s="40"/>
      <c r="C204" s="228" t="s">
        <v>239</v>
      </c>
      <c r="D204" s="228" t="s">
        <v>165</v>
      </c>
      <c r="E204" s="229" t="s">
        <v>2312</v>
      </c>
      <c r="F204" s="230" t="s">
        <v>2313</v>
      </c>
      <c r="G204" s="231" t="s">
        <v>335</v>
      </c>
      <c r="H204" s="232">
        <v>1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202</v>
      </c>
      <c r="AT204" s="240" t="s">
        <v>165</v>
      </c>
      <c r="AU204" s="240" t="s">
        <v>88</v>
      </c>
      <c r="AY204" s="18" t="s">
        <v>163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84</v>
      </c>
      <c r="BK204" s="241">
        <f>ROUND(I204*H204,2)</f>
        <v>0</v>
      </c>
      <c r="BL204" s="18" t="s">
        <v>202</v>
      </c>
      <c r="BM204" s="240" t="s">
        <v>314</v>
      </c>
    </row>
    <row r="205" s="2" customFormat="1" ht="16.5" customHeight="1">
      <c r="A205" s="39"/>
      <c r="B205" s="40"/>
      <c r="C205" s="265" t="s">
        <v>316</v>
      </c>
      <c r="D205" s="265" t="s">
        <v>296</v>
      </c>
      <c r="E205" s="266" t="s">
        <v>2314</v>
      </c>
      <c r="F205" s="267" t="s">
        <v>2315</v>
      </c>
      <c r="G205" s="268" t="s">
        <v>293</v>
      </c>
      <c r="H205" s="269">
        <v>1</v>
      </c>
      <c r="I205" s="270"/>
      <c r="J205" s="271">
        <f>ROUND(I205*H205,2)</f>
        <v>0</v>
      </c>
      <c r="K205" s="272"/>
      <c r="L205" s="273"/>
      <c r="M205" s="274" t="s">
        <v>1</v>
      </c>
      <c r="N205" s="275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242</v>
      </c>
      <c r="AT205" s="240" t="s">
        <v>296</v>
      </c>
      <c r="AU205" s="240" t="s">
        <v>88</v>
      </c>
      <c r="AY205" s="18" t="s">
        <v>163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84</v>
      </c>
      <c r="BK205" s="241">
        <f>ROUND(I205*H205,2)</f>
        <v>0</v>
      </c>
      <c r="BL205" s="18" t="s">
        <v>202</v>
      </c>
      <c r="BM205" s="240" t="s">
        <v>319</v>
      </c>
    </row>
    <row r="206" s="2" customFormat="1" ht="24.15" customHeight="1">
      <c r="A206" s="39"/>
      <c r="B206" s="40"/>
      <c r="C206" s="228" t="s">
        <v>242</v>
      </c>
      <c r="D206" s="228" t="s">
        <v>165</v>
      </c>
      <c r="E206" s="229" t="s">
        <v>2316</v>
      </c>
      <c r="F206" s="230" t="s">
        <v>2317</v>
      </c>
      <c r="G206" s="231" t="s">
        <v>293</v>
      </c>
      <c r="H206" s="232">
        <v>5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202</v>
      </c>
      <c r="AT206" s="240" t="s">
        <v>165</v>
      </c>
      <c r="AU206" s="240" t="s">
        <v>88</v>
      </c>
      <c r="AY206" s="18" t="s">
        <v>163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202</v>
      </c>
      <c r="BM206" s="240" t="s">
        <v>289</v>
      </c>
    </row>
    <row r="207" s="2" customFormat="1" ht="49.05" customHeight="1">
      <c r="A207" s="39"/>
      <c r="B207" s="40"/>
      <c r="C207" s="228" t="s">
        <v>322</v>
      </c>
      <c r="D207" s="228" t="s">
        <v>165</v>
      </c>
      <c r="E207" s="229" t="s">
        <v>2318</v>
      </c>
      <c r="F207" s="230" t="s">
        <v>2319</v>
      </c>
      <c r="G207" s="231" t="s">
        <v>286</v>
      </c>
      <c r="H207" s="232">
        <v>0.066000000000000003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202</v>
      </c>
      <c r="AT207" s="240" t="s">
        <v>165</v>
      </c>
      <c r="AU207" s="240" t="s">
        <v>88</v>
      </c>
      <c r="AY207" s="18" t="s">
        <v>163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202</v>
      </c>
      <c r="BM207" s="240" t="s">
        <v>326</v>
      </c>
    </row>
    <row r="208" s="12" customFormat="1" ht="22.8" customHeight="1">
      <c r="A208" s="12"/>
      <c r="B208" s="212"/>
      <c r="C208" s="213"/>
      <c r="D208" s="214" t="s">
        <v>78</v>
      </c>
      <c r="E208" s="226" t="s">
        <v>2320</v>
      </c>
      <c r="F208" s="226" t="s">
        <v>2321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SUM(P209:P225)</f>
        <v>0</v>
      </c>
      <c r="Q208" s="220"/>
      <c r="R208" s="221">
        <f>SUM(R209:R225)</f>
        <v>0</v>
      </c>
      <c r="S208" s="220"/>
      <c r="T208" s="222">
        <f>SUM(T209:T225)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88</v>
      </c>
      <c r="AT208" s="224" t="s">
        <v>78</v>
      </c>
      <c r="AU208" s="224" t="s">
        <v>84</v>
      </c>
      <c r="AY208" s="223" t="s">
        <v>163</v>
      </c>
      <c r="BK208" s="225">
        <f>SUM(BK209:BK225)</f>
        <v>0</v>
      </c>
    </row>
    <row r="209" s="2" customFormat="1" ht="33" customHeight="1">
      <c r="A209" s="39"/>
      <c r="B209" s="40"/>
      <c r="C209" s="228" t="s">
        <v>247</v>
      </c>
      <c r="D209" s="228" t="s">
        <v>165</v>
      </c>
      <c r="E209" s="229" t="s">
        <v>2322</v>
      </c>
      <c r="F209" s="230" t="s">
        <v>2323</v>
      </c>
      <c r="G209" s="231" t="s">
        <v>293</v>
      </c>
      <c r="H209" s="232">
        <v>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202</v>
      </c>
      <c r="AT209" s="240" t="s">
        <v>165</v>
      </c>
      <c r="AU209" s="240" t="s">
        <v>88</v>
      </c>
      <c r="AY209" s="18" t="s">
        <v>163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84</v>
      </c>
      <c r="BK209" s="241">
        <f>ROUND(I209*H209,2)</f>
        <v>0</v>
      </c>
      <c r="BL209" s="18" t="s">
        <v>202</v>
      </c>
      <c r="BM209" s="240" t="s">
        <v>331</v>
      </c>
    </row>
    <row r="210" s="2" customFormat="1" ht="16.5" customHeight="1">
      <c r="A210" s="39"/>
      <c r="B210" s="40"/>
      <c r="C210" s="228" t="s">
        <v>332</v>
      </c>
      <c r="D210" s="228" t="s">
        <v>165</v>
      </c>
      <c r="E210" s="229" t="s">
        <v>2324</v>
      </c>
      <c r="F210" s="230" t="s">
        <v>2325</v>
      </c>
      <c r="G210" s="231" t="s">
        <v>335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202</v>
      </c>
      <c r="AT210" s="240" t="s">
        <v>165</v>
      </c>
      <c r="AU210" s="240" t="s">
        <v>88</v>
      </c>
      <c r="AY210" s="18" t="s">
        <v>163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202</v>
      </c>
      <c r="BM210" s="240" t="s">
        <v>336</v>
      </c>
    </row>
    <row r="211" s="2" customFormat="1" ht="16.5" customHeight="1">
      <c r="A211" s="39"/>
      <c r="B211" s="40"/>
      <c r="C211" s="265" t="s">
        <v>250</v>
      </c>
      <c r="D211" s="265" t="s">
        <v>296</v>
      </c>
      <c r="E211" s="266" t="s">
        <v>2326</v>
      </c>
      <c r="F211" s="267" t="s">
        <v>2327</v>
      </c>
      <c r="G211" s="268" t="s">
        <v>1</v>
      </c>
      <c r="H211" s="269">
        <v>15</v>
      </c>
      <c r="I211" s="270"/>
      <c r="J211" s="271">
        <f>ROUND(I211*H211,2)</f>
        <v>0</v>
      </c>
      <c r="K211" s="272"/>
      <c r="L211" s="273"/>
      <c r="M211" s="274" t="s">
        <v>1</v>
      </c>
      <c r="N211" s="275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242</v>
      </c>
      <c r="AT211" s="240" t="s">
        <v>296</v>
      </c>
      <c r="AU211" s="240" t="s">
        <v>88</v>
      </c>
      <c r="AY211" s="18" t="s">
        <v>163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202</v>
      </c>
      <c r="BM211" s="240" t="s">
        <v>339</v>
      </c>
    </row>
    <row r="212" s="2" customFormat="1" ht="37.8" customHeight="1">
      <c r="A212" s="39"/>
      <c r="B212" s="40"/>
      <c r="C212" s="228" t="s">
        <v>340</v>
      </c>
      <c r="D212" s="228" t="s">
        <v>165</v>
      </c>
      <c r="E212" s="229" t="s">
        <v>2328</v>
      </c>
      <c r="F212" s="230" t="s">
        <v>2329</v>
      </c>
      <c r="G212" s="231" t="s">
        <v>335</v>
      </c>
      <c r="H212" s="232">
        <v>1</v>
      </c>
      <c r="I212" s="233"/>
      <c r="J212" s="234">
        <f>ROUND(I212*H212,2)</f>
        <v>0</v>
      </c>
      <c r="K212" s="235"/>
      <c r="L212" s="45"/>
      <c r="M212" s="236" t="s">
        <v>1</v>
      </c>
      <c r="N212" s="237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202</v>
      </c>
      <c r="AT212" s="240" t="s">
        <v>165</v>
      </c>
      <c r="AU212" s="240" t="s">
        <v>88</v>
      </c>
      <c r="AY212" s="18" t="s">
        <v>163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84</v>
      </c>
      <c r="BK212" s="241">
        <f>ROUND(I212*H212,2)</f>
        <v>0</v>
      </c>
      <c r="BL212" s="18" t="s">
        <v>202</v>
      </c>
      <c r="BM212" s="240" t="s">
        <v>343</v>
      </c>
    </row>
    <row r="213" s="2" customFormat="1" ht="37.8" customHeight="1">
      <c r="A213" s="39"/>
      <c r="B213" s="40"/>
      <c r="C213" s="228" t="s">
        <v>258</v>
      </c>
      <c r="D213" s="228" t="s">
        <v>165</v>
      </c>
      <c r="E213" s="229" t="s">
        <v>2330</v>
      </c>
      <c r="F213" s="230" t="s">
        <v>2331</v>
      </c>
      <c r="G213" s="231" t="s">
        <v>335</v>
      </c>
      <c r="H213" s="232">
        <v>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202</v>
      </c>
      <c r="AT213" s="240" t="s">
        <v>165</v>
      </c>
      <c r="AU213" s="240" t="s">
        <v>88</v>
      </c>
      <c r="AY213" s="18" t="s">
        <v>163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84</v>
      </c>
      <c r="BK213" s="241">
        <f>ROUND(I213*H213,2)</f>
        <v>0</v>
      </c>
      <c r="BL213" s="18" t="s">
        <v>202</v>
      </c>
      <c r="BM213" s="240" t="s">
        <v>346</v>
      </c>
    </row>
    <row r="214" s="2" customFormat="1" ht="37.8" customHeight="1">
      <c r="A214" s="39"/>
      <c r="B214" s="40"/>
      <c r="C214" s="228" t="s">
        <v>347</v>
      </c>
      <c r="D214" s="228" t="s">
        <v>165</v>
      </c>
      <c r="E214" s="229" t="s">
        <v>2332</v>
      </c>
      <c r="F214" s="230" t="s">
        <v>2333</v>
      </c>
      <c r="G214" s="231" t="s">
        <v>293</v>
      </c>
      <c r="H214" s="232">
        <v>1</v>
      </c>
      <c r="I214" s="233"/>
      <c r="J214" s="234">
        <f>ROUND(I214*H214,2)</f>
        <v>0</v>
      </c>
      <c r="K214" s="235"/>
      <c r="L214" s="45"/>
      <c r="M214" s="236" t="s">
        <v>1</v>
      </c>
      <c r="N214" s="237" t="s">
        <v>44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202</v>
      </c>
      <c r="AT214" s="240" t="s">
        <v>165</v>
      </c>
      <c r="AU214" s="240" t="s">
        <v>88</v>
      </c>
      <c r="AY214" s="18" t="s">
        <v>163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202</v>
      </c>
      <c r="BM214" s="240" t="s">
        <v>350</v>
      </c>
    </row>
    <row r="215" s="2" customFormat="1" ht="55.5" customHeight="1">
      <c r="A215" s="39"/>
      <c r="B215" s="40"/>
      <c r="C215" s="228" t="s">
        <v>261</v>
      </c>
      <c r="D215" s="228" t="s">
        <v>165</v>
      </c>
      <c r="E215" s="229" t="s">
        <v>2334</v>
      </c>
      <c r="F215" s="230" t="s">
        <v>2335</v>
      </c>
      <c r="G215" s="231" t="s">
        <v>335</v>
      </c>
      <c r="H215" s="232">
        <v>1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202</v>
      </c>
      <c r="AT215" s="240" t="s">
        <v>165</v>
      </c>
      <c r="AU215" s="240" t="s">
        <v>88</v>
      </c>
      <c r="AY215" s="18" t="s">
        <v>163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202</v>
      </c>
      <c r="BM215" s="240" t="s">
        <v>353</v>
      </c>
    </row>
    <row r="216" s="2" customFormat="1" ht="55.5" customHeight="1">
      <c r="A216" s="39"/>
      <c r="B216" s="40"/>
      <c r="C216" s="228" t="s">
        <v>354</v>
      </c>
      <c r="D216" s="228" t="s">
        <v>165</v>
      </c>
      <c r="E216" s="229" t="s">
        <v>2336</v>
      </c>
      <c r="F216" s="230" t="s">
        <v>2337</v>
      </c>
      <c r="G216" s="231" t="s">
        <v>335</v>
      </c>
      <c r="H216" s="232">
        <v>1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202</v>
      </c>
      <c r="AT216" s="240" t="s">
        <v>165</v>
      </c>
      <c r="AU216" s="240" t="s">
        <v>88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202</v>
      </c>
      <c r="BM216" s="240" t="s">
        <v>357</v>
      </c>
    </row>
    <row r="217" s="2" customFormat="1" ht="55.5" customHeight="1">
      <c r="A217" s="39"/>
      <c r="B217" s="40"/>
      <c r="C217" s="228" t="s">
        <v>264</v>
      </c>
      <c r="D217" s="228" t="s">
        <v>165</v>
      </c>
      <c r="E217" s="229" t="s">
        <v>2338</v>
      </c>
      <c r="F217" s="230" t="s">
        <v>2339</v>
      </c>
      <c r="G217" s="231" t="s">
        <v>335</v>
      </c>
      <c r="H217" s="232">
        <v>1</v>
      </c>
      <c r="I217" s="233"/>
      <c r="J217" s="234">
        <f>ROUND(I217*H217,2)</f>
        <v>0</v>
      </c>
      <c r="K217" s="235"/>
      <c r="L217" s="45"/>
      <c r="M217" s="236" t="s">
        <v>1</v>
      </c>
      <c r="N217" s="237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202</v>
      </c>
      <c r="AT217" s="240" t="s">
        <v>165</v>
      </c>
      <c r="AU217" s="240" t="s">
        <v>88</v>
      </c>
      <c r="AY217" s="18" t="s">
        <v>163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84</v>
      </c>
      <c r="BK217" s="241">
        <f>ROUND(I217*H217,2)</f>
        <v>0</v>
      </c>
      <c r="BL217" s="18" t="s">
        <v>202</v>
      </c>
      <c r="BM217" s="240" t="s">
        <v>360</v>
      </c>
    </row>
    <row r="218" s="2" customFormat="1" ht="55.5" customHeight="1">
      <c r="A218" s="39"/>
      <c r="B218" s="40"/>
      <c r="C218" s="228" t="s">
        <v>364</v>
      </c>
      <c r="D218" s="228" t="s">
        <v>165</v>
      </c>
      <c r="E218" s="229" t="s">
        <v>2340</v>
      </c>
      <c r="F218" s="230" t="s">
        <v>2341</v>
      </c>
      <c r="G218" s="231" t="s">
        <v>335</v>
      </c>
      <c r="H218" s="232">
        <v>2</v>
      </c>
      <c r="I218" s="233"/>
      <c r="J218" s="234">
        <f>ROUND(I218*H218,2)</f>
        <v>0</v>
      </c>
      <c r="K218" s="235"/>
      <c r="L218" s="45"/>
      <c r="M218" s="236" t="s">
        <v>1</v>
      </c>
      <c r="N218" s="237" t="s">
        <v>44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202</v>
      </c>
      <c r="AT218" s="240" t="s">
        <v>165</v>
      </c>
      <c r="AU218" s="240" t="s">
        <v>88</v>
      </c>
      <c r="AY218" s="18" t="s">
        <v>163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84</v>
      </c>
      <c r="BK218" s="241">
        <f>ROUND(I218*H218,2)</f>
        <v>0</v>
      </c>
      <c r="BL218" s="18" t="s">
        <v>202</v>
      </c>
      <c r="BM218" s="240" t="s">
        <v>367</v>
      </c>
    </row>
    <row r="219" s="2" customFormat="1" ht="16.5" customHeight="1">
      <c r="A219" s="39"/>
      <c r="B219" s="40"/>
      <c r="C219" s="228" t="s">
        <v>274</v>
      </c>
      <c r="D219" s="228" t="s">
        <v>165</v>
      </c>
      <c r="E219" s="229" t="s">
        <v>2342</v>
      </c>
      <c r="F219" s="230" t="s">
        <v>2343</v>
      </c>
      <c r="G219" s="231" t="s">
        <v>335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202</v>
      </c>
      <c r="AT219" s="240" t="s">
        <v>165</v>
      </c>
      <c r="AU219" s="240" t="s">
        <v>88</v>
      </c>
      <c r="AY219" s="18" t="s">
        <v>163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202</v>
      </c>
      <c r="BM219" s="240" t="s">
        <v>371</v>
      </c>
    </row>
    <row r="220" s="2" customFormat="1" ht="16.5" customHeight="1">
      <c r="A220" s="39"/>
      <c r="B220" s="40"/>
      <c r="C220" s="228" t="s">
        <v>372</v>
      </c>
      <c r="D220" s="228" t="s">
        <v>165</v>
      </c>
      <c r="E220" s="229" t="s">
        <v>2344</v>
      </c>
      <c r="F220" s="230" t="s">
        <v>2345</v>
      </c>
      <c r="G220" s="231" t="s">
        <v>335</v>
      </c>
      <c r="H220" s="232">
        <v>3</v>
      </c>
      <c r="I220" s="233"/>
      <c r="J220" s="234">
        <f>ROUND(I220*H220,2)</f>
        <v>0</v>
      </c>
      <c r="K220" s="235"/>
      <c r="L220" s="45"/>
      <c r="M220" s="236" t="s">
        <v>1</v>
      </c>
      <c r="N220" s="237" t="s">
        <v>44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202</v>
      </c>
      <c r="AT220" s="240" t="s">
        <v>165</v>
      </c>
      <c r="AU220" s="240" t="s">
        <v>88</v>
      </c>
      <c r="AY220" s="18" t="s">
        <v>163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202</v>
      </c>
      <c r="BM220" s="240" t="s">
        <v>375</v>
      </c>
    </row>
    <row r="221" s="2" customFormat="1" ht="24.15" customHeight="1">
      <c r="A221" s="39"/>
      <c r="B221" s="40"/>
      <c r="C221" s="228" t="s">
        <v>279</v>
      </c>
      <c r="D221" s="228" t="s">
        <v>165</v>
      </c>
      <c r="E221" s="229" t="s">
        <v>2346</v>
      </c>
      <c r="F221" s="230" t="s">
        <v>2347</v>
      </c>
      <c r="G221" s="231" t="s">
        <v>335</v>
      </c>
      <c r="H221" s="232">
        <v>2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202</v>
      </c>
      <c r="AT221" s="240" t="s">
        <v>165</v>
      </c>
      <c r="AU221" s="240" t="s">
        <v>88</v>
      </c>
      <c r="AY221" s="18" t="s">
        <v>163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84</v>
      </c>
      <c r="BK221" s="241">
        <f>ROUND(I221*H221,2)</f>
        <v>0</v>
      </c>
      <c r="BL221" s="18" t="s">
        <v>202</v>
      </c>
      <c r="BM221" s="240" t="s">
        <v>378</v>
      </c>
    </row>
    <row r="222" s="2" customFormat="1" ht="16.5" customHeight="1">
      <c r="A222" s="39"/>
      <c r="B222" s="40"/>
      <c r="C222" s="228" t="s">
        <v>379</v>
      </c>
      <c r="D222" s="228" t="s">
        <v>165</v>
      </c>
      <c r="E222" s="229" t="s">
        <v>2348</v>
      </c>
      <c r="F222" s="230" t="s">
        <v>2349</v>
      </c>
      <c r="G222" s="231" t="s">
        <v>335</v>
      </c>
      <c r="H222" s="232">
        <v>1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202</v>
      </c>
      <c r="AT222" s="240" t="s">
        <v>165</v>
      </c>
      <c r="AU222" s="240" t="s">
        <v>88</v>
      </c>
      <c r="AY222" s="18" t="s">
        <v>163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202</v>
      </c>
      <c r="BM222" s="240" t="s">
        <v>303</v>
      </c>
    </row>
    <row r="223" s="2" customFormat="1" ht="21.75" customHeight="1">
      <c r="A223" s="39"/>
      <c r="B223" s="40"/>
      <c r="C223" s="228" t="s">
        <v>282</v>
      </c>
      <c r="D223" s="228" t="s">
        <v>165</v>
      </c>
      <c r="E223" s="229" t="s">
        <v>2350</v>
      </c>
      <c r="F223" s="230" t="s">
        <v>2351</v>
      </c>
      <c r="G223" s="231" t="s">
        <v>335</v>
      </c>
      <c r="H223" s="232">
        <v>2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202</v>
      </c>
      <c r="AT223" s="240" t="s">
        <v>165</v>
      </c>
      <c r="AU223" s="240" t="s">
        <v>88</v>
      </c>
      <c r="AY223" s="18" t="s">
        <v>163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202</v>
      </c>
      <c r="BM223" s="240" t="s">
        <v>327</v>
      </c>
    </row>
    <row r="224" s="2" customFormat="1" ht="24.15" customHeight="1">
      <c r="A224" s="39"/>
      <c r="B224" s="40"/>
      <c r="C224" s="265" t="s">
        <v>386</v>
      </c>
      <c r="D224" s="265" t="s">
        <v>296</v>
      </c>
      <c r="E224" s="266" t="s">
        <v>2352</v>
      </c>
      <c r="F224" s="267" t="s">
        <v>2353</v>
      </c>
      <c r="G224" s="268" t="s">
        <v>973</v>
      </c>
      <c r="H224" s="269">
        <v>1</v>
      </c>
      <c r="I224" s="270"/>
      <c r="J224" s="271">
        <f>ROUND(I224*H224,2)</f>
        <v>0</v>
      </c>
      <c r="K224" s="272"/>
      <c r="L224" s="273"/>
      <c r="M224" s="274" t="s">
        <v>1</v>
      </c>
      <c r="N224" s="275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242</v>
      </c>
      <c r="AT224" s="240" t="s">
        <v>296</v>
      </c>
      <c r="AU224" s="240" t="s">
        <v>88</v>
      </c>
      <c r="AY224" s="18" t="s">
        <v>163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84</v>
      </c>
      <c r="BK224" s="241">
        <f>ROUND(I224*H224,2)</f>
        <v>0</v>
      </c>
      <c r="BL224" s="18" t="s">
        <v>202</v>
      </c>
      <c r="BM224" s="240" t="s">
        <v>389</v>
      </c>
    </row>
    <row r="225" s="2" customFormat="1" ht="49.05" customHeight="1">
      <c r="A225" s="39"/>
      <c r="B225" s="40"/>
      <c r="C225" s="228" t="s">
        <v>287</v>
      </c>
      <c r="D225" s="228" t="s">
        <v>165</v>
      </c>
      <c r="E225" s="229" t="s">
        <v>2354</v>
      </c>
      <c r="F225" s="230" t="s">
        <v>2355</v>
      </c>
      <c r="G225" s="231" t="s">
        <v>286</v>
      </c>
      <c r="H225" s="232">
        <v>1.288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202</v>
      </c>
      <c r="AT225" s="240" t="s">
        <v>165</v>
      </c>
      <c r="AU225" s="240" t="s">
        <v>88</v>
      </c>
      <c r="AY225" s="18" t="s">
        <v>163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202</v>
      </c>
      <c r="BM225" s="240" t="s">
        <v>393</v>
      </c>
    </row>
    <row r="226" s="12" customFormat="1" ht="22.8" customHeight="1">
      <c r="A226" s="12"/>
      <c r="B226" s="212"/>
      <c r="C226" s="213"/>
      <c r="D226" s="214" t="s">
        <v>78</v>
      </c>
      <c r="E226" s="226" t="s">
        <v>2356</v>
      </c>
      <c r="F226" s="226" t="s">
        <v>2357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SUM(P227:P252)</f>
        <v>0</v>
      </c>
      <c r="Q226" s="220"/>
      <c r="R226" s="221">
        <f>SUM(R227:R252)</f>
        <v>0</v>
      </c>
      <c r="S226" s="220"/>
      <c r="T226" s="222">
        <f>SUM(T227:T252)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88</v>
      </c>
      <c r="AT226" s="224" t="s">
        <v>78</v>
      </c>
      <c r="AU226" s="224" t="s">
        <v>84</v>
      </c>
      <c r="AY226" s="223" t="s">
        <v>163</v>
      </c>
      <c r="BK226" s="225">
        <f>SUM(BK227:BK252)</f>
        <v>0</v>
      </c>
    </row>
    <row r="227" s="2" customFormat="1" ht="24.15" customHeight="1">
      <c r="A227" s="39"/>
      <c r="B227" s="40"/>
      <c r="C227" s="228" t="s">
        <v>395</v>
      </c>
      <c r="D227" s="228" t="s">
        <v>165</v>
      </c>
      <c r="E227" s="229" t="s">
        <v>2358</v>
      </c>
      <c r="F227" s="230" t="s">
        <v>2359</v>
      </c>
      <c r="G227" s="231" t="s">
        <v>184</v>
      </c>
      <c r="H227" s="232">
        <v>50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202</v>
      </c>
      <c r="AT227" s="240" t="s">
        <v>165</v>
      </c>
      <c r="AU227" s="240" t="s">
        <v>88</v>
      </c>
      <c r="AY227" s="18" t="s">
        <v>163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84</v>
      </c>
      <c r="BK227" s="241">
        <f>ROUND(I227*H227,2)</f>
        <v>0</v>
      </c>
      <c r="BL227" s="18" t="s">
        <v>202</v>
      </c>
      <c r="BM227" s="240" t="s">
        <v>398</v>
      </c>
    </row>
    <row r="228" s="2" customFormat="1" ht="24.15" customHeight="1">
      <c r="A228" s="39"/>
      <c r="B228" s="40"/>
      <c r="C228" s="228" t="s">
        <v>294</v>
      </c>
      <c r="D228" s="228" t="s">
        <v>165</v>
      </c>
      <c r="E228" s="229" t="s">
        <v>2360</v>
      </c>
      <c r="F228" s="230" t="s">
        <v>2361</v>
      </c>
      <c r="G228" s="231" t="s">
        <v>184</v>
      </c>
      <c r="H228" s="232">
        <v>75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202</v>
      </c>
      <c r="AT228" s="240" t="s">
        <v>165</v>
      </c>
      <c r="AU228" s="240" t="s">
        <v>88</v>
      </c>
      <c r="AY228" s="18" t="s">
        <v>163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84</v>
      </c>
      <c r="BK228" s="241">
        <f>ROUND(I228*H228,2)</f>
        <v>0</v>
      </c>
      <c r="BL228" s="18" t="s">
        <v>202</v>
      </c>
      <c r="BM228" s="240" t="s">
        <v>402</v>
      </c>
    </row>
    <row r="229" s="2" customFormat="1" ht="33" customHeight="1">
      <c r="A229" s="39"/>
      <c r="B229" s="40"/>
      <c r="C229" s="228" t="s">
        <v>404</v>
      </c>
      <c r="D229" s="228" t="s">
        <v>165</v>
      </c>
      <c r="E229" s="229" t="s">
        <v>2362</v>
      </c>
      <c r="F229" s="230" t="s">
        <v>2363</v>
      </c>
      <c r="G229" s="231" t="s">
        <v>184</v>
      </c>
      <c r="H229" s="232">
        <v>40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202</v>
      </c>
      <c r="AT229" s="240" t="s">
        <v>165</v>
      </c>
      <c r="AU229" s="240" t="s">
        <v>88</v>
      </c>
      <c r="AY229" s="18" t="s">
        <v>163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84</v>
      </c>
      <c r="BK229" s="241">
        <f>ROUND(I229*H229,2)</f>
        <v>0</v>
      </c>
      <c r="BL229" s="18" t="s">
        <v>202</v>
      </c>
      <c r="BM229" s="240" t="s">
        <v>407</v>
      </c>
    </row>
    <row r="230" s="2" customFormat="1" ht="33" customHeight="1">
      <c r="A230" s="39"/>
      <c r="B230" s="40"/>
      <c r="C230" s="228" t="s">
        <v>299</v>
      </c>
      <c r="D230" s="228" t="s">
        <v>165</v>
      </c>
      <c r="E230" s="229" t="s">
        <v>2364</v>
      </c>
      <c r="F230" s="230" t="s">
        <v>2365</v>
      </c>
      <c r="G230" s="231" t="s">
        <v>184</v>
      </c>
      <c r="H230" s="232">
        <v>20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202</v>
      </c>
      <c r="AT230" s="240" t="s">
        <v>165</v>
      </c>
      <c r="AU230" s="240" t="s">
        <v>88</v>
      </c>
      <c r="AY230" s="18" t="s">
        <v>163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202</v>
      </c>
      <c r="BM230" s="240" t="s">
        <v>412</v>
      </c>
    </row>
    <row r="231" s="13" customFormat="1">
      <c r="A231" s="13"/>
      <c r="B231" s="242"/>
      <c r="C231" s="243"/>
      <c r="D231" s="244" t="s">
        <v>169</v>
      </c>
      <c r="E231" s="245" t="s">
        <v>1</v>
      </c>
      <c r="F231" s="246" t="s">
        <v>2366</v>
      </c>
      <c r="G231" s="243"/>
      <c r="H231" s="247">
        <v>20</v>
      </c>
      <c r="I231" s="248"/>
      <c r="J231" s="243"/>
      <c r="K231" s="243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169</v>
      </c>
      <c r="AU231" s="253" t="s">
        <v>88</v>
      </c>
      <c r="AV231" s="13" t="s">
        <v>88</v>
      </c>
      <c r="AW231" s="13" t="s">
        <v>34</v>
      </c>
      <c r="AX231" s="13" t="s">
        <v>79</v>
      </c>
      <c r="AY231" s="253" t="s">
        <v>163</v>
      </c>
    </row>
    <row r="232" s="14" customFormat="1">
      <c r="A232" s="14"/>
      <c r="B232" s="254"/>
      <c r="C232" s="255"/>
      <c r="D232" s="244" t="s">
        <v>169</v>
      </c>
      <c r="E232" s="256" t="s">
        <v>1</v>
      </c>
      <c r="F232" s="257" t="s">
        <v>172</v>
      </c>
      <c r="G232" s="255"/>
      <c r="H232" s="258">
        <v>20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4" t="s">
        <v>169</v>
      </c>
      <c r="AU232" s="264" t="s">
        <v>88</v>
      </c>
      <c r="AV232" s="14" t="s">
        <v>94</v>
      </c>
      <c r="AW232" s="14" t="s">
        <v>34</v>
      </c>
      <c r="AX232" s="14" t="s">
        <v>84</v>
      </c>
      <c r="AY232" s="264" t="s">
        <v>163</v>
      </c>
    </row>
    <row r="233" s="2" customFormat="1" ht="33" customHeight="1">
      <c r="A233" s="39"/>
      <c r="B233" s="40"/>
      <c r="C233" s="228" t="s">
        <v>415</v>
      </c>
      <c r="D233" s="228" t="s">
        <v>165</v>
      </c>
      <c r="E233" s="229" t="s">
        <v>2367</v>
      </c>
      <c r="F233" s="230" t="s">
        <v>2368</v>
      </c>
      <c r="G233" s="231" t="s">
        <v>184</v>
      </c>
      <c r="H233" s="232">
        <v>4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202</v>
      </c>
      <c r="AT233" s="240" t="s">
        <v>165</v>
      </c>
      <c r="AU233" s="240" t="s">
        <v>88</v>
      </c>
      <c r="AY233" s="18" t="s">
        <v>163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84</v>
      </c>
      <c r="BK233" s="241">
        <f>ROUND(I233*H233,2)</f>
        <v>0</v>
      </c>
      <c r="BL233" s="18" t="s">
        <v>202</v>
      </c>
      <c r="BM233" s="240" t="s">
        <v>418</v>
      </c>
    </row>
    <row r="234" s="2" customFormat="1" ht="24.15" customHeight="1">
      <c r="A234" s="39"/>
      <c r="B234" s="40"/>
      <c r="C234" s="228" t="s">
        <v>302</v>
      </c>
      <c r="D234" s="228" t="s">
        <v>165</v>
      </c>
      <c r="E234" s="229" t="s">
        <v>2369</v>
      </c>
      <c r="F234" s="230" t="s">
        <v>2370</v>
      </c>
      <c r="G234" s="231" t="s">
        <v>184</v>
      </c>
      <c r="H234" s="232">
        <v>70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202</v>
      </c>
      <c r="AT234" s="240" t="s">
        <v>165</v>
      </c>
      <c r="AU234" s="240" t="s">
        <v>88</v>
      </c>
      <c r="AY234" s="18" t="s">
        <v>163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202</v>
      </c>
      <c r="BM234" s="240" t="s">
        <v>421</v>
      </c>
    </row>
    <row r="235" s="2" customFormat="1" ht="24.15" customHeight="1">
      <c r="A235" s="39"/>
      <c r="B235" s="40"/>
      <c r="C235" s="228" t="s">
        <v>422</v>
      </c>
      <c r="D235" s="228" t="s">
        <v>165</v>
      </c>
      <c r="E235" s="229" t="s">
        <v>2371</v>
      </c>
      <c r="F235" s="230" t="s">
        <v>2372</v>
      </c>
      <c r="G235" s="231" t="s">
        <v>184</v>
      </c>
      <c r="H235" s="232">
        <v>15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202</v>
      </c>
      <c r="AT235" s="240" t="s">
        <v>165</v>
      </c>
      <c r="AU235" s="240" t="s">
        <v>88</v>
      </c>
      <c r="AY235" s="18" t="s">
        <v>163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84</v>
      </c>
      <c r="BK235" s="241">
        <f>ROUND(I235*H235,2)</f>
        <v>0</v>
      </c>
      <c r="BL235" s="18" t="s">
        <v>202</v>
      </c>
      <c r="BM235" s="240" t="s">
        <v>425</v>
      </c>
    </row>
    <row r="236" s="2" customFormat="1" ht="24.15" customHeight="1">
      <c r="A236" s="39"/>
      <c r="B236" s="40"/>
      <c r="C236" s="228" t="s">
        <v>308</v>
      </c>
      <c r="D236" s="228" t="s">
        <v>165</v>
      </c>
      <c r="E236" s="229" t="s">
        <v>2373</v>
      </c>
      <c r="F236" s="230" t="s">
        <v>2374</v>
      </c>
      <c r="G236" s="231" t="s">
        <v>184</v>
      </c>
      <c r="H236" s="232">
        <v>100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202</v>
      </c>
      <c r="AT236" s="240" t="s">
        <v>165</v>
      </c>
      <c r="AU236" s="240" t="s">
        <v>88</v>
      </c>
      <c r="AY236" s="18" t="s">
        <v>163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202</v>
      </c>
      <c r="BM236" s="240" t="s">
        <v>428</v>
      </c>
    </row>
    <row r="237" s="2" customFormat="1" ht="24.15" customHeight="1">
      <c r="A237" s="39"/>
      <c r="B237" s="40"/>
      <c r="C237" s="228" t="s">
        <v>429</v>
      </c>
      <c r="D237" s="228" t="s">
        <v>165</v>
      </c>
      <c r="E237" s="229" t="s">
        <v>2375</v>
      </c>
      <c r="F237" s="230" t="s">
        <v>2376</v>
      </c>
      <c r="G237" s="231" t="s">
        <v>184</v>
      </c>
      <c r="H237" s="232">
        <v>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202</v>
      </c>
      <c r="AT237" s="240" t="s">
        <v>165</v>
      </c>
      <c r="AU237" s="240" t="s">
        <v>88</v>
      </c>
      <c r="AY237" s="18" t="s">
        <v>163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84</v>
      </c>
      <c r="BK237" s="241">
        <f>ROUND(I237*H237,2)</f>
        <v>0</v>
      </c>
      <c r="BL237" s="18" t="s">
        <v>202</v>
      </c>
      <c r="BM237" s="240" t="s">
        <v>432</v>
      </c>
    </row>
    <row r="238" s="2" customFormat="1" ht="24.15" customHeight="1">
      <c r="A238" s="39"/>
      <c r="B238" s="40"/>
      <c r="C238" s="228" t="s">
        <v>314</v>
      </c>
      <c r="D238" s="228" t="s">
        <v>165</v>
      </c>
      <c r="E238" s="229" t="s">
        <v>2377</v>
      </c>
      <c r="F238" s="230" t="s">
        <v>2378</v>
      </c>
      <c r="G238" s="231" t="s">
        <v>184</v>
      </c>
      <c r="H238" s="232">
        <v>55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202</v>
      </c>
      <c r="AT238" s="240" t="s">
        <v>165</v>
      </c>
      <c r="AU238" s="240" t="s">
        <v>88</v>
      </c>
      <c r="AY238" s="18" t="s">
        <v>163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202</v>
      </c>
      <c r="BM238" s="240" t="s">
        <v>435</v>
      </c>
    </row>
    <row r="239" s="2" customFormat="1" ht="24.15" customHeight="1">
      <c r="A239" s="39"/>
      <c r="B239" s="40"/>
      <c r="C239" s="228" t="s">
        <v>192</v>
      </c>
      <c r="D239" s="228" t="s">
        <v>165</v>
      </c>
      <c r="E239" s="229" t="s">
        <v>2379</v>
      </c>
      <c r="F239" s="230" t="s">
        <v>2380</v>
      </c>
      <c r="G239" s="231" t="s">
        <v>184</v>
      </c>
      <c r="H239" s="232">
        <v>22</v>
      </c>
      <c r="I239" s="233"/>
      <c r="J239" s="234">
        <f>ROUND(I239*H239,2)</f>
        <v>0</v>
      </c>
      <c r="K239" s="235"/>
      <c r="L239" s="45"/>
      <c r="M239" s="236" t="s">
        <v>1</v>
      </c>
      <c r="N239" s="237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202</v>
      </c>
      <c r="AT239" s="240" t="s">
        <v>165</v>
      </c>
      <c r="AU239" s="240" t="s">
        <v>88</v>
      </c>
      <c r="AY239" s="18" t="s">
        <v>163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84</v>
      </c>
      <c r="BK239" s="241">
        <f>ROUND(I239*H239,2)</f>
        <v>0</v>
      </c>
      <c r="BL239" s="18" t="s">
        <v>202</v>
      </c>
      <c r="BM239" s="240" t="s">
        <v>440</v>
      </c>
    </row>
    <row r="240" s="2" customFormat="1" ht="24.15" customHeight="1">
      <c r="A240" s="39"/>
      <c r="B240" s="40"/>
      <c r="C240" s="228" t="s">
        <v>319</v>
      </c>
      <c r="D240" s="228" t="s">
        <v>165</v>
      </c>
      <c r="E240" s="229" t="s">
        <v>2381</v>
      </c>
      <c r="F240" s="230" t="s">
        <v>2382</v>
      </c>
      <c r="G240" s="231" t="s">
        <v>293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202</v>
      </c>
      <c r="AT240" s="240" t="s">
        <v>165</v>
      </c>
      <c r="AU240" s="240" t="s">
        <v>88</v>
      </c>
      <c r="AY240" s="18" t="s">
        <v>163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84</v>
      </c>
      <c r="BK240" s="241">
        <f>ROUND(I240*H240,2)</f>
        <v>0</v>
      </c>
      <c r="BL240" s="18" t="s">
        <v>202</v>
      </c>
      <c r="BM240" s="240" t="s">
        <v>444</v>
      </c>
    </row>
    <row r="241" s="2" customFormat="1" ht="33" customHeight="1">
      <c r="A241" s="39"/>
      <c r="B241" s="40"/>
      <c r="C241" s="228" t="s">
        <v>270</v>
      </c>
      <c r="D241" s="228" t="s">
        <v>165</v>
      </c>
      <c r="E241" s="229" t="s">
        <v>2383</v>
      </c>
      <c r="F241" s="230" t="s">
        <v>2384</v>
      </c>
      <c r="G241" s="231" t="s">
        <v>293</v>
      </c>
      <c r="H241" s="232">
        <v>6</v>
      </c>
      <c r="I241" s="233"/>
      <c r="J241" s="234">
        <f>ROUND(I241*H241,2)</f>
        <v>0</v>
      </c>
      <c r="K241" s="235"/>
      <c r="L241" s="45"/>
      <c r="M241" s="236" t="s">
        <v>1</v>
      </c>
      <c r="N241" s="237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202</v>
      </c>
      <c r="AT241" s="240" t="s">
        <v>165</v>
      </c>
      <c r="AU241" s="240" t="s">
        <v>88</v>
      </c>
      <c r="AY241" s="18" t="s">
        <v>163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202</v>
      </c>
      <c r="BM241" s="240" t="s">
        <v>448</v>
      </c>
    </row>
    <row r="242" s="2" customFormat="1" ht="33" customHeight="1">
      <c r="A242" s="39"/>
      <c r="B242" s="40"/>
      <c r="C242" s="228" t="s">
        <v>289</v>
      </c>
      <c r="D242" s="228" t="s">
        <v>165</v>
      </c>
      <c r="E242" s="229" t="s">
        <v>2385</v>
      </c>
      <c r="F242" s="230" t="s">
        <v>2386</v>
      </c>
      <c r="G242" s="231" t="s">
        <v>293</v>
      </c>
      <c r="H242" s="232">
        <v>12</v>
      </c>
      <c r="I242" s="233"/>
      <c r="J242" s="234">
        <f>ROUND(I242*H242,2)</f>
        <v>0</v>
      </c>
      <c r="K242" s="235"/>
      <c r="L242" s="45"/>
      <c r="M242" s="236" t="s">
        <v>1</v>
      </c>
      <c r="N242" s="237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202</v>
      </c>
      <c r="AT242" s="240" t="s">
        <v>165</v>
      </c>
      <c r="AU242" s="240" t="s">
        <v>88</v>
      </c>
      <c r="AY242" s="18" t="s">
        <v>163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202</v>
      </c>
      <c r="BM242" s="240" t="s">
        <v>452</v>
      </c>
    </row>
    <row r="243" s="2" customFormat="1" ht="33" customHeight="1">
      <c r="A243" s="39"/>
      <c r="B243" s="40"/>
      <c r="C243" s="228" t="s">
        <v>453</v>
      </c>
      <c r="D243" s="228" t="s">
        <v>165</v>
      </c>
      <c r="E243" s="229" t="s">
        <v>2387</v>
      </c>
      <c r="F243" s="230" t="s">
        <v>2388</v>
      </c>
      <c r="G243" s="231" t="s">
        <v>293</v>
      </c>
      <c r="H243" s="232">
        <v>10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202</v>
      </c>
      <c r="AT243" s="240" t="s">
        <v>165</v>
      </c>
      <c r="AU243" s="240" t="s">
        <v>88</v>
      </c>
      <c r="AY243" s="18" t="s">
        <v>163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84</v>
      </c>
      <c r="BK243" s="241">
        <f>ROUND(I243*H243,2)</f>
        <v>0</v>
      </c>
      <c r="BL243" s="18" t="s">
        <v>202</v>
      </c>
      <c r="BM243" s="240" t="s">
        <v>456</v>
      </c>
    </row>
    <row r="244" s="2" customFormat="1" ht="24.15" customHeight="1">
      <c r="A244" s="39"/>
      <c r="B244" s="40"/>
      <c r="C244" s="228" t="s">
        <v>326</v>
      </c>
      <c r="D244" s="228" t="s">
        <v>165</v>
      </c>
      <c r="E244" s="229" t="s">
        <v>2389</v>
      </c>
      <c r="F244" s="230" t="s">
        <v>2390</v>
      </c>
      <c r="G244" s="231" t="s">
        <v>293</v>
      </c>
      <c r="H244" s="232">
        <v>10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202</v>
      </c>
      <c r="AT244" s="240" t="s">
        <v>165</v>
      </c>
      <c r="AU244" s="240" t="s">
        <v>88</v>
      </c>
      <c r="AY244" s="18" t="s">
        <v>163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202</v>
      </c>
      <c r="BM244" s="240" t="s">
        <v>460</v>
      </c>
    </row>
    <row r="245" s="2" customFormat="1" ht="24.15" customHeight="1">
      <c r="A245" s="39"/>
      <c r="B245" s="40"/>
      <c r="C245" s="228" t="s">
        <v>461</v>
      </c>
      <c r="D245" s="228" t="s">
        <v>165</v>
      </c>
      <c r="E245" s="229" t="s">
        <v>2391</v>
      </c>
      <c r="F245" s="230" t="s">
        <v>2392</v>
      </c>
      <c r="G245" s="231" t="s">
        <v>293</v>
      </c>
      <c r="H245" s="232">
        <v>4</v>
      </c>
      <c r="I245" s="233"/>
      <c r="J245" s="234">
        <f>ROUND(I245*H245,2)</f>
        <v>0</v>
      </c>
      <c r="K245" s="235"/>
      <c r="L245" s="45"/>
      <c r="M245" s="236" t="s">
        <v>1</v>
      </c>
      <c r="N245" s="237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202</v>
      </c>
      <c r="AT245" s="240" t="s">
        <v>165</v>
      </c>
      <c r="AU245" s="240" t="s">
        <v>88</v>
      </c>
      <c r="AY245" s="18" t="s">
        <v>163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84</v>
      </c>
      <c r="BK245" s="241">
        <f>ROUND(I245*H245,2)</f>
        <v>0</v>
      </c>
      <c r="BL245" s="18" t="s">
        <v>202</v>
      </c>
      <c r="BM245" s="240" t="s">
        <v>464</v>
      </c>
    </row>
    <row r="246" s="2" customFormat="1" ht="24.15" customHeight="1">
      <c r="A246" s="39"/>
      <c r="B246" s="40"/>
      <c r="C246" s="228" t="s">
        <v>331</v>
      </c>
      <c r="D246" s="228" t="s">
        <v>165</v>
      </c>
      <c r="E246" s="229" t="s">
        <v>2393</v>
      </c>
      <c r="F246" s="230" t="s">
        <v>2394</v>
      </c>
      <c r="G246" s="231" t="s">
        <v>184</v>
      </c>
      <c r="H246" s="232">
        <v>259</v>
      </c>
      <c r="I246" s="233"/>
      <c r="J246" s="234">
        <f>ROUND(I246*H246,2)</f>
        <v>0</v>
      </c>
      <c r="K246" s="235"/>
      <c r="L246" s="45"/>
      <c r="M246" s="236" t="s">
        <v>1</v>
      </c>
      <c r="N246" s="237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202</v>
      </c>
      <c r="AT246" s="240" t="s">
        <v>165</v>
      </c>
      <c r="AU246" s="240" t="s">
        <v>88</v>
      </c>
      <c r="AY246" s="18" t="s">
        <v>163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84</v>
      </c>
      <c r="BK246" s="241">
        <f>ROUND(I246*H246,2)</f>
        <v>0</v>
      </c>
      <c r="BL246" s="18" t="s">
        <v>202</v>
      </c>
      <c r="BM246" s="240" t="s">
        <v>467</v>
      </c>
    </row>
    <row r="247" s="13" customFormat="1">
      <c r="A247" s="13"/>
      <c r="B247" s="242"/>
      <c r="C247" s="243"/>
      <c r="D247" s="244" t="s">
        <v>169</v>
      </c>
      <c r="E247" s="245" t="s">
        <v>1</v>
      </c>
      <c r="F247" s="246" t="s">
        <v>2395</v>
      </c>
      <c r="G247" s="243"/>
      <c r="H247" s="247">
        <v>259</v>
      </c>
      <c r="I247" s="248"/>
      <c r="J247" s="243"/>
      <c r="K247" s="243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169</v>
      </c>
      <c r="AU247" s="253" t="s">
        <v>88</v>
      </c>
      <c r="AV247" s="13" t="s">
        <v>88</v>
      </c>
      <c r="AW247" s="13" t="s">
        <v>34</v>
      </c>
      <c r="AX247" s="13" t="s">
        <v>79</v>
      </c>
      <c r="AY247" s="253" t="s">
        <v>163</v>
      </c>
    </row>
    <row r="248" s="14" customFormat="1">
      <c r="A248" s="14"/>
      <c r="B248" s="254"/>
      <c r="C248" s="255"/>
      <c r="D248" s="244" t="s">
        <v>169</v>
      </c>
      <c r="E248" s="256" t="s">
        <v>1</v>
      </c>
      <c r="F248" s="257" t="s">
        <v>172</v>
      </c>
      <c r="G248" s="255"/>
      <c r="H248" s="258">
        <v>259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4" t="s">
        <v>169</v>
      </c>
      <c r="AU248" s="264" t="s">
        <v>88</v>
      </c>
      <c r="AV248" s="14" t="s">
        <v>94</v>
      </c>
      <c r="AW248" s="14" t="s">
        <v>34</v>
      </c>
      <c r="AX248" s="14" t="s">
        <v>84</v>
      </c>
      <c r="AY248" s="264" t="s">
        <v>163</v>
      </c>
    </row>
    <row r="249" s="2" customFormat="1" ht="24.15" customHeight="1">
      <c r="A249" s="39"/>
      <c r="B249" s="40"/>
      <c r="C249" s="228" t="s">
        <v>469</v>
      </c>
      <c r="D249" s="228" t="s">
        <v>165</v>
      </c>
      <c r="E249" s="229" t="s">
        <v>2396</v>
      </c>
      <c r="F249" s="230" t="s">
        <v>2397</v>
      </c>
      <c r="G249" s="231" t="s">
        <v>184</v>
      </c>
      <c r="H249" s="232">
        <v>82</v>
      </c>
      <c r="I249" s="233"/>
      <c r="J249" s="234">
        <f>ROUND(I249*H249,2)</f>
        <v>0</v>
      </c>
      <c r="K249" s="235"/>
      <c r="L249" s="45"/>
      <c r="M249" s="236" t="s">
        <v>1</v>
      </c>
      <c r="N249" s="237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202</v>
      </c>
      <c r="AT249" s="240" t="s">
        <v>165</v>
      </c>
      <c r="AU249" s="240" t="s">
        <v>88</v>
      </c>
      <c r="AY249" s="18" t="s">
        <v>163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84</v>
      </c>
      <c r="BK249" s="241">
        <f>ROUND(I249*H249,2)</f>
        <v>0</v>
      </c>
      <c r="BL249" s="18" t="s">
        <v>202</v>
      </c>
      <c r="BM249" s="240" t="s">
        <v>472</v>
      </c>
    </row>
    <row r="250" s="13" customFormat="1">
      <c r="A250" s="13"/>
      <c r="B250" s="242"/>
      <c r="C250" s="243"/>
      <c r="D250" s="244" t="s">
        <v>169</v>
      </c>
      <c r="E250" s="245" t="s">
        <v>1</v>
      </c>
      <c r="F250" s="246" t="s">
        <v>2398</v>
      </c>
      <c r="G250" s="243"/>
      <c r="H250" s="247">
        <v>82</v>
      </c>
      <c r="I250" s="248"/>
      <c r="J250" s="243"/>
      <c r="K250" s="243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169</v>
      </c>
      <c r="AU250" s="253" t="s">
        <v>88</v>
      </c>
      <c r="AV250" s="13" t="s">
        <v>88</v>
      </c>
      <c r="AW250" s="13" t="s">
        <v>34</v>
      </c>
      <c r="AX250" s="13" t="s">
        <v>79</v>
      </c>
      <c r="AY250" s="253" t="s">
        <v>163</v>
      </c>
    </row>
    <row r="251" s="14" customFormat="1">
      <c r="A251" s="14"/>
      <c r="B251" s="254"/>
      <c r="C251" s="255"/>
      <c r="D251" s="244" t="s">
        <v>169</v>
      </c>
      <c r="E251" s="256" t="s">
        <v>1</v>
      </c>
      <c r="F251" s="257" t="s">
        <v>172</v>
      </c>
      <c r="G251" s="255"/>
      <c r="H251" s="258">
        <v>82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169</v>
      </c>
      <c r="AU251" s="264" t="s">
        <v>88</v>
      </c>
      <c r="AV251" s="14" t="s">
        <v>94</v>
      </c>
      <c r="AW251" s="14" t="s">
        <v>34</v>
      </c>
      <c r="AX251" s="14" t="s">
        <v>84</v>
      </c>
      <c r="AY251" s="264" t="s">
        <v>163</v>
      </c>
    </row>
    <row r="252" s="2" customFormat="1" ht="49.05" customHeight="1">
      <c r="A252" s="39"/>
      <c r="B252" s="40"/>
      <c r="C252" s="228" t="s">
        <v>336</v>
      </c>
      <c r="D252" s="228" t="s">
        <v>165</v>
      </c>
      <c r="E252" s="229" t="s">
        <v>2399</v>
      </c>
      <c r="F252" s="230" t="s">
        <v>2400</v>
      </c>
      <c r="G252" s="231" t="s">
        <v>286</v>
      </c>
      <c r="H252" s="232">
        <v>0.64100000000000001</v>
      </c>
      <c r="I252" s="233"/>
      <c r="J252" s="234">
        <f>ROUND(I252*H252,2)</f>
        <v>0</v>
      </c>
      <c r="K252" s="235"/>
      <c r="L252" s="45"/>
      <c r="M252" s="236" t="s">
        <v>1</v>
      </c>
      <c r="N252" s="237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202</v>
      </c>
      <c r="AT252" s="240" t="s">
        <v>165</v>
      </c>
      <c r="AU252" s="240" t="s">
        <v>88</v>
      </c>
      <c r="AY252" s="18" t="s">
        <v>163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84</v>
      </c>
      <c r="BK252" s="241">
        <f>ROUND(I252*H252,2)</f>
        <v>0</v>
      </c>
      <c r="BL252" s="18" t="s">
        <v>202</v>
      </c>
      <c r="BM252" s="240" t="s">
        <v>477</v>
      </c>
    </row>
    <row r="253" s="12" customFormat="1" ht="22.8" customHeight="1">
      <c r="A253" s="12"/>
      <c r="B253" s="212"/>
      <c r="C253" s="213"/>
      <c r="D253" s="214" t="s">
        <v>78</v>
      </c>
      <c r="E253" s="226" t="s">
        <v>2401</v>
      </c>
      <c r="F253" s="226" t="s">
        <v>2402</v>
      </c>
      <c r="G253" s="213"/>
      <c r="H253" s="213"/>
      <c r="I253" s="216"/>
      <c r="J253" s="227">
        <f>BK253</f>
        <v>0</v>
      </c>
      <c r="K253" s="213"/>
      <c r="L253" s="218"/>
      <c r="M253" s="219"/>
      <c r="N253" s="220"/>
      <c r="O253" s="220"/>
      <c r="P253" s="221">
        <f>SUM(P254:P282)</f>
        <v>0</v>
      </c>
      <c r="Q253" s="220"/>
      <c r="R253" s="221">
        <f>SUM(R254:R282)</f>
        <v>0</v>
      </c>
      <c r="S253" s="220"/>
      <c r="T253" s="222">
        <f>SUM(T254:T282)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3" t="s">
        <v>88</v>
      </c>
      <c r="AT253" s="224" t="s">
        <v>78</v>
      </c>
      <c r="AU253" s="224" t="s">
        <v>84</v>
      </c>
      <c r="AY253" s="223" t="s">
        <v>163</v>
      </c>
      <c r="BK253" s="225">
        <f>SUM(BK254:BK282)</f>
        <v>0</v>
      </c>
    </row>
    <row r="254" s="2" customFormat="1" ht="24.15" customHeight="1">
      <c r="A254" s="39"/>
      <c r="B254" s="40"/>
      <c r="C254" s="228" t="s">
        <v>478</v>
      </c>
      <c r="D254" s="228" t="s">
        <v>165</v>
      </c>
      <c r="E254" s="229" t="s">
        <v>2403</v>
      </c>
      <c r="F254" s="230" t="s">
        <v>2404</v>
      </c>
      <c r="G254" s="231" t="s">
        <v>293</v>
      </c>
      <c r="H254" s="232">
        <v>18</v>
      </c>
      <c r="I254" s="233"/>
      <c r="J254" s="234">
        <f>ROUND(I254*H254,2)</f>
        <v>0</v>
      </c>
      <c r="K254" s="235"/>
      <c r="L254" s="45"/>
      <c r="M254" s="236" t="s">
        <v>1</v>
      </c>
      <c r="N254" s="237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202</v>
      </c>
      <c r="AT254" s="240" t="s">
        <v>165</v>
      </c>
      <c r="AU254" s="240" t="s">
        <v>88</v>
      </c>
      <c r="AY254" s="18" t="s">
        <v>163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84</v>
      </c>
      <c r="BK254" s="241">
        <f>ROUND(I254*H254,2)</f>
        <v>0</v>
      </c>
      <c r="BL254" s="18" t="s">
        <v>202</v>
      </c>
      <c r="BM254" s="240" t="s">
        <v>481</v>
      </c>
    </row>
    <row r="255" s="2" customFormat="1" ht="24.15" customHeight="1">
      <c r="A255" s="39"/>
      <c r="B255" s="40"/>
      <c r="C255" s="228" t="s">
        <v>339</v>
      </c>
      <c r="D255" s="228" t="s">
        <v>165</v>
      </c>
      <c r="E255" s="229" t="s">
        <v>2405</v>
      </c>
      <c r="F255" s="230" t="s">
        <v>2406</v>
      </c>
      <c r="G255" s="231" t="s">
        <v>293</v>
      </c>
      <c r="H255" s="232">
        <v>1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202</v>
      </c>
      <c r="AT255" s="240" t="s">
        <v>165</v>
      </c>
      <c r="AU255" s="240" t="s">
        <v>88</v>
      </c>
      <c r="AY255" s="18" t="s">
        <v>163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202</v>
      </c>
      <c r="BM255" s="240" t="s">
        <v>484</v>
      </c>
    </row>
    <row r="256" s="2" customFormat="1" ht="24.15" customHeight="1">
      <c r="A256" s="39"/>
      <c r="B256" s="40"/>
      <c r="C256" s="228" t="s">
        <v>486</v>
      </c>
      <c r="D256" s="228" t="s">
        <v>165</v>
      </c>
      <c r="E256" s="229" t="s">
        <v>2407</v>
      </c>
      <c r="F256" s="230" t="s">
        <v>2408</v>
      </c>
      <c r="G256" s="231" t="s">
        <v>293</v>
      </c>
      <c r="H256" s="232">
        <v>1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202</v>
      </c>
      <c r="AT256" s="240" t="s">
        <v>165</v>
      </c>
      <c r="AU256" s="240" t="s">
        <v>88</v>
      </c>
      <c r="AY256" s="18" t="s">
        <v>163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84</v>
      </c>
      <c r="BK256" s="241">
        <f>ROUND(I256*H256,2)</f>
        <v>0</v>
      </c>
      <c r="BL256" s="18" t="s">
        <v>202</v>
      </c>
      <c r="BM256" s="240" t="s">
        <v>489</v>
      </c>
    </row>
    <row r="257" s="2" customFormat="1" ht="33" customHeight="1">
      <c r="A257" s="39"/>
      <c r="B257" s="40"/>
      <c r="C257" s="228" t="s">
        <v>343</v>
      </c>
      <c r="D257" s="228" t="s">
        <v>165</v>
      </c>
      <c r="E257" s="229" t="s">
        <v>2409</v>
      </c>
      <c r="F257" s="230" t="s">
        <v>2410</v>
      </c>
      <c r="G257" s="231" t="s">
        <v>293</v>
      </c>
      <c r="H257" s="232">
        <v>4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202</v>
      </c>
      <c r="AT257" s="240" t="s">
        <v>165</v>
      </c>
      <c r="AU257" s="240" t="s">
        <v>88</v>
      </c>
      <c r="AY257" s="18" t="s">
        <v>163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84</v>
      </c>
      <c r="BK257" s="241">
        <f>ROUND(I257*H257,2)</f>
        <v>0</v>
      </c>
      <c r="BL257" s="18" t="s">
        <v>202</v>
      </c>
      <c r="BM257" s="240" t="s">
        <v>492</v>
      </c>
    </row>
    <row r="258" s="2" customFormat="1" ht="37.8" customHeight="1">
      <c r="A258" s="39"/>
      <c r="B258" s="40"/>
      <c r="C258" s="228" t="s">
        <v>493</v>
      </c>
      <c r="D258" s="228" t="s">
        <v>165</v>
      </c>
      <c r="E258" s="229" t="s">
        <v>2411</v>
      </c>
      <c r="F258" s="230" t="s">
        <v>2412</v>
      </c>
      <c r="G258" s="231" t="s">
        <v>293</v>
      </c>
      <c r="H258" s="232">
        <v>4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202</v>
      </c>
      <c r="AT258" s="240" t="s">
        <v>165</v>
      </c>
      <c r="AU258" s="240" t="s">
        <v>88</v>
      </c>
      <c r="AY258" s="18" t="s">
        <v>163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202</v>
      </c>
      <c r="BM258" s="240" t="s">
        <v>496</v>
      </c>
    </row>
    <row r="259" s="2" customFormat="1" ht="21.75" customHeight="1">
      <c r="A259" s="39"/>
      <c r="B259" s="40"/>
      <c r="C259" s="228" t="s">
        <v>346</v>
      </c>
      <c r="D259" s="228" t="s">
        <v>165</v>
      </c>
      <c r="E259" s="229" t="s">
        <v>2413</v>
      </c>
      <c r="F259" s="230" t="s">
        <v>2414</v>
      </c>
      <c r="G259" s="231" t="s">
        <v>293</v>
      </c>
      <c r="H259" s="232">
        <v>1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44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202</v>
      </c>
      <c r="AT259" s="240" t="s">
        <v>165</v>
      </c>
      <c r="AU259" s="240" t="s">
        <v>88</v>
      </c>
      <c r="AY259" s="18" t="s">
        <v>163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84</v>
      </c>
      <c r="BK259" s="241">
        <f>ROUND(I259*H259,2)</f>
        <v>0</v>
      </c>
      <c r="BL259" s="18" t="s">
        <v>202</v>
      </c>
      <c r="BM259" s="240" t="s">
        <v>499</v>
      </c>
    </row>
    <row r="260" s="2" customFormat="1" ht="21.75" customHeight="1">
      <c r="A260" s="39"/>
      <c r="B260" s="40"/>
      <c r="C260" s="228" t="s">
        <v>502</v>
      </c>
      <c r="D260" s="228" t="s">
        <v>165</v>
      </c>
      <c r="E260" s="229" t="s">
        <v>2415</v>
      </c>
      <c r="F260" s="230" t="s">
        <v>2416</v>
      </c>
      <c r="G260" s="231" t="s">
        <v>293</v>
      </c>
      <c r="H260" s="232">
        <v>1</v>
      </c>
      <c r="I260" s="233"/>
      <c r="J260" s="234">
        <f>ROUND(I260*H260,2)</f>
        <v>0</v>
      </c>
      <c r="K260" s="235"/>
      <c r="L260" s="45"/>
      <c r="M260" s="236" t="s">
        <v>1</v>
      </c>
      <c r="N260" s="237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202</v>
      </c>
      <c r="AT260" s="240" t="s">
        <v>165</v>
      </c>
      <c r="AU260" s="240" t="s">
        <v>88</v>
      </c>
      <c r="AY260" s="18" t="s">
        <v>163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202</v>
      </c>
      <c r="BM260" s="240" t="s">
        <v>505</v>
      </c>
    </row>
    <row r="261" s="2" customFormat="1" ht="21.75" customHeight="1">
      <c r="A261" s="39"/>
      <c r="B261" s="40"/>
      <c r="C261" s="228" t="s">
        <v>350</v>
      </c>
      <c r="D261" s="228" t="s">
        <v>165</v>
      </c>
      <c r="E261" s="229" t="s">
        <v>2417</v>
      </c>
      <c r="F261" s="230" t="s">
        <v>2418</v>
      </c>
      <c r="G261" s="231" t="s">
        <v>293</v>
      </c>
      <c r="H261" s="232">
        <v>1</v>
      </c>
      <c r="I261" s="233"/>
      <c r="J261" s="234">
        <f>ROUND(I261*H261,2)</f>
        <v>0</v>
      </c>
      <c r="K261" s="235"/>
      <c r="L261" s="45"/>
      <c r="M261" s="236" t="s">
        <v>1</v>
      </c>
      <c r="N261" s="237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202</v>
      </c>
      <c r="AT261" s="240" t="s">
        <v>165</v>
      </c>
      <c r="AU261" s="240" t="s">
        <v>88</v>
      </c>
      <c r="AY261" s="18" t="s">
        <v>163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84</v>
      </c>
      <c r="BK261" s="241">
        <f>ROUND(I261*H261,2)</f>
        <v>0</v>
      </c>
      <c r="BL261" s="18" t="s">
        <v>202</v>
      </c>
      <c r="BM261" s="240" t="s">
        <v>512</v>
      </c>
    </row>
    <row r="262" s="2" customFormat="1" ht="21.75" customHeight="1">
      <c r="A262" s="39"/>
      <c r="B262" s="40"/>
      <c r="C262" s="228" t="s">
        <v>515</v>
      </c>
      <c r="D262" s="228" t="s">
        <v>165</v>
      </c>
      <c r="E262" s="229" t="s">
        <v>2419</v>
      </c>
      <c r="F262" s="230" t="s">
        <v>2420</v>
      </c>
      <c r="G262" s="231" t="s">
        <v>293</v>
      </c>
      <c r="H262" s="232">
        <v>4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202</v>
      </c>
      <c r="AT262" s="240" t="s">
        <v>165</v>
      </c>
      <c r="AU262" s="240" t="s">
        <v>88</v>
      </c>
      <c r="AY262" s="18" t="s">
        <v>163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84</v>
      </c>
      <c r="BK262" s="241">
        <f>ROUND(I262*H262,2)</f>
        <v>0</v>
      </c>
      <c r="BL262" s="18" t="s">
        <v>202</v>
      </c>
      <c r="BM262" s="240" t="s">
        <v>518</v>
      </c>
    </row>
    <row r="263" s="2" customFormat="1" ht="24.15" customHeight="1">
      <c r="A263" s="39"/>
      <c r="B263" s="40"/>
      <c r="C263" s="228" t="s">
        <v>353</v>
      </c>
      <c r="D263" s="228" t="s">
        <v>165</v>
      </c>
      <c r="E263" s="229" t="s">
        <v>2421</v>
      </c>
      <c r="F263" s="230" t="s">
        <v>2422</v>
      </c>
      <c r="G263" s="231" t="s">
        <v>293</v>
      </c>
      <c r="H263" s="232">
        <v>3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202</v>
      </c>
      <c r="AT263" s="240" t="s">
        <v>165</v>
      </c>
      <c r="AU263" s="240" t="s">
        <v>88</v>
      </c>
      <c r="AY263" s="18" t="s">
        <v>163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84</v>
      </c>
      <c r="BK263" s="241">
        <f>ROUND(I263*H263,2)</f>
        <v>0</v>
      </c>
      <c r="BL263" s="18" t="s">
        <v>202</v>
      </c>
      <c r="BM263" s="240" t="s">
        <v>521</v>
      </c>
    </row>
    <row r="264" s="2" customFormat="1" ht="21.75" customHeight="1">
      <c r="A264" s="39"/>
      <c r="B264" s="40"/>
      <c r="C264" s="228" t="s">
        <v>523</v>
      </c>
      <c r="D264" s="228" t="s">
        <v>165</v>
      </c>
      <c r="E264" s="229" t="s">
        <v>2423</v>
      </c>
      <c r="F264" s="230" t="s">
        <v>2424</v>
      </c>
      <c r="G264" s="231" t="s">
        <v>293</v>
      </c>
      <c r="H264" s="232">
        <v>6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202</v>
      </c>
      <c r="AT264" s="240" t="s">
        <v>165</v>
      </c>
      <c r="AU264" s="240" t="s">
        <v>88</v>
      </c>
      <c r="AY264" s="18" t="s">
        <v>163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84</v>
      </c>
      <c r="BK264" s="241">
        <f>ROUND(I264*H264,2)</f>
        <v>0</v>
      </c>
      <c r="BL264" s="18" t="s">
        <v>202</v>
      </c>
      <c r="BM264" s="240" t="s">
        <v>526</v>
      </c>
    </row>
    <row r="265" s="2" customFormat="1" ht="21.75" customHeight="1">
      <c r="A265" s="39"/>
      <c r="B265" s="40"/>
      <c r="C265" s="228" t="s">
        <v>357</v>
      </c>
      <c r="D265" s="228" t="s">
        <v>165</v>
      </c>
      <c r="E265" s="229" t="s">
        <v>2425</v>
      </c>
      <c r="F265" s="230" t="s">
        <v>2426</v>
      </c>
      <c r="G265" s="231" t="s">
        <v>293</v>
      </c>
      <c r="H265" s="232">
        <v>10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202</v>
      </c>
      <c r="AT265" s="240" t="s">
        <v>165</v>
      </c>
      <c r="AU265" s="240" t="s">
        <v>88</v>
      </c>
      <c r="AY265" s="18" t="s">
        <v>163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84</v>
      </c>
      <c r="BK265" s="241">
        <f>ROUND(I265*H265,2)</f>
        <v>0</v>
      </c>
      <c r="BL265" s="18" t="s">
        <v>202</v>
      </c>
      <c r="BM265" s="240" t="s">
        <v>529</v>
      </c>
    </row>
    <row r="266" s="2" customFormat="1" ht="21.75" customHeight="1">
      <c r="A266" s="39"/>
      <c r="B266" s="40"/>
      <c r="C266" s="228" t="s">
        <v>531</v>
      </c>
      <c r="D266" s="228" t="s">
        <v>165</v>
      </c>
      <c r="E266" s="229" t="s">
        <v>2427</v>
      </c>
      <c r="F266" s="230" t="s">
        <v>2428</v>
      </c>
      <c r="G266" s="231" t="s">
        <v>293</v>
      </c>
      <c r="H266" s="232">
        <v>6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202</v>
      </c>
      <c r="AT266" s="240" t="s">
        <v>165</v>
      </c>
      <c r="AU266" s="240" t="s">
        <v>88</v>
      </c>
      <c r="AY266" s="18" t="s">
        <v>163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84</v>
      </c>
      <c r="BK266" s="241">
        <f>ROUND(I266*H266,2)</f>
        <v>0</v>
      </c>
      <c r="BL266" s="18" t="s">
        <v>202</v>
      </c>
      <c r="BM266" s="240" t="s">
        <v>532</v>
      </c>
    </row>
    <row r="267" s="2" customFormat="1" ht="21.75" customHeight="1">
      <c r="A267" s="39"/>
      <c r="B267" s="40"/>
      <c r="C267" s="228" t="s">
        <v>360</v>
      </c>
      <c r="D267" s="228" t="s">
        <v>165</v>
      </c>
      <c r="E267" s="229" t="s">
        <v>2429</v>
      </c>
      <c r="F267" s="230" t="s">
        <v>2430</v>
      </c>
      <c r="G267" s="231" t="s">
        <v>293</v>
      </c>
      <c r="H267" s="232">
        <v>18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202</v>
      </c>
      <c r="AT267" s="240" t="s">
        <v>165</v>
      </c>
      <c r="AU267" s="240" t="s">
        <v>88</v>
      </c>
      <c r="AY267" s="18" t="s">
        <v>163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84</v>
      </c>
      <c r="BK267" s="241">
        <f>ROUND(I267*H267,2)</f>
        <v>0</v>
      </c>
      <c r="BL267" s="18" t="s">
        <v>202</v>
      </c>
      <c r="BM267" s="240" t="s">
        <v>533</v>
      </c>
    </row>
    <row r="268" s="2" customFormat="1" ht="24.15" customHeight="1">
      <c r="A268" s="39"/>
      <c r="B268" s="40"/>
      <c r="C268" s="228" t="s">
        <v>535</v>
      </c>
      <c r="D268" s="228" t="s">
        <v>165</v>
      </c>
      <c r="E268" s="229" t="s">
        <v>2431</v>
      </c>
      <c r="F268" s="230" t="s">
        <v>2432</v>
      </c>
      <c r="G268" s="231" t="s">
        <v>293</v>
      </c>
      <c r="H268" s="232">
        <v>4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202</v>
      </c>
      <c r="AT268" s="240" t="s">
        <v>165</v>
      </c>
      <c r="AU268" s="240" t="s">
        <v>88</v>
      </c>
      <c r="AY268" s="18" t="s">
        <v>163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84</v>
      </c>
      <c r="BK268" s="241">
        <f>ROUND(I268*H268,2)</f>
        <v>0</v>
      </c>
      <c r="BL268" s="18" t="s">
        <v>202</v>
      </c>
      <c r="BM268" s="240" t="s">
        <v>538</v>
      </c>
    </row>
    <row r="269" s="2" customFormat="1" ht="24.15" customHeight="1">
      <c r="A269" s="39"/>
      <c r="B269" s="40"/>
      <c r="C269" s="228" t="s">
        <v>367</v>
      </c>
      <c r="D269" s="228" t="s">
        <v>165</v>
      </c>
      <c r="E269" s="229" t="s">
        <v>2433</v>
      </c>
      <c r="F269" s="230" t="s">
        <v>2434</v>
      </c>
      <c r="G269" s="231" t="s">
        <v>293</v>
      </c>
      <c r="H269" s="232">
        <v>10</v>
      </c>
      <c r="I269" s="233"/>
      <c r="J269" s="234">
        <f>ROUND(I269*H269,2)</f>
        <v>0</v>
      </c>
      <c r="K269" s="235"/>
      <c r="L269" s="45"/>
      <c r="M269" s="236" t="s">
        <v>1</v>
      </c>
      <c r="N269" s="237" t="s">
        <v>44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202</v>
      </c>
      <c r="AT269" s="240" t="s">
        <v>165</v>
      </c>
      <c r="AU269" s="240" t="s">
        <v>88</v>
      </c>
      <c r="AY269" s="18" t="s">
        <v>163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84</v>
      </c>
      <c r="BK269" s="241">
        <f>ROUND(I269*H269,2)</f>
        <v>0</v>
      </c>
      <c r="BL269" s="18" t="s">
        <v>202</v>
      </c>
      <c r="BM269" s="240" t="s">
        <v>541</v>
      </c>
    </row>
    <row r="270" s="2" customFormat="1" ht="24.15" customHeight="1">
      <c r="A270" s="39"/>
      <c r="B270" s="40"/>
      <c r="C270" s="228" t="s">
        <v>543</v>
      </c>
      <c r="D270" s="228" t="s">
        <v>165</v>
      </c>
      <c r="E270" s="229" t="s">
        <v>2435</v>
      </c>
      <c r="F270" s="230" t="s">
        <v>2436</v>
      </c>
      <c r="G270" s="231" t="s">
        <v>293</v>
      </c>
      <c r="H270" s="232">
        <v>1</v>
      </c>
      <c r="I270" s="233"/>
      <c r="J270" s="234">
        <f>ROUND(I270*H270,2)</f>
        <v>0</v>
      </c>
      <c r="K270" s="235"/>
      <c r="L270" s="45"/>
      <c r="M270" s="236" t="s">
        <v>1</v>
      </c>
      <c r="N270" s="237" t="s">
        <v>44</v>
      </c>
      <c r="O270" s="92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0" t="s">
        <v>202</v>
      </c>
      <c r="AT270" s="240" t="s">
        <v>165</v>
      </c>
      <c r="AU270" s="240" t="s">
        <v>88</v>
      </c>
      <c r="AY270" s="18" t="s">
        <v>163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8" t="s">
        <v>84</v>
      </c>
      <c r="BK270" s="241">
        <f>ROUND(I270*H270,2)</f>
        <v>0</v>
      </c>
      <c r="BL270" s="18" t="s">
        <v>202</v>
      </c>
      <c r="BM270" s="240" t="s">
        <v>546</v>
      </c>
    </row>
    <row r="271" s="2" customFormat="1" ht="33" customHeight="1">
      <c r="A271" s="39"/>
      <c r="B271" s="40"/>
      <c r="C271" s="228" t="s">
        <v>371</v>
      </c>
      <c r="D271" s="228" t="s">
        <v>165</v>
      </c>
      <c r="E271" s="229" t="s">
        <v>2437</v>
      </c>
      <c r="F271" s="230" t="s">
        <v>2438</v>
      </c>
      <c r="G271" s="231" t="s">
        <v>293</v>
      </c>
      <c r="H271" s="232">
        <v>2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202</v>
      </c>
      <c r="AT271" s="240" t="s">
        <v>165</v>
      </c>
      <c r="AU271" s="240" t="s">
        <v>88</v>
      </c>
      <c r="AY271" s="18" t="s">
        <v>163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84</v>
      </c>
      <c r="BK271" s="241">
        <f>ROUND(I271*H271,2)</f>
        <v>0</v>
      </c>
      <c r="BL271" s="18" t="s">
        <v>202</v>
      </c>
      <c r="BM271" s="240" t="s">
        <v>550</v>
      </c>
    </row>
    <row r="272" s="2" customFormat="1" ht="24.15" customHeight="1">
      <c r="A272" s="39"/>
      <c r="B272" s="40"/>
      <c r="C272" s="228" t="s">
        <v>552</v>
      </c>
      <c r="D272" s="228" t="s">
        <v>165</v>
      </c>
      <c r="E272" s="229" t="s">
        <v>2439</v>
      </c>
      <c r="F272" s="230" t="s">
        <v>2440</v>
      </c>
      <c r="G272" s="231" t="s">
        <v>293</v>
      </c>
      <c r="H272" s="232">
        <v>4</v>
      </c>
      <c r="I272" s="233"/>
      <c r="J272" s="234">
        <f>ROUND(I272*H272,2)</f>
        <v>0</v>
      </c>
      <c r="K272" s="235"/>
      <c r="L272" s="45"/>
      <c r="M272" s="236" t="s">
        <v>1</v>
      </c>
      <c r="N272" s="237" t="s">
        <v>44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202</v>
      </c>
      <c r="AT272" s="240" t="s">
        <v>165</v>
      </c>
      <c r="AU272" s="240" t="s">
        <v>88</v>
      </c>
      <c r="AY272" s="18" t="s">
        <v>163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84</v>
      </c>
      <c r="BK272" s="241">
        <f>ROUND(I272*H272,2)</f>
        <v>0</v>
      </c>
      <c r="BL272" s="18" t="s">
        <v>202</v>
      </c>
      <c r="BM272" s="240" t="s">
        <v>555</v>
      </c>
    </row>
    <row r="273" s="2" customFormat="1" ht="24.15" customHeight="1">
      <c r="A273" s="39"/>
      <c r="B273" s="40"/>
      <c r="C273" s="228" t="s">
        <v>375</v>
      </c>
      <c r="D273" s="228" t="s">
        <v>165</v>
      </c>
      <c r="E273" s="229" t="s">
        <v>2441</v>
      </c>
      <c r="F273" s="230" t="s">
        <v>2442</v>
      </c>
      <c r="G273" s="231" t="s">
        <v>293</v>
      </c>
      <c r="H273" s="232">
        <v>6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44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202</v>
      </c>
      <c r="AT273" s="240" t="s">
        <v>165</v>
      </c>
      <c r="AU273" s="240" t="s">
        <v>88</v>
      </c>
      <c r="AY273" s="18" t="s">
        <v>163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84</v>
      </c>
      <c r="BK273" s="241">
        <f>ROUND(I273*H273,2)</f>
        <v>0</v>
      </c>
      <c r="BL273" s="18" t="s">
        <v>202</v>
      </c>
      <c r="BM273" s="240" t="s">
        <v>559</v>
      </c>
    </row>
    <row r="274" s="2" customFormat="1" ht="24.15" customHeight="1">
      <c r="A274" s="39"/>
      <c r="B274" s="40"/>
      <c r="C274" s="228" t="s">
        <v>560</v>
      </c>
      <c r="D274" s="228" t="s">
        <v>165</v>
      </c>
      <c r="E274" s="229" t="s">
        <v>2443</v>
      </c>
      <c r="F274" s="230" t="s">
        <v>2444</v>
      </c>
      <c r="G274" s="231" t="s">
        <v>293</v>
      </c>
      <c r="H274" s="232">
        <v>4</v>
      </c>
      <c r="I274" s="233"/>
      <c r="J274" s="234">
        <f>ROUND(I274*H274,2)</f>
        <v>0</v>
      </c>
      <c r="K274" s="235"/>
      <c r="L274" s="45"/>
      <c r="M274" s="236" t="s">
        <v>1</v>
      </c>
      <c r="N274" s="237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202</v>
      </c>
      <c r="AT274" s="240" t="s">
        <v>165</v>
      </c>
      <c r="AU274" s="240" t="s">
        <v>88</v>
      </c>
      <c r="AY274" s="18" t="s">
        <v>163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84</v>
      </c>
      <c r="BK274" s="241">
        <f>ROUND(I274*H274,2)</f>
        <v>0</v>
      </c>
      <c r="BL274" s="18" t="s">
        <v>202</v>
      </c>
      <c r="BM274" s="240" t="s">
        <v>563</v>
      </c>
    </row>
    <row r="275" s="2" customFormat="1" ht="24.15" customHeight="1">
      <c r="A275" s="39"/>
      <c r="B275" s="40"/>
      <c r="C275" s="228" t="s">
        <v>378</v>
      </c>
      <c r="D275" s="228" t="s">
        <v>165</v>
      </c>
      <c r="E275" s="229" t="s">
        <v>2445</v>
      </c>
      <c r="F275" s="230" t="s">
        <v>2446</v>
      </c>
      <c r="G275" s="231" t="s">
        <v>293</v>
      </c>
      <c r="H275" s="232">
        <v>18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202</v>
      </c>
      <c r="AT275" s="240" t="s">
        <v>165</v>
      </c>
      <c r="AU275" s="240" t="s">
        <v>88</v>
      </c>
      <c r="AY275" s="18" t="s">
        <v>163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84</v>
      </c>
      <c r="BK275" s="241">
        <f>ROUND(I275*H275,2)</f>
        <v>0</v>
      </c>
      <c r="BL275" s="18" t="s">
        <v>202</v>
      </c>
      <c r="BM275" s="240" t="s">
        <v>568</v>
      </c>
    </row>
    <row r="276" s="2" customFormat="1" ht="37.8" customHeight="1">
      <c r="A276" s="39"/>
      <c r="B276" s="40"/>
      <c r="C276" s="228" t="s">
        <v>569</v>
      </c>
      <c r="D276" s="228" t="s">
        <v>165</v>
      </c>
      <c r="E276" s="229" t="s">
        <v>2447</v>
      </c>
      <c r="F276" s="230" t="s">
        <v>2448</v>
      </c>
      <c r="G276" s="231" t="s">
        <v>293</v>
      </c>
      <c r="H276" s="232">
        <v>2</v>
      </c>
      <c r="I276" s="233"/>
      <c r="J276" s="234">
        <f>ROUND(I276*H276,2)</f>
        <v>0</v>
      </c>
      <c r="K276" s="235"/>
      <c r="L276" s="45"/>
      <c r="M276" s="236" t="s">
        <v>1</v>
      </c>
      <c r="N276" s="237" t="s">
        <v>44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202</v>
      </c>
      <c r="AT276" s="240" t="s">
        <v>165</v>
      </c>
      <c r="AU276" s="240" t="s">
        <v>88</v>
      </c>
      <c r="AY276" s="18" t="s">
        <v>163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84</v>
      </c>
      <c r="BK276" s="241">
        <f>ROUND(I276*H276,2)</f>
        <v>0</v>
      </c>
      <c r="BL276" s="18" t="s">
        <v>202</v>
      </c>
      <c r="BM276" s="240" t="s">
        <v>572</v>
      </c>
    </row>
    <row r="277" s="2" customFormat="1" ht="37.8" customHeight="1">
      <c r="A277" s="39"/>
      <c r="B277" s="40"/>
      <c r="C277" s="228" t="s">
        <v>303</v>
      </c>
      <c r="D277" s="228" t="s">
        <v>165</v>
      </c>
      <c r="E277" s="229" t="s">
        <v>2449</v>
      </c>
      <c r="F277" s="230" t="s">
        <v>2450</v>
      </c>
      <c r="G277" s="231" t="s">
        <v>293</v>
      </c>
      <c r="H277" s="232">
        <v>1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202</v>
      </c>
      <c r="AT277" s="240" t="s">
        <v>165</v>
      </c>
      <c r="AU277" s="240" t="s">
        <v>88</v>
      </c>
      <c r="AY277" s="18" t="s">
        <v>163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84</v>
      </c>
      <c r="BK277" s="241">
        <f>ROUND(I277*H277,2)</f>
        <v>0</v>
      </c>
      <c r="BL277" s="18" t="s">
        <v>202</v>
      </c>
      <c r="BM277" s="240" t="s">
        <v>575</v>
      </c>
    </row>
    <row r="278" s="2" customFormat="1" ht="37.8" customHeight="1">
      <c r="A278" s="39"/>
      <c r="B278" s="40"/>
      <c r="C278" s="228" t="s">
        <v>310</v>
      </c>
      <c r="D278" s="228" t="s">
        <v>165</v>
      </c>
      <c r="E278" s="229" t="s">
        <v>2451</v>
      </c>
      <c r="F278" s="230" t="s">
        <v>2452</v>
      </c>
      <c r="G278" s="231" t="s">
        <v>293</v>
      </c>
      <c r="H278" s="232">
        <v>14</v>
      </c>
      <c r="I278" s="233"/>
      <c r="J278" s="234">
        <f>ROUND(I278*H278,2)</f>
        <v>0</v>
      </c>
      <c r="K278" s="235"/>
      <c r="L278" s="45"/>
      <c r="M278" s="236" t="s">
        <v>1</v>
      </c>
      <c r="N278" s="237" t="s">
        <v>44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202</v>
      </c>
      <c r="AT278" s="240" t="s">
        <v>165</v>
      </c>
      <c r="AU278" s="240" t="s">
        <v>88</v>
      </c>
      <c r="AY278" s="18" t="s">
        <v>163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84</v>
      </c>
      <c r="BK278" s="241">
        <f>ROUND(I278*H278,2)</f>
        <v>0</v>
      </c>
      <c r="BL278" s="18" t="s">
        <v>202</v>
      </c>
      <c r="BM278" s="240" t="s">
        <v>578</v>
      </c>
    </row>
    <row r="279" s="2" customFormat="1" ht="37.8" customHeight="1">
      <c r="A279" s="39"/>
      <c r="B279" s="40"/>
      <c r="C279" s="228" t="s">
        <v>327</v>
      </c>
      <c r="D279" s="228" t="s">
        <v>165</v>
      </c>
      <c r="E279" s="229" t="s">
        <v>2453</v>
      </c>
      <c r="F279" s="230" t="s">
        <v>2454</v>
      </c>
      <c r="G279" s="231" t="s">
        <v>293</v>
      </c>
      <c r="H279" s="232">
        <v>4</v>
      </c>
      <c r="I279" s="233"/>
      <c r="J279" s="234">
        <f>ROUND(I279*H279,2)</f>
        <v>0</v>
      </c>
      <c r="K279" s="235"/>
      <c r="L279" s="45"/>
      <c r="M279" s="236" t="s">
        <v>1</v>
      </c>
      <c r="N279" s="237" t="s">
        <v>44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202</v>
      </c>
      <c r="AT279" s="240" t="s">
        <v>165</v>
      </c>
      <c r="AU279" s="240" t="s">
        <v>88</v>
      </c>
      <c r="AY279" s="18" t="s">
        <v>163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84</v>
      </c>
      <c r="BK279" s="241">
        <f>ROUND(I279*H279,2)</f>
        <v>0</v>
      </c>
      <c r="BL279" s="18" t="s">
        <v>202</v>
      </c>
      <c r="BM279" s="240" t="s">
        <v>581</v>
      </c>
    </row>
    <row r="280" s="2" customFormat="1" ht="33" customHeight="1">
      <c r="A280" s="39"/>
      <c r="B280" s="40"/>
      <c r="C280" s="228" t="s">
        <v>582</v>
      </c>
      <c r="D280" s="228" t="s">
        <v>165</v>
      </c>
      <c r="E280" s="229" t="s">
        <v>2455</v>
      </c>
      <c r="F280" s="230" t="s">
        <v>2456</v>
      </c>
      <c r="G280" s="231" t="s">
        <v>293</v>
      </c>
      <c r="H280" s="232">
        <v>1</v>
      </c>
      <c r="I280" s="233"/>
      <c r="J280" s="234">
        <f>ROUND(I280*H280,2)</f>
        <v>0</v>
      </c>
      <c r="K280" s="235"/>
      <c r="L280" s="45"/>
      <c r="M280" s="236" t="s">
        <v>1</v>
      </c>
      <c r="N280" s="237" t="s">
        <v>44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202</v>
      </c>
      <c r="AT280" s="240" t="s">
        <v>165</v>
      </c>
      <c r="AU280" s="240" t="s">
        <v>88</v>
      </c>
      <c r="AY280" s="18" t="s">
        <v>163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84</v>
      </c>
      <c r="BK280" s="241">
        <f>ROUND(I280*H280,2)</f>
        <v>0</v>
      </c>
      <c r="BL280" s="18" t="s">
        <v>202</v>
      </c>
      <c r="BM280" s="240" t="s">
        <v>585</v>
      </c>
    </row>
    <row r="281" s="2" customFormat="1" ht="33" customHeight="1">
      <c r="A281" s="39"/>
      <c r="B281" s="40"/>
      <c r="C281" s="228" t="s">
        <v>389</v>
      </c>
      <c r="D281" s="228" t="s">
        <v>165</v>
      </c>
      <c r="E281" s="229" t="s">
        <v>2457</v>
      </c>
      <c r="F281" s="230" t="s">
        <v>2458</v>
      </c>
      <c r="G281" s="231" t="s">
        <v>293</v>
      </c>
      <c r="H281" s="232">
        <v>1</v>
      </c>
      <c r="I281" s="233"/>
      <c r="J281" s="234">
        <f>ROUND(I281*H281,2)</f>
        <v>0</v>
      </c>
      <c r="K281" s="235"/>
      <c r="L281" s="45"/>
      <c r="M281" s="236" t="s">
        <v>1</v>
      </c>
      <c r="N281" s="237" t="s">
        <v>44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202</v>
      </c>
      <c r="AT281" s="240" t="s">
        <v>165</v>
      </c>
      <c r="AU281" s="240" t="s">
        <v>88</v>
      </c>
      <c r="AY281" s="18" t="s">
        <v>163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84</v>
      </c>
      <c r="BK281" s="241">
        <f>ROUND(I281*H281,2)</f>
        <v>0</v>
      </c>
      <c r="BL281" s="18" t="s">
        <v>202</v>
      </c>
      <c r="BM281" s="240" t="s">
        <v>588</v>
      </c>
    </row>
    <row r="282" s="2" customFormat="1" ht="49.05" customHeight="1">
      <c r="A282" s="39"/>
      <c r="B282" s="40"/>
      <c r="C282" s="228" t="s">
        <v>589</v>
      </c>
      <c r="D282" s="228" t="s">
        <v>165</v>
      </c>
      <c r="E282" s="229" t="s">
        <v>2459</v>
      </c>
      <c r="F282" s="230" t="s">
        <v>2460</v>
      </c>
      <c r="G282" s="231" t="s">
        <v>286</v>
      </c>
      <c r="H282" s="232">
        <v>0.13500000000000001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202</v>
      </c>
      <c r="AT282" s="240" t="s">
        <v>165</v>
      </c>
      <c r="AU282" s="240" t="s">
        <v>88</v>
      </c>
      <c r="AY282" s="18" t="s">
        <v>163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84</v>
      </c>
      <c r="BK282" s="241">
        <f>ROUND(I282*H282,2)</f>
        <v>0</v>
      </c>
      <c r="BL282" s="18" t="s">
        <v>202</v>
      </c>
      <c r="BM282" s="240" t="s">
        <v>592</v>
      </c>
    </row>
    <row r="283" s="12" customFormat="1" ht="22.8" customHeight="1">
      <c r="A283" s="12"/>
      <c r="B283" s="212"/>
      <c r="C283" s="213"/>
      <c r="D283" s="214" t="s">
        <v>78</v>
      </c>
      <c r="E283" s="226" t="s">
        <v>2461</v>
      </c>
      <c r="F283" s="226" t="s">
        <v>2462</v>
      </c>
      <c r="G283" s="213"/>
      <c r="H283" s="213"/>
      <c r="I283" s="216"/>
      <c r="J283" s="227">
        <f>BK283</f>
        <v>0</v>
      </c>
      <c r="K283" s="213"/>
      <c r="L283" s="218"/>
      <c r="M283" s="219"/>
      <c r="N283" s="220"/>
      <c r="O283" s="220"/>
      <c r="P283" s="221">
        <f>SUM(P284:P288)</f>
        <v>0</v>
      </c>
      <c r="Q283" s="220"/>
      <c r="R283" s="221">
        <f>SUM(R284:R288)</f>
        <v>0</v>
      </c>
      <c r="S283" s="220"/>
      <c r="T283" s="222">
        <f>SUM(T284:T288)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3" t="s">
        <v>88</v>
      </c>
      <c r="AT283" s="224" t="s">
        <v>78</v>
      </c>
      <c r="AU283" s="224" t="s">
        <v>84</v>
      </c>
      <c r="AY283" s="223" t="s">
        <v>163</v>
      </c>
      <c r="BK283" s="225">
        <f>SUM(BK284:BK288)</f>
        <v>0</v>
      </c>
    </row>
    <row r="284" s="2" customFormat="1" ht="49.05" customHeight="1">
      <c r="A284" s="39"/>
      <c r="B284" s="40"/>
      <c r="C284" s="228" t="s">
        <v>393</v>
      </c>
      <c r="D284" s="228" t="s">
        <v>165</v>
      </c>
      <c r="E284" s="229" t="s">
        <v>2463</v>
      </c>
      <c r="F284" s="230" t="s">
        <v>2464</v>
      </c>
      <c r="G284" s="231" t="s">
        <v>293</v>
      </c>
      <c r="H284" s="232">
        <v>2</v>
      </c>
      <c r="I284" s="233"/>
      <c r="J284" s="234">
        <f>ROUND(I284*H284,2)</f>
        <v>0</v>
      </c>
      <c r="K284" s="235"/>
      <c r="L284" s="45"/>
      <c r="M284" s="236" t="s">
        <v>1</v>
      </c>
      <c r="N284" s="237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202</v>
      </c>
      <c r="AT284" s="240" t="s">
        <v>165</v>
      </c>
      <c r="AU284" s="240" t="s">
        <v>88</v>
      </c>
      <c r="AY284" s="18" t="s">
        <v>163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84</v>
      </c>
      <c r="BK284" s="241">
        <f>ROUND(I284*H284,2)</f>
        <v>0</v>
      </c>
      <c r="BL284" s="18" t="s">
        <v>202</v>
      </c>
      <c r="BM284" s="240" t="s">
        <v>595</v>
      </c>
    </row>
    <row r="285" s="2" customFormat="1" ht="49.05" customHeight="1">
      <c r="A285" s="39"/>
      <c r="B285" s="40"/>
      <c r="C285" s="228" t="s">
        <v>596</v>
      </c>
      <c r="D285" s="228" t="s">
        <v>165</v>
      </c>
      <c r="E285" s="229" t="s">
        <v>2465</v>
      </c>
      <c r="F285" s="230" t="s">
        <v>2466</v>
      </c>
      <c r="G285" s="231" t="s">
        <v>293</v>
      </c>
      <c r="H285" s="232">
        <v>2</v>
      </c>
      <c r="I285" s="233"/>
      <c r="J285" s="234">
        <f>ROUND(I285*H285,2)</f>
        <v>0</v>
      </c>
      <c r="K285" s="235"/>
      <c r="L285" s="45"/>
      <c r="M285" s="236" t="s">
        <v>1</v>
      </c>
      <c r="N285" s="237" t="s">
        <v>44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202</v>
      </c>
      <c r="AT285" s="240" t="s">
        <v>165</v>
      </c>
      <c r="AU285" s="240" t="s">
        <v>88</v>
      </c>
      <c r="AY285" s="18" t="s">
        <v>163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84</v>
      </c>
      <c r="BK285" s="241">
        <f>ROUND(I285*H285,2)</f>
        <v>0</v>
      </c>
      <c r="BL285" s="18" t="s">
        <v>202</v>
      </c>
      <c r="BM285" s="240" t="s">
        <v>599</v>
      </c>
    </row>
    <row r="286" s="2" customFormat="1" ht="24.15" customHeight="1">
      <c r="A286" s="39"/>
      <c r="B286" s="40"/>
      <c r="C286" s="228" t="s">
        <v>398</v>
      </c>
      <c r="D286" s="228" t="s">
        <v>165</v>
      </c>
      <c r="E286" s="229" t="s">
        <v>2467</v>
      </c>
      <c r="F286" s="230" t="s">
        <v>2468</v>
      </c>
      <c r="G286" s="231" t="s">
        <v>293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44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202</v>
      </c>
      <c r="AT286" s="240" t="s">
        <v>165</v>
      </c>
      <c r="AU286" s="240" t="s">
        <v>88</v>
      </c>
      <c r="AY286" s="18" t="s">
        <v>163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202</v>
      </c>
      <c r="BM286" s="240" t="s">
        <v>602</v>
      </c>
    </row>
    <row r="287" s="2" customFormat="1" ht="24.15" customHeight="1">
      <c r="A287" s="39"/>
      <c r="B287" s="40"/>
      <c r="C287" s="228" t="s">
        <v>603</v>
      </c>
      <c r="D287" s="228" t="s">
        <v>165</v>
      </c>
      <c r="E287" s="229" t="s">
        <v>2469</v>
      </c>
      <c r="F287" s="230" t="s">
        <v>2470</v>
      </c>
      <c r="G287" s="231" t="s">
        <v>293</v>
      </c>
      <c r="H287" s="232">
        <v>1</v>
      </c>
      <c r="I287" s="233"/>
      <c r="J287" s="234">
        <f>ROUND(I287*H287,2)</f>
        <v>0</v>
      </c>
      <c r="K287" s="235"/>
      <c r="L287" s="45"/>
      <c r="M287" s="236" t="s">
        <v>1</v>
      </c>
      <c r="N287" s="237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202</v>
      </c>
      <c r="AT287" s="240" t="s">
        <v>165</v>
      </c>
      <c r="AU287" s="240" t="s">
        <v>88</v>
      </c>
      <c r="AY287" s="18" t="s">
        <v>163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202</v>
      </c>
      <c r="BM287" s="240" t="s">
        <v>606</v>
      </c>
    </row>
    <row r="288" s="2" customFormat="1" ht="49.05" customHeight="1">
      <c r="A288" s="39"/>
      <c r="B288" s="40"/>
      <c r="C288" s="228" t="s">
        <v>402</v>
      </c>
      <c r="D288" s="228" t="s">
        <v>165</v>
      </c>
      <c r="E288" s="229" t="s">
        <v>2471</v>
      </c>
      <c r="F288" s="230" t="s">
        <v>2472</v>
      </c>
      <c r="G288" s="231" t="s">
        <v>286</v>
      </c>
      <c r="H288" s="232">
        <v>0.071999999999999995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202</v>
      </c>
      <c r="AT288" s="240" t="s">
        <v>165</v>
      </c>
      <c r="AU288" s="240" t="s">
        <v>88</v>
      </c>
      <c r="AY288" s="18" t="s">
        <v>163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202</v>
      </c>
      <c r="BM288" s="240" t="s">
        <v>611</v>
      </c>
    </row>
    <row r="289" s="12" customFormat="1" ht="22.8" customHeight="1">
      <c r="A289" s="12"/>
      <c r="B289" s="212"/>
      <c r="C289" s="213"/>
      <c r="D289" s="214" t="s">
        <v>78</v>
      </c>
      <c r="E289" s="226" t="s">
        <v>679</v>
      </c>
      <c r="F289" s="226" t="s">
        <v>680</v>
      </c>
      <c r="G289" s="213"/>
      <c r="H289" s="213"/>
      <c r="I289" s="216"/>
      <c r="J289" s="227">
        <f>BK289</f>
        <v>0</v>
      </c>
      <c r="K289" s="213"/>
      <c r="L289" s="218"/>
      <c r="M289" s="219"/>
      <c r="N289" s="220"/>
      <c r="O289" s="220"/>
      <c r="P289" s="221">
        <f>SUM(P290:P291)</f>
        <v>0</v>
      </c>
      <c r="Q289" s="220"/>
      <c r="R289" s="221">
        <f>SUM(R290:R291)</f>
        <v>0</v>
      </c>
      <c r="S289" s="220"/>
      <c r="T289" s="222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3" t="s">
        <v>88</v>
      </c>
      <c r="AT289" s="224" t="s">
        <v>78</v>
      </c>
      <c r="AU289" s="224" t="s">
        <v>84</v>
      </c>
      <c r="AY289" s="223" t="s">
        <v>163</v>
      </c>
      <c r="BK289" s="225">
        <f>SUM(BK290:BK291)</f>
        <v>0</v>
      </c>
    </row>
    <row r="290" s="2" customFormat="1" ht="16.5" customHeight="1">
      <c r="A290" s="39"/>
      <c r="B290" s="40"/>
      <c r="C290" s="228" t="s">
        <v>612</v>
      </c>
      <c r="D290" s="228" t="s">
        <v>165</v>
      </c>
      <c r="E290" s="229" t="s">
        <v>2473</v>
      </c>
      <c r="F290" s="230" t="s">
        <v>2474</v>
      </c>
      <c r="G290" s="231" t="s">
        <v>2292</v>
      </c>
      <c r="H290" s="232">
        <v>31.199999999999999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202</v>
      </c>
      <c r="AT290" s="240" t="s">
        <v>165</v>
      </c>
      <c r="AU290" s="240" t="s">
        <v>88</v>
      </c>
      <c r="AY290" s="18" t="s">
        <v>163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202</v>
      </c>
      <c r="BM290" s="240" t="s">
        <v>615</v>
      </c>
    </row>
    <row r="291" s="2" customFormat="1" ht="16.5" customHeight="1">
      <c r="A291" s="39"/>
      <c r="B291" s="40"/>
      <c r="C291" s="265" t="s">
        <v>407</v>
      </c>
      <c r="D291" s="265" t="s">
        <v>296</v>
      </c>
      <c r="E291" s="266" t="s">
        <v>2475</v>
      </c>
      <c r="F291" s="267" t="s">
        <v>2476</v>
      </c>
      <c r="G291" s="268" t="s">
        <v>2292</v>
      </c>
      <c r="H291" s="269">
        <v>31.199999999999999</v>
      </c>
      <c r="I291" s="270"/>
      <c r="J291" s="271">
        <f>ROUND(I291*H291,2)</f>
        <v>0</v>
      </c>
      <c r="K291" s="272"/>
      <c r="L291" s="273"/>
      <c r="M291" s="274" t="s">
        <v>1</v>
      </c>
      <c r="N291" s="275" t="s">
        <v>44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242</v>
      </c>
      <c r="AT291" s="240" t="s">
        <v>296</v>
      </c>
      <c r="AU291" s="240" t="s">
        <v>88</v>
      </c>
      <c r="AY291" s="18" t="s">
        <v>163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84</v>
      </c>
      <c r="BK291" s="241">
        <f>ROUND(I291*H291,2)</f>
        <v>0</v>
      </c>
      <c r="BL291" s="18" t="s">
        <v>202</v>
      </c>
      <c r="BM291" s="240" t="s">
        <v>618</v>
      </c>
    </row>
    <row r="292" s="12" customFormat="1" ht="22.8" customHeight="1">
      <c r="A292" s="12"/>
      <c r="B292" s="212"/>
      <c r="C292" s="213"/>
      <c r="D292" s="214" t="s">
        <v>78</v>
      </c>
      <c r="E292" s="226" t="s">
        <v>965</v>
      </c>
      <c r="F292" s="226" t="s">
        <v>966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SUM(P293:P298)</f>
        <v>0</v>
      </c>
      <c r="Q292" s="220"/>
      <c r="R292" s="221">
        <f>SUM(R293:R298)</f>
        <v>0</v>
      </c>
      <c r="S292" s="220"/>
      <c r="T292" s="222">
        <f>SUM(T293:T298)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88</v>
      </c>
      <c r="AT292" s="224" t="s">
        <v>78</v>
      </c>
      <c r="AU292" s="224" t="s">
        <v>84</v>
      </c>
      <c r="AY292" s="223" t="s">
        <v>163</v>
      </c>
      <c r="BK292" s="225">
        <f>SUM(BK293:BK298)</f>
        <v>0</v>
      </c>
    </row>
    <row r="293" s="2" customFormat="1" ht="24.15" customHeight="1">
      <c r="A293" s="39"/>
      <c r="B293" s="40"/>
      <c r="C293" s="228" t="s">
        <v>619</v>
      </c>
      <c r="D293" s="228" t="s">
        <v>165</v>
      </c>
      <c r="E293" s="229" t="s">
        <v>2477</v>
      </c>
      <c r="F293" s="230" t="s">
        <v>2478</v>
      </c>
      <c r="G293" s="231" t="s">
        <v>2292</v>
      </c>
      <c r="H293" s="232">
        <v>40</v>
      </c>
      <c r="I293" s="233"/>
      <c r="J293" s="234">
        <f>ROUND(I293*H293,2)</f>
        <v>0</v>
      </c>
      <c r="K293" s="235"/>
      <c r="L293" s="45"/>
      <c r="M293" s="236" t="s">
        <v>1</v>
      </c>
      <c r="N293" s="237" t="s">
        <v>44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202</v>
      </c>
      <c r="AT293" s="240" t="s">
        <v>165</v>
      </c>
      <c r="AU293" s="240" t="s">
        <v>88</v>
      </c>
      <c r="AY293" s="18" t="s">
        <v>163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84</v>
      </c>
      <c r="BK293" s="241">
        <f>ROUND(I293*H293,2)</f>
        <v>0</v>
      </c>
      <c r="BL293" s="18" t="s">
        <v>202</v>
      </c>
      <c r="BM293" s="240" t="s">
        <v>622</v>
      </c>
    </row>
    <row r="294" s="13" customFormat="1">
      <c r="A294" s="13"/>
      <c r="B294" s="242"/>
      <c r="C294" s="243"/>
      <c r="D294" s="244" t="s">
        <v>169</v>
      </c>
      <c r="E294" s="245" t="s">
        <v>1</v>
      </c>
      <c r="F294" s="246" t="s">
        <v>2479</v>
      </c>
      <c r="G294" s="243"/>
      <c r="H294" s="247">
        <v>40</v>
      </c>
      <c r="I294" s="248"/>
      <c r="J294" s="243"/>
      <c r="K294" s="243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169</v>
      </c>
      <c r="AU294" s="253" t="s">
        <v>88</v>
      </c>
      <c r="AV294" s="13" t="s">
        <v>88</v>
      </c>
      <c r="AW294" s="13" t="s">
        <v>34</v>
      </c>
      <c r="AX294" s="13" t="s">
        <v>79</v>
      </c>
      <c r="AY294" s="253" t="s">
        <v>163</v>
      </c>
    </row>
    <row r="295" s="14" customFormat="1">
      <c r="A295" s="14"/>
      <c r="B295" s="254"/>
      <c r="C295" s="255"/>
      <c r="D295" s="244" t="s">
        <v>169</v>
      </c>
      <c r="E295" s="256" t="s">
        <v>1</v>
      </c>
      <c r="F295" s="257" t="s">
        <v>172</v>
      </c>
      <c r="G295" s="255"/>
      <c r="H295" s="258">
        <v>40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169</v>
      </c>
      <c r="AU295" s="264" t="s">
        <v>88</v>
      </c>
      <c r="AV295" s="14" t="s">
        <v>94</v>
      </c>
      <c r="AW295" s="14" t="s">
        <v>34</v>
      </c>
      <c r="AX295" s="14" t="s">
        <v>84</v>
      </c>
      <c r="AY295" s="264" t="s">
        <v>163</v>
      </c>
    </row>
    <row r="296" s="2" customFormat="1" ht="16.5" customHeight="1">
      <c r="A296" s="39"/>
      <c r="B296" s="40"/>
      <c r="C296" s="265" t="s">
        <v>412</v>
      </c>
      <c r="D296" s="265" t="s">
        <v>296</v>
      </c>
      <c r="E296" s="266" t="s">
        <v>2480</v>
      </c>
      <c r="F296" s="267" t="s">
        <v>2481</v>
      </c>
      <c r="G296" s="268" t="s">
        <v>286</v>
      </c>
      <c r="H296" s="269">
        <v>0.043999999999999997</v>
      </c>
      <c r="I296" s="270"/>
      <c r="J296" s="271">
        <f>ROUND(I296*H296,2)</f>
        <v>0</v>
      </c>
      <c r="K296" s="272"/>
      <c r="L296" s="273"/>
      <c r="M296" s="274" t="s">
        <v>1</v>
      </c>
      <c r="N296" s="275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242</v>
      </c>
      <c r="AT296" s="240" t="s">
        <v>296</v>
      </c>
      <c r="AU296" s="240" t="s">
        <v>88</v>
      </c>
      <c r="AY296" s="18" t="s">
        <v>163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202</v>
      </c>
      <c r="BM296" s="240" t="s">
        <v>625</v>
      </c>
    </row>
    <row r="297" s="13" customFormat="1">
      <c r="A297" s="13"/>
      <c r="B297" s="242"/>
      <c r="C297" s="243"/>
      <c r="D297" s="244" t="s">
        <v>169</v>
      </c>
      <c r="E297" s="245" t="s">
        <v>1</v>
      </c>
      <c r="F297" s="246" t="s">
        <v>2482</v>
      </c>
      <c r="G297" s="243"/>
      <c r="H297" s="247">
        <v>0.043999999999999997</v>
      </c>
      <c r="I297" s="248"/>
      <c r="J297" s="243"/>
      <c r="K297" s="243"/>
      <c r="L297" s="249"/>
      <c r="M297" s="250"/>
      <c r="N297" s="251"/>
      <c r="O297" s="251"/>
      <c r="P297" s="251"/>
      <c r="Q297" s="251"/>
      <c r="R297" s="251"/>
      <c r="S297" s="251"/>
      <c r="T297" s="25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3" t="s">
        <v>169</v>
      </c>
      <c r="AU297" s="253" t="s">
        <v>88</v>
      </c>
      <c r="AV297" s="13" t="s">
        <v>88</v>
      </c>
      <c r="AW297" s="13" t="s">
        <v>34</v>
      </c>
      <c r="AX297" s="13" t="s">
        <v>79</v>
      </c>
      <c r="AY297" s="253" t="s">
        <v>163</v>
      </c>
    </row>
    <row r="298" s="14" customFormat="1">
      <c r="A298" s="14"/>
      <c r="B298" s="254"/>
      <c r="C298" s="255"/>
      <c r="D298" s="244" t="s">
        <v>169</v>
      </c>
      <c r="E298" s="256" t="s">
        <v>1</v>
      </c>
      <c r="F298" s="257" t="s">
        <v>172</v>
      </c>
      <c r="G298" s="255"/>
      <c r="H298" s="258">
        <v>0.043999999999999997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4" t="s">
        <v>169</v>
      </c>
      <c r="AU298" s="264" t="s">
        <v>88</v>
      </c>
      <c r="AV298" s="14" t="s">
        <v>94</v>
      </c>
      <c r="AW298" s="14" t="s">
        <v>34</v>
      </c>
      <c r="AX298" s="14" t="s">
        <v>84</v>
      </c>
      <c r="AY298" s="264" t="s">
        <v>163</v>
      </c>
    </row>
    <row r="299" s="12" customFormat="1" ht="22.8" customHeight="1">
      <c r="A299" s="12"/>
      <c r="B299" s="212"/>
      <c r="C299" s="213"/>
      <c r="D299" s="214" t="s">
        <v>78</v>
      </c>
      <c r="E299" s="226" t="s">
        <v>1152</v>
      </c>
      <c r="F299" s="226" t="s">
        <v>1153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SUM(P300:P305)</f>
        <v>0</v>
      </c>
      <c r="Q299" s="220"/>
      <c r="R299" s="221">
        <f>SUM(R300:R305)</f>
        <v>0</v>
      </c>
      <c r="S299" s="220"/>
      <c r="T299" s="222">
        <f>SUM(T300:T305)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88</v>
      </c>
      <c r="AT299" s="224" t="s">
        <v>78</v>
      </c>
      <c r="AU299" s="224" t="s">
        <v>84</v>
      </c>
      <c r="AY299" s="223" t="s">
        <v>163</v>
      </c>
      <c r="BK299" s="225">
        <f>SUM(BK300:BK305)</f>
        <v>0</v>
      </c>
    </row>
    <row r="300" s="2" customFormat="1" ht="24.15" customHeight="1">
      <c r="A300" s="39"/>
      <c r="B300" s="40"/>
      <c r="C300" s="228" t="s">
        <v>626</v>
      </c>
      <c r="D300" s="228" t="s">
        <v>165</v>
      </c>
      <c r="E300" s="229" t="s">
        <v>2483</v>
      </c>
      <c r="F300" s="230" t="s">
        <v>2484</v>
      </c>
      <c r="G300" s="231" t="s">
        <v>175</v>
      </c>
      <c r="H300" s="232">
        <v>3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202</v>
      </c>
      <c r="AT300" s="240" t="s">
        <v>165</v>
      </c>
      <c r="AU300" s="240" t="s">
        <v>88</v>
      </c>
      <c r="AY300" s="18" t="s">
        <v>163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84</v>
      </c>
      <c r="BK300" s="241">
        <f>ROUND(I300*H300,2)</f>
        <v>0</v>
      </c>
      <c r="BL300" s="18" t="s">
        <v>202</v>
      </c>
      <c r="BM300" s="240" t="s">
        <v>629</v>
      </c>
    </row>
    <row r="301" s="13" customFormat="1">
      <c r="A301" s="13"/>
      <c r="B301" s="242"/>
      <c r="C301" s="243"/>
      <c r="D301" s="244" t="s">
        <v>169</v>
      </c>
      <c r="E301" s="245" t="s">
        <v>1</v>
      </c>
      <c r="F301" s="246" t="s">
        <v>2485</v>
      </c>
      <c r="G301" s="243"/>
      <c r="H301" s="247">
        <v>3</v>
      </c>
      <c r="I301" s="248"/>
      <c r="J301" s="243"/>
      <c r="K301" s="243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169</v>
      </c>
      <c r="AU301" s="253" t="s">
        <v>88</v>
      </c>
      <c r="AV301" s="13" t="s">
        <v>88</v>
      </c>
      <c r="AW301" s="13" t="s">
        <v>34</v>
      </c>
      <c r="AX301" s="13" t="s">
        <v>79</v>
      </c>
      <c r="AY301" s="253" t="s">
        <v>163</v>
      </c>
    </row>
    <row r="302" s="14" customFormat="1">
      <c r="A302" s="14"/>
      <c r="B302" s="254"/>
      <c r="C302" s="255"/>
      <c r="D302" s="244" t="s">
        <v>169</v>
      </c>
      <c r="E302" s="256" t="s">
        <v>1</v>
      </c>
      <c r="F302" s="257" t="s">
        <v>172</v>
      </c>
      <c r="G302" s="255"/>
      <c r="H302" s="258">
        <v>3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4" t="s">
        <v>169</v>
      </c>
      <c r="AU302" s="264" t="s">
        <v>88</v>
      </c>
      <c r="AV302" s="14" t="s">
        <v>94</v>
      </c>
      <c r="AW302" s="14" t="s">
        <v>34</v>
      </c>
      <c r="AX302" s="14" t="s">
        <v>84</v>
      </c>
      <c r="AY302" s="264" t="s">
        <v>163</v>
      </c>
    </row>
    <row r="303" s="2" customFormat="1" ht="24.15" customHeight="1">
      <c r="A303" s="39"/>
      <c r="B303" s="40"/>
      <c r="C303" s="228" t="s">
        <v>418</v>
      </c>
      <c r="D303" s="228" t="s">
        <v>165</v>
      </c>
      <c r="E303" s="229" t="s">
        <v>2486</v>
      </c>
      <c r="F303" s="230" t="s">
        <v>2487</v>
      </c>
      <c r="G303" s="231" t="s">
        <v>175</v>
      </c>
      <c r="H303" s="232">
        <v>3</v>
      </c>
      <c r="I303" s="233"/>
      <c r="J303" s="234">
        <f>ROUND(I303*H303,2)</f>
        <v>0</v>
      </c>
      <c r="K303" s="235"/>
      <c r="L303" s="45"/>
      <c r="M303" s="236" t="s">
        <v>1</v>
      </c>
      <c r="N303" s="237" t="s">
        <v>44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202</v>
      </c>
      <c r="AT303" s="240" t="s">
        <v>165</v>
      </c>
      <c r="AU303" s="240" t="s">
        <v>88</v>
      </c>
      <c r="AY303" s="18" t="s">
        <v>163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84</v>
      </c>
      <c r="BK303" s="241">
        <f>ROUND(I303*H303,2)</f>
        <v>0</v>
      </c>
      <c r="BL303" s="18" t="s">
        <v>202</v>
      </c>
      <c r="BM303" s="240" t="s">
        <v>632</v>
      </c>
    </row>
    <row r="304" s="13" customFormat="1">
      <c r="A304" s="13"/>
      <c r="B304" s="242"/>
      <c r="C304" s="243"/>
      <c r="D304" s="244" t="s">
        <v>169</v>
      </c>
      <c r="E304" s="245" t="s">
        <v>1</v>
      </c>
      <c r="F304" s="246" t="s">
        <v>2485</v>
      </c>
      <c r="G304" s="243"/>
      <c r="H304" s="247">
        <v>3</v>
      </c>
      <c r="I304" s="248"/>
      <c r="J304" s="243"/>
      <c r="K304" s="243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169</v>
      </c>
      <c r="AU304" s="253" t="s">
        <v>88</v>
      </c>
      <c r="AV304" s="13" t="s">
        <v>88</v>
      </c>
      <c r="AW304" s="13" t="s">
        <v>34</v>
      </c>
      <c r="AX304" s="13" t="s">
        <v>79</v>
      </c>
      <c r="AY304" s="253" t="s">
        <v>163</v>
      </c>
    </row>
    <row r="305" s="14" customFormat="1">
      <c r="A305" s="14"/>
      <c r="B305" s="254"/>
      <c r="C305" s="255"/>
      <c r="D305" s="244" t="s">
        <v>169</v>
      </c>
      <c r="E305" s="256" t="s">
        <v>1</v>
      </c>
      <c r="F305" s="257" t="s">
        <v>172</v>
      </c>
      <c r="G305" s="255"/>
      <c r="H305" s="258">
        <v>3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169</v>
      </c>
      <c r="AU305" s="264" t="s">
        <v>88</v>
      </c>
      <c r="AV305" s="14" t="s">
        <v>94</v>
      </c>
      <c r="AW305" s="14" t="s">
        <v>34</v>
      </c>
      <c r="AX305" s="14" t="s">
        <v>84</v>
      </c>
      <c r="AY305" s="264" t="s">
        <v>163</v>
      </c>
    </row>
    <row r="306" s="12" customFormat="1" ht="25.92" customHeight="1">
      <c r="A306" s="12"/>
      <c r="B306" s="212"/>
      <c r="C306" s="213"/>
      <c r="D306" s="214" t="s">
        <v>78</v>
      </c>
      <c r="E306" s="215" t="s">
        <v>296</v>
      </c>
      <c r="F306" s="215" t="s">
        <v>2488</v>
      </c>
      <c r="G306" s="213"/>
      <c r="H306" s="213"/>
      <c r="I306" s="216"/>
      <c r="J306" s="217">
        <f>BK306</f>
        <v>0</v>
      </c>
      <c r="K306" s="213"/>
      <c r="L306" s="218"/>
      <c r="M306" s="219"/>
      <c r="N306" s="220"/>
      <c r="O306" s="220"/>
      <c r="P306" s="221">
        <f>P307+P317</f>
        <v>0</v>
      </c>
      <c r="Q306" s="220"/>
      <c r="R306" s="221">
        <f>R307+R317</f>
        <v>0</v>
      </c>
      <c r="S306" s="220"/>
      <c r="T306" s="222">
        <f>T307+T317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23" t="s">
        <v>91</v>
      </c>
      <c r="AT306" s="224" t="s">
        <v>78</v>
      </c>
      <c r="AU306" s="224" t="s">
        <v>79</v>
      </c>
      <c r="AY306" s="223" t="s">
        <v>163</v>
      </c>
      <c r="BK306" s="225">
        <f>BK307+BK317</f>
        <v>0</v>
      </c>
    </row>
    <row r="307" s="12" customFormat="1" ht="22.8" customHeight="1">
      <c r="A307" s="12"/>
      <c r="B307" s="212"/>
      <c r="C307" s="213"/>
      <c r="D307" s="214" t="s">
        <v>78</v>
      </c>
      <c r="E307" s="226" t="s">
        <v>2489</v>
      </c>
      <c r="F307" s="226" t="s">
        <v>2490</v>
      </c>
      <c r="G307" s="213"/>
      <c r="H307" s="213"/>
      <c r="I307" s="216"/>
      <c r="J307" s="227">
        <f>BK307</f>
        <v>0</v>
      </c>
      <c r="K307" s="213"/>
      <c r="L307" s="218"/>
      <c r="M307" s="219"/>
      <c r="N307" s="220"/>
      <c r="O307" s="220"/>
      <c r="P307" s="221">
        <f>SUM(P308:P316)</f>
        <v>0</v>
      </c>
      <c r="Q307" s="220"/>
      <c r="R307" s="221">
        <f>SUM(R308:R316)</f>
        <v>0</v>
      </c>
      <c r="S307" s="220"/>
      <c r="T307" s="222">
        <f>SUM(T308:T316)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3" t="s">
        <v>91</v>
      </c>
      <c r="AT307" s="224" t="s">
        <v>78</v>
      </c>
      <c r="AU307" s="224" t="s">
        <v>84</v>
      </c>
      <c r="AY307" s="223" t="s">
        <v>163</v>
      </c>
      <c r="BK307" s="225">
        <f>SUM(BK308:BK316)</f>
        <v>0</v>
      </c>
    </row>
    <row r="308" s="2" customFormat="1" ht="24.15" customHeight="1">
      <c r="A308" s="39"/>
      <c r="B308" s="40"/>
      <c r="C308" s="228" t="s">
        <v>633</v>
      </c>
      <c r="D308" s="228" t="s">
        <v>165</v>
      </c>
      <c r="E308" s="229" t="s">
        <v>2491</v>
      </c>
      <c r="F308" s="230" t="s">
        <v>2492</v>
      </c>
      <c r="G308" s="231" t="s">
        <v>184</v>
      </c>
      <c r="H308" s="232">
        <v>319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289</v>
      </c>
      <c r="AT308" s="240" t="s">
        <v>165</v>
      </c>
      <c r="AU308" s="240" t="s">
        <v>88</v>
      </c>
      <c r="AY308" s="18" t="s">
        <v>163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84</v>
      </c>
      <c r="BK308" s="241">
        <f>ROUND(I308*H308,2)</f>
        <v>0</v>
      </c>
      <c r="BL308" s="18" t="s">
        <v>289</v>
      </c>
      <c r="BM308" s="240" t="s">
        <v>636</v>
      </c>
    </row>
    <row r="309" s="13" customFormat="1">
      <c r="A309" s="13"/>
      <c r="B309" s="242"/>
      <c r="C309" s="243"/>
      <c r="D309" s="244" t="s">
        <v>169</v>
      </c>
      <c r="E309" s="245" t="s">
        <v>1</v>
      </c>
      <c r="F309" s="246" t="s">
        <v>2493</v>
      </c>
      <c r="G309" s="243"/>
      <c r="H309" s="247">
        <v>319</v>
      </c>
      <c r="I309" s="248"/>
      <c r="J309" s="243"/>
      <c r="K309" s="243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169</v>
      </c>
      <c r="AU309" s="253" t="s">
        <v>88</v>
      </c>
      <c r="AV309" s="13" t="s">
        <v>88</v>
      </c>
      <c r="AW309" s="13" t="s">
        <v>34</v>
      </c>
      <c r="AX309" s="13" t="s">
        <v>79</v>
      </c>
      <c r="AY309" s="253" t="s">
        <v>163</v>
      </c>
    </row>
    <row r="310" s="14" customFormat="1">
      <c r="A310" s="14"/>
      <c r="B310" s="254"/>
      <c r="C310" s="255"/>
      <c r="D310" s="244" t="s">
        <v>169</v>
      </c>
      <c r="E310" s="256" t="s">
        <v>1</v>
      </c>
      <c r="F310" s="257" t="s">
        <v>172</v>
      </c>
      <c r="G310" s="255"/>
      <c r="H310" s="258">
        <v>319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4" t="s">
        <v>169</v>
      </c>
      <c r="AU310" s="264" t="s">
        <v>88</v>
      </c>
      <c r="AV310" s="14" t="s">
        <v>94</v>
      </c>
      <c r="AW310" s="14" t="s">
        <v>34</v>
      </c>
      <c r="AX310" s="14" t="s">
        <v>84</v>
      </c>
      <c r="AY310" s="264" t="s">
        <v>163</v>
      </c>
    </row>
    <row r="311" s="2" customFormat="1" ht="24.15" customHeight="1">
      <c r="A311" s="39"/>
      <c r="B311" s="40"/>
      <c r="C311" s="228" t="s">
        <v>421</v>
      </c>
      <c r="D311" s="228" t="s">
        <v>165</v>
      </c>
      <c r="E311" s="229" t="s">
        <v>2494</v>
      </c>
      <c r="F311" s="230" t="s">
        <v>2495</v>
      </c>
      <c r="G311" s="231" t="s">
        <v>184</v>
      </c>
      <c r="H311" s="232">
        <v>5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44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289</v>
      </c>
      <c r="AT311" s="240" t="s">
        <v>165</v>
      </c>
      <c r="AU311" s="240" t="s">
        <v>88</v>
      </c>
      <c r="AY311" s="18" t="s">
        <v>163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84</v>
      </c>
      <c r="BK311" s="241">
        <f>ROUND(I311*H311,2)</f>
        <v>0</v>
      </c>
      <c r="BL311" s="18" t="s">
        <v>289</v>
      </c>
      <c r="BM311" s="240" t="s">
        <v>639</v>
      </c>
    </row>
    <row r="312" s="13" customFormat="1">
      <c r="A312" s="13"/>
      <c r="B312" s="242"/>
      <c r="C312" s="243"/>
      <c r="D312" s="244" t="s">
        <v>169</v>
      </c>
      <c r="E312" s="245" t="s">
        <v>1</v>
      </c>
      <c r="F312" s="246" t="s">
        <v>97</v>
      </c>
      <c r="G312" s="243"/>
      <c r="H312" s="247">
        <v>5</v>
      </c>
      <c r="I312" s="248"/>
      <c r="J312" s="243"/>
      <c r="K312" s="243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169</v>
      </c>
      <c r="AU312" s="253" t="s">
        <v>88</v>
      </c>
      <c r="AV312" s="13" t="s">
        <v>88</v>
      </c>
      <c r="AW312" s="13" t="s">
        <v>34</v>
      </c>
      <c r="AX312" s="13" t="s">
        <v>79</v>
      </c>
      <c r="AY312" s="253" t="s">
        <v>163</v>
      </c>
    </row>
    <row r="313" s="14" customFormat="1">
      <c r="A313" s="14"/>
      <c r="B313" s="254"/>
      <c r="C313" s="255"/>
      <c r="D313" s="244" t="s">
        <v>169</v>
      </c>
      <c r="E313" s="256" t="s">
        <v>1</v>
      </c>
      <c r="F313" s="257" t="s">
        <v>172</v>
      </c>
      <c r="G313" s="255"/>
      <c r="H313" s="258">
        <v>5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169</v>
      </c>
      <c r="AU313" s="264" t="s">
        <v>88</v>
      </c>
      <c r="AV313" s="14" t="s">
        <v>94</v>
      </c>
      <c r="AW313" s="14" t="s">
        <v>34</v>
      </c>
      <c r="AX313" s="14" t="s">
        <v>84</v>
      </c>
      <c r="AY313" s="264" t="s">
        <v>163</v>
      </c>
    </row>
    <row r="314" s="2" customFormat="1" ht="24.15" customHeight="1">
      <c r="A314" s="39"/>
      <c r="B314" s="40"/>
      <c r="C314" s="228" t="s">
        <v>640</v>
      </c>
      <c r="D314" s="228" t="s">
        <v>165</v>
      </c>
      <c r="E314" s="229" t="s">
        <v>2496</v>
      </c>
      <c r="F314" s="230" t="s">
        <v>2497</v>
      </c>
      <c r="G314" s="231" t="s">
        <v>184</v>
      </c>
      <c r="H314" s="232">
        <v>77</v>
      </c>
      <c r="I314" s="233"/>
      <c r="J314" s="234">
        <f>ROUND(I314*H314,2)</f>
        <v>0</v>
      </c>
      <c r="K314" s="235"/>
      <c r="L314" s="45"/>
      <c r="M314" s="236" t="s">
        <v>1</v>
      </c>
      <c r="N314" s="237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289</v>
      </c>
      <c r="AT314" s="240" t="s">
        <v>165</v>
      </c>
      <c r="AU314" s="240" t="s">
        <v>88</v>
      </c>
      <c r="AY314" s="18" t="s">
        <v>163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84</v>
      </c>
      <c r="BK314" s="241">
        <f>ROUND(I314*H314,2)</f>
        <v>0</v>
      </c>
      <c r="BL314" s="18" t="s">
        <v>289</v>
      </c>
      <c r="BM314" s="240" t="s">
        <v>643</v>
      </c>
    </row>
    <row r="315" s="13" customFormat="1">
      <c r="A315" s="13"/>
      <c r="B315" s="242"/>
      <c r="C315" s="243"/>
      <c r="D315" s="244" t="s">
        <v>169</v>
      </c>
      <c r="E315" s="245" t="s">
        <v>1</v>
      </c>
      <c r="F315" s="246" t="s">
        <v>2498</v>
      </c>
      <c r="G315" s="243"/>
      <c r="H315" s="247">
        <v>77</v>
      </c>
      <c r="I315" s="248"/>
      <c r="J315" s="243"/>
      <c r="K315" s="243"/>
      <c r="L315" s="249"/>
      <c r="M315" s="250"/>
      <c r="N315" s="251"/>
      <c r="O315" s="251"/>
      <c r="P315" s="251"/>
      <c r="Q315" s="251"/>
      <c r="R315" s="251"/>
      <c r="S315" s="251"/>
      <c r="T315" s="25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3" t="s">
        <v>169</v>
      </c>
      <c r="AU315" s="253" t="s">
        <v>88</v>
      </c>
      <c r="AV315" s="13" t="s">
        <v>88</v>
      </c>
      <c r="AW315" s="13" t="s">
        <v>34</v>
      </c>
      <c r="AX315" s="13" t="s">
        <v>79</v>
      </c>
      <c r="AY315" s="253" t="s">
        <v>163</v>
      </c>
    </row>
    <row r="316" s="14" customFormat="1">
      <c r="A316" s="14"/>
      <c r="B316" s="254"/>
      <c r="C316" s="255"/>
      <c r="D316" s="244" t="s">
        <v>169</v>
      </c>
      <c r="E316" s="256" t="s">
        <v>1</v>
      </c>
      <c r="F316" s="257" t="s">
        <v>172</v>
      </c>
      <c r="G316" s="255"/>
      <c r="H316" s="258">
        <v>77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4" t="s">
        <v>169</v>
      </c>
      <c r="AU316" s="264" t="s">
        <v>88</v>
      </c>
      <c r="AV316" s="14" t="s">
        <v>94</v>
      </c>
      <c r="AW316" s="14" t="s">
        <v>34</v>
      </c>
      <c r="AX316" s="14" t="s">
        <v>84</v>
      </c>
      <c r="AY316" s="264" t="s">
        <v>163</v>
      </c>
    </row>
    <row r="317" s="12" customFormat="1" ht="22.8" customHeight="1">
      <c r="A317" s="12"/>
      <c r="B317" s="212"/>
      <c r="C317" s="213"/>
      <c r="D317" s="214" t="s">
        <v>78</v>
      </c>
      <c r="E317" s="226" t="s">
        <v>2499</v>
      </c>
      <c r="F317" s="226" t="s">
        <v>2500</v>
      </c>
      <c r="G317" s="213"/>
      <c r="H317" s="213"/>
      <c r="I317" s="216"/>
      <c r="J317" s="227">
        <f>BK317</f>
        <v>0</v>
      </c>
      <c r="K317" s="213"/>
      <c r="L317" s="218"/>
      <c r="M317" s="219"/>
      <c r="N317" s="220"/>
      <c r="O317" s="220"/>
      <c r="P317" s="221">
        <f>SUM(P318:P321)</f>
        <v>0</v>
      </c>
      <c r="Q317" s="220"/>
      <c r="R317" s="221">
        <f>SUM(R318:R321)</f>
        <v>0</v>
      </c>
      <c r="S317" s="220"/>
      <c r="T317" s="222">
        <f>SUM(T318:T321)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3" t="s">
        <v>91</v>
      </c>
      <c r="AT317" s="224" t="s">
        <v>78</v>
      </c>
      <c r="AU317" s="224" t="s">
        <v>84</v>
      </c>
      <c r="AY317" s="223" t="s">
        <v>163</v>
      </c>
      <c r="BK317" s="225">
        <f>SUM(BK318:BK321)</f>
        <v>0</v>
      </c>
    </row>
    <row r="318" s="2" customFormat="1" ht="24.15" customHeight="1">
      <c r="A318" s="39"/>
      <c r="B318" s="40"/>
      <c r="C318" s="228" t="s">
        <v>425</v>
      </c>
      <c r="D318" s="228" t="s">
        <v>165</v>
      </c>
      <c r="E318" s="229" t="s">
        <v>2501</v>
      </c>
      <c r="F318" s="230" t="s">
        <v>2502</v>
      </c>
      <c r="G318" s="231" t="s">
        <v>293</v>
      </c>
      <c r="H318" s="232">
        <v>1</v>
      </c>
      <c r="I318" s="233"/>
      <c r="J318" s="234">
        <f>ROUND(I318*H318,2)</f>
        <v>0</v>
      </c>
      <c r="K318" s="235"/>
      <c r="L318" s="45"/>
      <c r="M318" s="236" t="s">
        <v>1</v>
      </c>
      <c r="N318" s="237" t="s">
        <v>44</v>
      </c>
      <c r="O318" s="92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0" t="s">
        <v>289</v>
      </c>
      <c r="AT318" s="240" t="s">
        <v>165</v>
      </c>
      <c r="AU318" s="240" t="s">
        <v>88</v>
      </c>
      <c r="AY318" s="18" t="s">
        <v>163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8" t="s">
        <v>84</v>
      </c>
      <c r="BK318" s="241">
        <f>ROUND(I318*H318,2)</f>
        <v>0</v>
      </c>
      <c r="BL318" s="18" t="s">
        <v>289</v>
      </c>
      <c r="BM318" s="240" t="s">
        <v>648</v>
      </c>
    </row>
    <row r="319" s="2" customFormat="1" ht="24.15" customHeight="1">
      <c r="A319" s="39"/>
      <c r="B319" s="40"/>
      <c r="C319" s="228" t="s">
        <v>649</v>
      </c>
      <c r="D319" s="228" t="s">
        <v>165</v>
      </c>
      <c r="E319" s="229" t="s">
        <v>2503</v>
      </c>
      <c r="F319" s="230" t="s">
        <v>2504</v>
      </c>
      <c r="G319" s="231" t="s">
        <v>293</v>
      </c>
      <c r="H319" s="232">
        <v>1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44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289</v>
      </c>
      <c r="AT319" s="240" t="s">
        <v>165</v>
      </c>
      <c r="AU319" s="240" t="s">
        <v>88</v>
      </c>
      <c r="AY319" s="18" t="s">
        <v>163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84</v>
      </c>
      <c r="BK319" s="241">
        <f>ROUND(I319*H319,2)</f>
        <v>0</v>
      </c>
      <c r="BL319" s="18" t="s">
        <v>289</v>
      </c>
      <c r="BM319" s="240" t="s">
        <v>652</v>
      </c>
    </row>
    <row r="320" s="2" customFormat="1" ht="37.8" customHeight="1">
      <c r="A320" s="39"/>
      <c r="B320" s="40"/>
      <c r="C320" s="228" t="s">
        <v>428</v>
      </c>
      <c r="D320" s="228" t="s">
        <v>165</v>
      </c>
      <c r="E320" s="229" t="s">
        <v>2505</v>
      </c>
      <c r="F320" s="230" t="s">
        <v>2506</v>
      </c>
      <c r="G320" s="231" t="s">
        <v>293</v>
      </c>
      <c r="H320" s="232">
        <v>5</v>
      </c>
      <c r="I320" s="233"/>
      <c r="J320" s="234">
        <f>ROUND(I320*H320,2)</f>
        <v>0</v>
      </c>
      <c r="K320" s="235"/>
      <c r="L320" s="45"/>
      <c r="M320" s="236" t="s">
        <v>1</v>
      </c>
      <c r="N320" s="237" t="s">
        <v>44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289</v>
      </c>
      <c r="AT320" s="240" t="s">
        <v>165</v>
      </c>
      <c r="AU320" s="240" t="s">
        <v>88</v>
      </c>
      <c r="AY320" s="18" t="s">
        <v>163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84</v>
      </c>
      <c r="BK320" s="241">
        <f>ROUND(I320*H320,2)</f>
        <v>0</v>
      </c>
      <c r="BL320" s="18" t="s">
        <v>289</v>
      </c>
      <c r="BM320" s="240" t="s">
        <v>655</v>
      </c>
    </row>
    <row r="321" s="2" customFormat="1" ht="24.15" customHeight="1">
      <c r="A321" s="39"/>
      <c r="B321" s="40"/>
      <c r="C321" s="228" t="s">
        <v>656</v>
      </c>
      <c r="D321" s="228" t="s">
        <v>165</v>
      </c>
      <c r="E321" s="229" t="s">
        <v>2507</v>
      </c>
      <c r="F321" s="230" t="s">
        <v>2508</v>
      </c>
      <c r="G321" s="231" t="s">
        <v>2509</v>
      </c>
      <c r="H321" s="232">
        <v>5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44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289</v>
      </c>
      <c r="AT321" s="240" t="s">
        <v>165</v>
      </c>
      <c r="AU321" s="240" t="s">
        <v>88</v>
      </c>
      <c r="AY321" s="18" t="s">
        <v>163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84</v>
      </c>
      <c r="BK321" s="241">
        <f>ROUND(I321*H321,2)</f>
        <v>0</v>
      </c>
      <c r="BL321" s="18" t="s">
        <v>289</v>
      </c>
      <c r="BM321" s="240" t="s">
        <v>659</v>
      </c>
    </row>
    <row r="322" s="12" customFormat="1" ht="25.92" customHeight="1">
      <c r="A322" s="12"/>
      <c r="B322" s="212"/>
      <c r="C322" s="213"/>
      <c r="D322" s="214" t="s">
        <v>78</v>
      </c>
      <c r="E322" s="215" t="s">
        <v>2510</v>
      </c>
      <c r="F322" s="215" t="s">
        <v>2511</v>
      </c>
      <c r="G322" s="213"/>
      <c r="H322" s="213"/>
      <c r="I322" s="216"/>
      <c r="J322" s="217">
        <f>BK322</f>
        <v>0</v>
      </c>
      <c r="K322" s="213"/>
      <c r="L322" s="218"/>
      <c r="M322" s="219"/>
      <c r="N322" s="220"/>
      <c r="O322" s="220"/>
      <c r="P322" s="221">
        <f>P323</f>
        <v>0</v>
      </c>
      <c r="Q322" s="220"/>
      <c r="R322" s="221">
        <f>R323</f>
        <v>0</v>
      </c>
      <c r="S322" s="220"/>
      <c r="T322" s="222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3" t="s">
        <v>94</v>
      </c>
      <c r="AT322" s="224" t="s">
        <v>78</v>
      </c>
      <c r="AU322" s="224" t="s">
        <v>79</v>
      </c>
      <c r="AY322" s="223" t="s">
        <v>163</v>
      </c>
      <c r="BK322" s="225">
        <f>BK323</f>
        <v>0</v>
      </c>
    </row>
    <row r="323" s="2" customFormat="1" ht="24.15" customHeight="1">
      <c r="A323" s="39"/>
      <c r="B323" s="40"/>
      <c r="C323" s="228" t="s">
        <v>432</v>
      </c>
      <c r="D323" s="228" t="s">
        <v>165</v>
      </c>
      <c r="E323" s="229" t="s">
        <v>2512</v>
      </c>
      <c r="F323" s="230" t="s">
        <v>2513</v>
      </c>
      <c r="G323" s="231" t="s">
        <v>2514</v>
      </c>
      <c r="H323" s="232">
        <v>12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44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2515</v>
      </c>
      <c r="AT323" s="240" t="s">
        <v>165</v>
      </c>
      <c r="AU323" s="240" t="s">
        <v>84</v>
      </c>
      <c r="AY323" s="18" t="s">
        <v>163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84</v>
      </c>
      <c r="BK323" s="241">
        <f>ROUND(I323*H323,2)</f>
        <v>0</v>
      </c>
      <c r="BL323" s="18" t="s">
        <v>2515</v>
      </c>
      <c r="BM323" s="240" t="s">
        <v>662</v>
      </c>
    </row>
    <row r="324" s="12" customFormat="1" ht="25.92" customHeight="1">
      <c r="A324" s="12"/>
      <c r="B324" s="212"/>
      <c r="C324" s="213"/>
      <c r="D324" s="214" t="s">
        <v>78</v>
      </c>
      <c r="E324" s="215" t="s">
        <v>110</v>
      </c>
      <c r="F324" s="215" t="s">
        <v>111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P325+P327+P330+P332</f>
        <v>0</v>
      </c>
      <c r="Q324" s="220"/>
      <c r="R324" s="221">
        <f>R325+R327+R330+R332</f>
        <v>0</v>
      </c>
      <c r="S324" s="220"/>
      <c r="T324" s="222">
        <f>T325+T327+T330+T332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97</v>
      </c>
      <c r="AT324" s="224" t="s">
        <v>78</v>
      </c>
      <c r="AU324" s="224" t="s">
        <v>79</v>
      </c>
      <c r="AY324" s="223" t="s">
        <v>163</v>
      </c>
      <c r="BK324" s="225">
        <f>BK325+BK327+BK330+BK332</f>
        <v>0</v>
      </c>
    </row>
    <row r="325" s="12" customFormat="1" ht="22.8" customHeight="1">
      <c r="A325" s="12"/>
      <c r="B325" s="212"/>
      <c r="C325" s="213"/>
      <c r="D325" s="214" t="s">
        <v>78</v>
      </c>
      <c r="E325" s="226" t="s">
        <v>2516</v>
      </c>
      <c r="F325" s="226" t="s">
        <v>2517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P326</f>
        <v>0</v>
      </c>
      <c r="Q325" s="220"/>
      <c r="R325" s="221">
        <f>R326</f>
        <v>0</v>
      </c>
      <c r="S325" s="220"/>
      <c r="T325" s="222">
        <f>T326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97</v>
      </c>
      <c r="AT325" s="224" t="s">
        <v>78</v>
      </c>
      <c r="AU325" s="224" t="s">
        <v>84</v>
      </c>
      <c r="AY325" s="223" t="s">
        <v>163</v>
      </c>
      <c r="BK325" s="225">
        <f>BK326</f>
        <v>0</v>
      </c>
    </row>
    <row r="326" s="2" customFormat="1" ht="16.5" customHeight="1">
      <c r="A326" s="39"/>
      <c r="B326" s="40"/>
      <c r="C326" s="228" t="s">
        <v>663</v>
      </c>
      <c r="D326" s="228" t="s">
        <v>165</v>
      </c>
      <c r="E326" s="229" t="s">
        <v>2518</v>
      </c>
      <c r="F326" s="230" t="s">
        <v>2519</v>
      </c>
      <c r="G326" s="231" t="s">
        <v>2520</v>
      </c>
      <c r="H326" s="232">
        <v>1</v>
      </c>
      <c r="I326" s="233"/>
      <c r="J326" s="234">
        <f>ROUND(I326*H326,2)</f>
        <v>0</v>
      </c>
      <c r="K326" s="235"/>
      <c r="L326" s="45"/>
      <c r="M326" s="236" t="s">
        <v>1</v>
      </c>
      <c r="N326" s="237" t="s">
        <v>44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94</v>
      </c>
      <c r="AT326" s="240" t="s">
        <v>165</v>
      </c>
      <c r="AU326" s="240" t="s">
        <v>88</v>
      </c>
      <c r="AY326" s="18" t="s">
        <v>163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84</v>
      </c>
      <c r="BK326" s="241">
        <f>ROUND(I326*H326,2)</f>
        <v>0</v>
      </c>
      <c r="BL326" s="18" t="s">
        <v>94</v>
      </c>
      <c r="BM326" s="240" t="s">
        <v>666</v>
      </c>
    </row>
    <row r="327" s="12" customFormat="1" ht="22.8" customHeight="1">
      <c r="A327" s="12"/>
      <c r="B327" s="212"/>
      <c r="C327" s="213"/>
      <c r="D327" s="214" t="s">
        <v>78</v>
      </c>
      <c r="E327" s="226" t="s">
        <v>2521</v>
      </c>
      <c r="F327" s="226" t="s">
        <v>2522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SUM(P328:P329)</f>
        <v>0</v>
      </c>
      <c r="Q327" s="220"/>
      <c r="R327" s="221">
        <f>SUM(R328:R329)</f>
        <v>0</v>
      </c>
      <c r="S327" s="220"/>
      <c r="T327" s="222">
        <f>SUM(T328:T329)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97</v>
      </c>
      <c r="AT327" s="224" t="s">
        <v>78</v>
      </c>
      <c r="AU327" s="224" t="s">
        <v>84</v>
      </c>
      <c r="AY327" s="223" t="s">
        <v>163</v>
      </c>
      <c r="BK327" s="225">
        <f>SUM(BK328:BK329)</f>
        <v>0</v>
      </c>
    </row>
    <row r="328" s="2" customFormat="1" ht="16.5" customHeight="1">
      <c r="A328" s="39"/>
      <c r="B328" s="40"/>
      <c r="C328" s="228" t="s">
        <v>435</v>
      </c>
      <c r="D328" s="228" t="s">
        <v>165</v>
      </c>
      <c r="E328" s="229" t="s">
        <v>2523</v>
      </c>
      <c r="F328" s="230" t="s">
        <v>2524</v>
      </c>
      <c r="G328" s="231" t="s">
        <v>2520</v>
      </c>
      <c r="H328" s="232">
        <v>1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44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94</v>
      </c>
      <c r="AT328" s="240" t="s">
        <v>165</v>
      </c>
      <c r="AU328" s="240" t="s">
        <v>88</v>
      </c>
      <c r="AY328" s="18" t="s">
        <v>163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84</v>
      </c>
      <c r="BK328" s="241">
        <f>ROUND(I328*H328,2)</f>
        <v>0</v>
      </c>
      <c r="BL328" s="18" t="s">
        <v>94</v>
      </c>
      <c r="BM328" s="240" t="s">
        <v>669</v>
      </c>
    </row>
    <row r="329" s="2" customFormat="1" ht="16.5" customHeight="1">
      <c r="A329" s="39"/>
      <c r="B329" s="40"/>
      <c r="C329" s="228" t="s">
        <v>672</v>
      </c>
      <c r="D329" s="228" t="s">
        <v>165</v>
      </c>
      <c r="E329" s="229" t="s">
        <v>2525</v>
      </c>
      <c r="F329" s="230" t="s">
        <v>2526</v>
      </c>
      <c r="G329" s="231" t="s">
        <v>2520</v>
      </c>
      <c r="H329" s="232">
        <v>1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44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94</v>
      </c>
      <c r="AT329" s="240" t="s">
        <v>165</v>
      </c>
      <c r="AU329" s="240" t="s">
        <v>88</v>
      </c>
      <c r="AY329" s="18" t="s">
        <v>163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84</v>
      </c>
      <c r="BK329" s="241">
        <f>ROUND(I329*H329,2)</f>
        <v>0</v>
      </c>
      <c r="BL329" s="18" t="s">
        <v>94</v>
      </c>
      <c r="BM329" s="240" t="s">
        <v>675</v>
      </c>
    </row>
    <row r="330" s="12" customFormat="1" ht="22.8" customHeight="1">
      <c r="A330" s="12"/>
      <c r="B330" s="212"/>
      <c r="C330" s="213"/>
      <c r="D330" s="214" t="s">
        <v>78</v>
      </c>
      <c r="E330" s="226" t="s">
        <v>2527</v>
      </c>
      <c r="F330" s="226" t="s">
        <v>2528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P331</f>
        <v>0</v>
      </c>
      <c r="Q330" s="220"/>
      <c r="R330" s="221">
        <f>R331</f>
        <v>0</v>
      </c>
      <c r="S330" s="220"/>
      <c r="T330" s="222">
        <f>T331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97</v>
      </c>
      <c r="AT330" s="224" t="s">
        <v>78</v>
      </c>
      <c r="AU330" s="224" t="s">
        <v>84</v>
      </c>
      <c r="AY330" s="223" t="s">
        <v>163</v>
      </c>
      <c r="BK330" s="225">
        <f>BK331</f>
        <v>0</v>
      </c>
    </row>
    <row r="331" s="2" customFormat="1" ht="16.5" customHeight="1">
      <c r="A331" s="39"/>
      <c r="B331" s="40"/>
      <c r="C331" s="228" t="s">
        <v>440</v>
      </c>
      <c r="D331" s="228" t="s">
        <v>165</v>
      </c>
      <c r="E331" s="229" t="s">
        <v>2529</v>
      </c>
      <c r="F331" s="230" t="s">
        <v>2530</v>
      </c>
      <c r="G331" s="231" t="s">
        <v>2520</v>
      </c>
      <c r="H331" s="232">
        <v>1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44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94</v>
      </c>
      <c r="AT331" s="240" t="s">
        <v>165</v>
      </c>
      <c r="AU331" s="240" t="s">
        <v>88</v>
      </c>
      <c r="AY331" s="18" t="s">
        <v>163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84</v>
      </c>
      <c r="BK331" s="241">
        <f>ROUND(I331*H331,2)</f>
        <v>0</v>
      </c>
      <c r="BL331" s="18" t="s">
        <v>94</v>
      </c>
      <c r="BM331" s="240" t="s">
        <v>678</v>
      </c>
    </row>
    <row r="332" s="12" customFormat="1" ht="22.8" customHeight="1">
      <c r="A332" s="12"/>
      <c r="B332" s="212"/>
      <c r="C332" s="213"/>
      <c r="D332" s="214" t="s">
        <v>78</v>
      </c>
      <c r="E332" s="226" t="s">
        <v>2531</v>
      </c>
      <c r="F332" s="226" t="s">
        <v>2532</v>
      </c>
      <c r="G332" s="213"/>
      <c r="H332" s="213"/>
      <c r="I332" s="216"/>
      <c r="J332" s="227">
        <f>BK332</f>
        <v>0</v>
      </c>
      <c r="K332" s="213"/>
      <c r="L332" s="218"/>
      <c r="M332" s="219"/>
      <c r="N332" s="220"/>
      <c r="O332" s="220"/>
      <c r="P332" s="221">
        <f>P333</f>
        <v>0</v>
      </c>
      <c r="Q332" s="220"/>
      <c r="R332" s="221">
        <f>R333</f>
        <v>0</v>
      </c>
      <c r="S332" s="220"/>
      <c r="T332" s="222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23" t="s">
        <v>97</v>
      </c>
      <c r="AT332" s="224" t="s">
        <v>78</v>
      </c>
      <c r="AU332" s="224" t="s">
        <v>84</v>
      </c>
      <c r="AY332" s="223" t="s">
        <v>163</v>
      </c>
      <c r="BK332" s="225">
        <f>BK333</f>
        <v>0</v>
      </c>
    </row>
    <row r="333" s="2" customFormat="1" ht="16.5" customHeight="1">
      <c r="A333" s="39"/>
      <c r="B333" s="40"/>
      <c r="C333" s="228" t="s">
        <v>681</v>
      </c>
      <c r="D333" s="228" t="s">
        <v>165</v>
      </c>
      <c r="E333" s="229" t="s">
        <v>2533</v>
      </c>
      <c r="F333" s="230" t="s">
        <v>2534</v>
      </c>
      <c r="G333" s="231" t="s">
        <v>2520</v>
      </c>
      <c r="H333" s="232">
        <v>1</v>
      </c>
      <c r="I333" s="233"/>
      <c r="J333" s="234">
        <f>ROUND(I333*H333,2)</f>
        <v>0</v>
      </c>
      <c r="K333" s="235"/>
      <c r="L333" s="45"/>
      <c r="M333" s="279" t="s">
        <v>1</v>
      </c>
      <c r="N333" s="280" t="s">
        <v>44</v>
      </c>
      <c r="O333" s="281"/>
      <c r="P333" s="282">
        <f>O333*H333</f>
        <v>0</v>
      </c>
      <c r="Q333" s="282">
        <v>0</v>
      </c>
      <c r="R333" s="282">
        <f>Q333*H333</f>
        <v>0</v>
      </c>
      <c r="S333" s="282">
        <v>0</v>
      </c>
      <c r="T333" s="283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94</v>
      </c>
      <c r="AT333" s="240" t="s">
        <v>165</v>
      </c>
      <c r="AU333" s="240" t="s">
        <v>88</v>
      </c>
      <c r="AY333" s="18" t="s">
        <v>163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84</v>
      </c>
      <c r="BK333" s="241">
        <f>ROUND(I333*H333,2)</f>
        <v>0</v>
      </c>
      <c r="BL333" s="18" t="s">
        <v>94</v>
      </c>
      <c r="BM333" s="240" t="s">
        <v>684</v>
      </c>
    </row>
    <row r="334" s="2" customFormat="1" ht="6.96" customHeight="1">
      <c r="A334" s="39"/>
      <c r="B334" s="67"/>
      <c r="C334" s="68"/>
      <c r="D334" s="68"/>
      <c r="E334" s="68"/>
      <c r="F334" s="68"/>
      <c r="G334" s="68"/>
      <c r="H334" s="68"/>
      <c r="I334" s="68"/>
      <c r="J334" s="68"/>
      <c r="K334" s="68"/>
      <c r="L334" s="45"/>
      <c r="M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</row>
  </sheetData>
  <sheetProtection sheet="1" autoFilter="0" formatColumns="0" formatRows="0" objects="1" scenarios="1" spinCount="100000" saltValue="ZpWnJgeAmrv3mmw+xFa/nTJ9+bLrG2Rj8pTbUzznVksVkNq+XUTEYuxxIgXPqr0StSf89IBI3KrcE7veFKLiOA==" hashValue="nddyqPg0WG6NNh0Ty7bPWkp3WvcUJmc4+6w1QuCOXRhmskvcPyrQ7A9HVIn20awZFKgz3jrbad5M5jiJj9Yn0Q==" algorithmName="SHA-512" password="CC35"/>
  <autoFilter ref="C142:K333"/>
  <mergeCells count="9">
    <mergeCell ref="E7:H7"/>
    <mergeCell ref="E9:H9"/>
    <mergeCell ref="E18:H18"/>
    <mergeCell ref="E27:H27"/>
    <mergeCell ref="E85:H85"/>
    <mergeCell ref="E87:H87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16.5" customHeight="1">
      <c r="A9" s="39"/>
      <c r="B9" s="45"/>
      <c r="C9" s="39"/>
      <c r="D9" s="39"/>
      <c r="E9" s="152" t="s">
        <v>2535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2536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2537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ROUND((SUM(BE133:BE353)),  2)</f>
        <v>0</v>
      </c>
      <c r="G35" s="39"/>
      <c r="H35" s="39"/>
      <c r="I35" s="165">
        <v>0.20999999999999999</v>
      </c>
      <c r="J35" s="164">
        <f>ROUND(((SUM(BE133:BE353))*I35),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ROUND((SUM(BF133:BF353)),  2)</f>
        <v>0</v>
      </c>
      <c r="G36" s="39"/>
      <c r="H36" s="39"/>
      <c r="I36" s="165">
        <v>0.12</v>
      </c>
      <c r="J36" s="164">
        <f>ROUND(((SUM(BF133:BF353))*I36),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ROUND((SUM(BG133:BG353)),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ROUND((SUM(BH133:BH353)),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ROUND((SUM(BI133:BI353)),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2535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2536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6.1 - Zařízení silnoproudé elektrotechniky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Teplická 344/38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Statutární město Děčín</v>
      </c>
      <c r="G93" s="41"/>
      <c r="H93" s="41"/>
      <c r="I93" s="33" t="s">
        <v>31</v>
      </c>
      <c r="J93" s="37" t="str">
        <f>E23</f>
        <v>PROJEKT - projekty staveb, Ing. Marcela Bezděková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2538</v>
      </c>
      <c r="E99" s="192"/>
      <c r="F99" s="192"/>
      <c r="G99" s="192"/>
      <c r="H99" s="192"/>
      <c r="I99" s="192"/>
      <c r="J99" s="193">
        <f>J134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2539</v>
      </c>
      <c r="E100" s="197"/>
      <c r="F100" s="197"/>
      <c r="G100" s="197"/>
      <c r="H100" s="197"/>
      <c r="I100" s="197"/>
      <c r="J100" s="198">
        <f>J135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2540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2541</v>
      </c>
      <c r="E102" s="197"/>
      <c r="F102" s="197"/>
      <c r="G102" s="197"/>
      <c r="H102" s="197"/>
      <c r="I102" s="197"/>
      <c r="J102" s="198">
        <f>J137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2542</v>
      </c>
      <c r="E103" s="197"/>
      <c r="F103" s="197"/>
      <c r="G103" s="197"/>
      <c r="H103" s="197"/>
      <c r="I103" s="197"/>
      <c r="J103" s="198">
        <f>J270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2543</v>
      </c>
      <c r="E104" s="197"/>
      <c r="F104" s="197"/>
      <c r="G104" s="197"/>
      <c r="H104" s="197"/>
      <c r="I104" s="197"/>
      <c r="J104" s="198">
        <f>J299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5"/>
      <c r="C105" s="134"/>
      <c r="D105" s="196" t="s">
        <v>2544</v>
      </c>
      <c r="E105" s="197"/>
      <c r="F105" s="197"/>
      <c r="G105" s="197"/>
      <c r="H105" s="197"/>
      <c r="I105" s="197"/>
      <c r="J105" s="198">
        <f>J318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5"/>
      <c r="C106" s="134"/>
      <c r="D106" s="196" t="s">
        <v>2545</v>
      </c>
      <c r="E106" s="197"/>
      <c r="F106" s="197"/>
      <c r="G106" s="197"/>
      <c r="H106" s="197"/>
      <c r="I106" s="197"/>
      <c r="J106" s="198">
        <f>J327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5"/>
      <c r="C107" s="134"/>
      <c r="D107" s="196" t="s">
        <v>2546</v>
      </c>
      <c r="E107" s="197"/>
      <c r="F107" s="197"/>
      <c r="G107" s="197"/>
      <c r="H107" s="197"/>
      <c r="I107" s="197"/>
      <c r="J107" s="198">
        <f>J343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2245</v>
      </c>
      <c r="E108" s="192"/>
      <c r="F108" s="192"/>
      <c r="G108" s="192"/>
      <c r="H108" s="192"/>
      <c r="I108" s="192"/>
      <c r="J108" s="193">
        <f>J346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2547</v>
      </c>
      <c r="E109" s="197"/>
      <c r="F109" s="197"/>
      <c r="G109" s="197"/>
      <c r="H109" s="197"/>
      <c r="I109" s="197"/>
      <c r="J109" s="198">
        <f>J347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2548</v>
      </c>
      <c r="E110" s="197"/>
      <c r="F110" s="197"/>
      <c r="G110" s="197"/>
      <c r="H110" s="197"/>
      <c r="I110" s="197"/>
      <c r="J110" s="198">
        <f>J350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2247</v>
      </c>
      <c r="E111" s="197"/>
      <c r="F111" s="197"/>
      <c r="G111" s="197"/>
      <c r="H111" s="197"/>
      <c r="I111" s="197"/>
      <c r="J111" s="198">
        <f>J352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148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Objekt DDM, Teplická 344-38, Děčín IV – Podmokly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114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4" t="s">
        <v>2535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2536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6.1 - Zařízení silnoproudé elektrotechniky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Teplická 344/38</v>
      </c>
      <c r="G127" s="41"/>
      <c r="H127" s="41"/>
      <c r="I127" s="33" t="s">
        <v>22</v>
      </c>
      <c r="J127" s="80" t="str">
        <f>IF(J14="","",J14)</f>
        <v>24. 6. 2025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40.05" customHeight="1">
      <c r="A129" s="39"/>
      <c r="B129" s="40"/>
      <c r="C129" s="33" t="s">
        <v>24</v>
      </c>
      <c r="D129" s="41"/>
      <c r="E129" s="41"/>
      <c r="F129" s="28" t="str">
        <f>E17</f>
        <v>Statutární město Děčín</v>
      </c>
      <c r="G129" s="41"/>
      <c r="H129" s="41"/>
      <c r="I129" s="33" t="s">
        <v>31</v>
      </c>
      <c r="J129" s="37" t="str">
        <f>E23</f>
        <v>PROJEKT - projekty staveb, Ing. Marcela Bezděková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29</v>
      </c>
      <c r="D130" s="41"/>
      <c r="E130" s="41"/>
      <c r="F130" s="28" t="str">
        <f>IF(E20="","",E20)</f>
        <v>Vyplň údaj</v>
      </c>
      <c r="G130" s="41"/>
      <c r="H130" s="41"/>
      <c r="I130" s="33" t="s">
        <v>35</v>
      </c>
      <c r="J130" s="37" t="str">
        <f>E26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0"/>
      <c r="B132" s="201"/>
      <c r="C132" s="202" t="s">
        <v>149</v>
      </c>
      <c r="D132" s="203" t="s">
        <v>64</v>
      </c>
      <c r="E132" s="203" t="s">
        <v>60</v>
      </c>
      <c r="F132" s="203" t="s">
        <v>61</v>
      </c>
      <c r="G132" s="203" t="s">
        <v>150</v>
      </c>
      <c r="H132" s="203" t="s">
        <v>151</v>
      </c>
      <c r="I132" s="203" t="s">
        <v>152</v>
      </c>
      <c r="J132" s="204" t="s">
        <v>118</v>
      </c>
      <c r="K132" s="205" t="s">
        <v>153</v>
      </c>
      <c r="L132" s="206"/>
      <c r="M132" s="101" t="s">
        <v>1</v>
      </c>
      <c r="N132" s="102" t="s">
        <v>43</v>
      </c>
      <c r="O132" s="102" t="s">
        <v>154</v>
      </c>
      <c r="P132" s="102" t="s">
        <v>155</v>
      </c>
      <c r="Q132" s="102" t="s">
        <v>156</v>
      </c>
      <c r="R132" s="102" t="s">
        <v>157</v>
      </c>
      <c r="S132" s="102" t="s">
        <v>158</v>
      </c>
      <c r="T132" s="103" t="s">
        <v>159</v>
      </c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</row>
    <row r="133" s="2" customFormat="1" ht="22.8" customHeight="1">
      <c r="A133" s="39"/>
      <c r="B133" s="40"/>
      <c r="C133" s="108" t="s">
        <v>160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P134+P346</f>
        <v>0</v>
      </c>
      <c r="Q133" s="105"/>
      <c r="R133" s="209">
        <f>R134+R346</f>
        <v>0</v>
      </c>
      <c r="S133" s="105"/>
      <c r="T133" s="210">
        <f>T134+T346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78</v>
      </c>
      <c r="AU133" s="18" t="s">
        <v>120</v>
      </c>
      <c r="BK133" s="211">
        <f>BK134+BK346</f>
        <v>0</v>
      </c>
    </row>
    <row r="134" s="12" customFormat="1" ht="25.92" customHeight="1">
      <c r="A134" s="12"/>
      <c r="B134" s="212"/>
      <c r="C134" s="213"/>
      <c r="D134" s="214" t="s">
        <v>78</v>
      </c>
      <c r="E134" s="215" t="s">
        <v>161</v>
      </c>
      <c r="F134" s="215" t="s">
        <v>161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P135+P136</f>
        <v>0</v>
      </c>
      <c r="Q134" s="220"/>
      <c r="R134" s="221">
        <f>R135+R136</f>
        <v>0</v>
      </c>
      <c r="S134" s="220"/>
      <c r="T134" s="222">
        <f>T135+T136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78</v>
      </c>
      <c r="AU134" s="224" t="s">
        <v>79</v>
      </c>
      <c r="AY134" s="223" t="s">
        <v>163</v>
      </c>
      <c r="BK134" s="225">
        <f>BK135+BK136</f>
        <v>0</v>
      </c>
    </row>
    <row r="135" s="12" customFormat="1" ht="22.8" customHeight="1">
      <c r="A135" s="12"/>
      <c r="B135" s="212"/>
      <c r="C135" s="213"/>
      <c r="D135" s="214" t="s">
        <v>78</v>
      </c>
      <c r="E135" s="226" t="s">
        <v>2549</v>
      </c>
      <c r="F135" s="226" t="s">
        <v>2550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v>0</v>
      </c>
      <c r="Q135" s="220"/>
      <c r="R135" s="221">
        <v>0</v>
      </c>
      <c r="S135" s="220"/>
      <c r="T135" s="222"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78</v>
      </c>
      <c r="AU135" s="224" t="s">
        <v>84</v>
      </c>
      <c r="AY135" s="223" t="s">
        <v>163</v>
      </c>
      <c r="BK135" s="225">
        <v>0</v>
      </c>
    </row>
    <row r="136" s="12" customFormat="1" ht="22.8" customHeight="1">
      <c r="A136" s="12"/>
      <c r="B136" s="212"/>
      <c r="C136" s="213"/>
      <c r="D136" s="214" t="s">
        <v>78</v>
      </c>
      <c r="E136" s="226" t="s">
        <v>296</v>
      </c>
      <c r="F136" s="226" t="s">
        <v>2488</v>
      </c>
      <c r="G136" s="213"/>
      <c r="H136" s="213"/>
      <c r="I136" s="216"/>
      <c r="J136" s="227">
        <f>BK136</f>
        <v>0</v>
      </c>
      <c r="K136" s="213"/>
      <c r="L136" s="218"/>
      <c r="M136" s="219"/>
      <c r="N136" s="220"/>
      <c r="O136" s="220"/>
      <c r="P136" s="221">
        <f>P137+P270+P299+P318+P327+P343</f>
        <v>0</v>
      </c>
      <c r="Q136" s="220"/>
      <c r="R136" s="221">
        <f>R137+R270+R299+R318+R327+R343</f>
        <v>0</v>
      </c>
      <c r="S136" s="220"/>
      <c r="T136" s="222">
        <f>T137+T270+T299+T318+T327+T343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91</v>
      </c>
      <c r="AT136" s="224" t="s">
        <v>78</v>
      </c>
      <c r="AU136" s="224" t="s">
        <v>84</v>
      </c>
      <c r="AY136" s="223" t="s">
        <v>163</v>
      </c>
      <c r="BK136" s="225">
        <f>BK137+BK270+BK299+BK318+BK327+BK343</f>
        <v>0</v>
      </c>
    </row>
    <row r="137" s="12" customFormat="1" ht="20.88" customHeight="1">
      <c r="A137" s="12"/>
      <c r="B137" s="212"/>
      <c r="C137" s="213"/>
      <c r="D137" s="214" t="s">
        <v>78</v>
      </c>
      <c r="E137" s="226" t="s">
        <v>1249</v>
      </c>
      <c r="F137" s="226" t="s">
        <v>1250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SUM(P138:P269)</f>
        <v>0</v>
      </c>
      <c r="Q137" s="220"/>
      <c r="R137" s="221">
        <f>SUM(R138:R269)</f>
        <v>0</v>
      </c>
      <c r="S137" s="220"/>
      <c r="T137" s="222">
        <f>SUM(T138:T269)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88</v>
      </c>
      <c r="AT137" s="224" t="s">
        <v>78</v>
      </c>
      <c r="AU137" s="224" t="s">
        <v>88</v>
      </c>
      <c r="AY137" s="223" t="s">
        <v>163</v>
      </c>
      <c r="BK137" s="225">
        <f>SUM(BK138:BK269)</f>
        <v>0</v>
      </c>
    </row>
    <row r="138" s="2" customFormat="1" ht="37.8" customHeight="1">
      <c r="A138" s="39"/>
      <c r="B138" s="40"/>
      <c r="C138" s="228" t="s">
        <v>84</v>
      </c>
      <c r="D138" s="228" t="s">
        <v>165</v>
      </c>
      <c r="E138" s="229" t="s">
        <v>2551</v>
      </c>
      <c r="F138" s="230" t="s">
        <v>2552</v>
      </c>
      <c r="G138" s="231" t="s">
        <v>184</v>
      </c>
      <c r="H138" s="232">
        <v>24</v>
      </c>
      <c r="I138" s="233"/>
      <c r="J138" s="234">
        <f>ROUND(I138*H138,2)</f>
        <v>0</v>
      </c>
      <c r="K138" s="235"/>
      <c r="L138" s="45"/>
      <c r="M138" s="236" t="s">
        <v>1</v>
      </c>
      <c r="N138" s="237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202</v>
      </c>
      <c r="AT138" s="240" t="s">
        <v>165</v>
      </c>
      <c r="AU138" s="240" t="s">
        <v>91</v>
      </c>
      <c r="AY138" s="18" t="s">
        <v>163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84</v>
      </c>
      <c r="BK138" s="241">
        <f>ROUND(I138*H138,2)</f>
        <v>0</v>
      </c>
      <c r="BL138" s="18" t="s">
        <v>202</v>
      </c>
      <c r="BM138" s="240" t="s">
        <v>88</v>
      </c>
    </row>
    <row r="139" s="2" customFormat="1" ht="24.15" customHeight="1">
      <c r="A139" s="39"/>
      <c r="B139" s="40"/>
      <c r="C139" s="265" t="s">
        <v>88</v>
      </c>
      <c r="D139" s="265" t="s">
        <v>296</v>
      </c>
      <c r="E139" s="266" t="s">
        <v>2553</v>
      </c>
      <c r="F139" s="267" t="s">
        <v>2554</v>
      </c>
      <c r="G139" s="268" t="s">
        <v>184</v>
      </c>
      <c r="H139" s="269">
        <v>25.199999999999999</v>
      </c>
      <c r="I139" s="270"/>
      <c r="J139" s="271">
        <f>ROUND(I139*H139,2)</f>
        <v>0</v>
      </c>
      <c r="K139" s="272"/>
      <c r="L139" s="273"/>
      <c r="M139" s="274" t="s">
        <v>1</v>
      </c>
      <c r="N139" s="275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242</v>
      </c>
      <c r="AT139" s="240" t="s">
        <v>296</v>
      </c>
      <c r="AU139" s="240" t="s">
        <v>91</v>
      </c>
      <c r="AY139" s="18" t="s">
        <v>163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202</v>
      </c>
      <c r="BM139" s="240" t="s">
        <v>94</v>
      </c>
    </row>
    <row r="140" s="13" customFormat="1">
      <c r="A140" s="13"/>
      <c r="B140" s="242"/>
      <c r="C140" s="243"/>
      <c r="D140" s="244" t="s">
        <v>169</v>
      </c>
      <c r="E140" s="245" t="s">
        <v>1</v>
      </c>
      <c r="F140" s="246" t="s">
        <v>2555</v>
      </c>
      <c r="G140" s="243"/>
      <c r="H140" s="247">
        <v>25.199999999999999</v>
      </c>
      <c r="I140" s="248"/>
      <c r="J140" s="243"/>
      <c r="K140" s="243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169</v>
      </c>
      <c r="AU140" s="253" t="s">
        <v>91</v>
      </c>
      <c r="AV140" s="13" t="s">
        <v>88</v>
      </c>
      <c r="AW140" s="13" t="s">
        <v>34</v>
      </c>
      <c r="AX140" s="13" t="s">
        <v>79</v>
      </c>
      <c r="AY140" s="253" t="s">
        <v>163</v>
      </c>
    </row>
    <row r="141" s="14" customFormat="1">
      <c r="A141" s="14"/>
      <c r="B141" s="254"/>
      <c r="C141" s="255"/>
      <c r="D141" s="244" t="s">
        <v>169</v>
      </c>
      <c r="E141" s="256" t="s">
        <v>1</v>
      </c>
      <c r="F141" s="257" t="s">
        <v>172</v>
      </c>
      <c r="G141" s="255"/>
      <c r="H141" s="258">
        <v>25.199999999999999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4" t="s">
        <v>169</v>
      </c>
      <c r="AU141" s="264" t="s">
        <v>91</v>
      </c>
      <c r="AV141" s="14" t="s">
        <v>94</v>
      </c>
      <c r="AW141" s="14" t="s">
        <v>34</v>
      </c>
      <c r="AX141" s="14" t="s">
        <v>84</v>
      </c>
      <c r="AY141" s="264" t="s">
        <v>163</v>
      </c>
    </row>
    <row r="142" s="2" customFormat="1" ht="44.25" customHeight="1">
      <c r="A142" s="39"/>
      <c r="B142" s="40"/>
      <c r="C142" s="228" t="s">
        <v>91</v>
      </c>
      <c r="D142" s="228" t="s">
        <v>165</v>
      </c>
      <c r="E142" s="229" t="s">
        <v>2556</v>
      </c>
      <c r="F142" s="230" t="s">
        <v>2557</v>
      </c>
      <c r="G142" s="231" t="s">
        <v>184</v>
      </c>
      <c r="H142" s="232">
        <v>170</v>
      </c>
      <c r="I142" s="233"/>
      <c r="J142" s="234">
        <f>ROUND(I142*H142,2)</f>
        <v>0</v>
      </c>
      <c r="K142" s="235"/>
      <c r="L142" s="45"/>
      <c r="M142" s="236" t="s">
        <v>1</v>
      </c>
      <c r="N142" s="237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202</v>
      </c>
      <c r="AT142" s="240" t="s">
        <v>165</v>
      </c>
      <c r="AU142" s="240" t="s">
        <v>91</v>
      </c>
      <c r="AY142" s="18" t="s">
        <v>163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84</v>
      </c>
      <c r="BK142" s="241">
        <f>ROUND(I142*H142,2)</f>
        <v>0</v>
      </c>
      <c r="BL142" s="18" t="s">
        <v>202</v>
      </c>
      <c r="BM142" s="240" t="s">
        <v>100</v>
      </c>
    </row>
    <row r="143" s="2" customFormat="1" ht="21.75" customHeight="1">
      <c r="A143" s="39"/>
      <c r="B143" s="40"/>
      <c r="C143" s="265" t="s">
        <v>94</v>
      </c>
      <c r="D143" s="265" t="s">
        <v>296</v>
      </c>
      <c r="E143" s="266" t="s">
        <v>2558</v>
      </c>
      <c r="F143" s="267" t="s">
        <v>2559</v>
      </c>
      <c r="G143" s="268" t="s">
        <v>184</v>
      </c>
      <c r="H143" s="269">
        <v>178.5</v>
      </c>
      <c r="I143" s="270"/>
      <c r="J143" s="271">
        <f>ROUND(I143*H143,2)</f>
        <v>0</v>
      </c>
      <c r="K143" s="272"/>
      <c r="L143" s="273"/>
      <c r="M143" s="274" t="s">
        <v>1</v>
      </c>
      <c r="N143" s="275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242</v>
      </c>
      <c r="AT143" s="240" t="s">
        <v>296</v>
      </c>
      <c r="AU143" s="240" t="s">
        <v>91</v>
      </c>
      <c r="AY143" s="18" t="s">
        <v>163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84</v>
      </c>
      <c r="BK143" s="241">
        <f>ROUND(I143*H143,2)</f>
        <v>0</v>
      </c>
      <c r="BL143" s="18" t="s">
        <v>202</v>
      </c>
      <c r="BM143" s="240" t="s">
        <v>185</v>
      </c>
    </row>
    <row r="144" s="13" customFormat="1">
      <c r="A144" s="13"/>
      <c r="B144" s="242"/>
      <c r="C144" s="243"/>
      <c r="D144" s="244" t="s">
        <v>169</v>
      </c>
      <c r="E144" s="245" t="s">
        <v>1</v>
      </c>
      <c r="F144" s="246" t="s">
        <v>2560</v>
      </c>
      <c r="G144" s="243"/>
      <c r="H144" s="247">
        <v>178.5</v>
      </c>
      <c r="I144" s="248"/>
      <c r="J144" s="243"/>
      <c r="K144" s="243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169</v>
      </c>
      <c r="AU144" s="253" t="s">
        <v>91</v>
      </c>
      <c r="AV144" s="13" t="s">
        <v>88</v>
      </c>
      <c r="AW144" s="13" t="s">
        <v>34</v>
      </c>
      <c r="AX144" s="13" t="s">
        <v>79</v>
      </c>
      <c r="AY144" s="253" t="s">
        <v>163</v>
      </c>
    </row>
    <row r="145" s="14" customFormat="1">
      <c r="A145" s="14"/>
      <c r="B145" s="254"/>
      <c r="C145" s="255"/>
      <c r="D145" s="244" t="s">
        <v>169</v>
      </c>
      <c r="E145" s="256" t="s">
        <v>1</v>
      </c>
      <c r="F145" s="257" t="s">
        <v>172</v>
      </c>
      <c r="G145" s="255"/>
      <c r="H145" s="258">
        <v>178.5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169</v>
      </c>
      <c r="AU145" s="264" t="s">
        <v>91</v>
      </c>
      <c r="AV145" s="14" t="s">
        <v>94</v>
      </c>
      <c r="AW145" s="14" t="s">
        <v>34</v>
      </c>
      <c r="AX145" s="14" t="s">
        <v>84</v>
      </c>
      <c r="AY145" s="264" t="s">
        <v>163</v>
      </c>
    </row>
    <row r="146" s="2" customFormat="1" ht="44.25" customHeight="1">
      <c r="A146" s="39"/>
      <c r="B146" s="40"/>
      <c r="C146" s="228" t="s">
        <v>97</v>
      </c>
      <c r="D146" s="228" t="s">
        <v>165</v>
      </c>
      <c r="E146" s="229" t="s">
        <v>2561</v>
      </c>
      <c r="F146" s="230" t="s">
        <v>2562</v>
      </c>
      <c r="G146" s="231" t="s">
        <v>184</v>
      </c>
      <c r="H146" s="232">
        <v>20</v>
      </c>
      <c r="I146" s="233"/>
      <c r="J146" s="234">
        <f>ROUND(I146*H146,2)</f>
        <v>0</v>
      </c>
      <c r="K146" s="235"/>
      <c r="L146" s="45"/>
      <c r="M146" s="236" t="s">
        <v>1</v>
      </c>
      <c r="N146" s="237" t="s">
        <v>44</v>
      </c>
      <c r="O146" s="92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0" t="s">
        <v>202</v>
      </c>
      <c r="AT146" s="240" t="s">
        <v>165</v>
      </c>
      <c r="AU146" s="240" t="s">
        <v>91</v>
      </c>
      <c r="AY146" s="18" t="s">
        <v>163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8" t="s">
        <v>84</v>
      </c>
      <c r="BK146" s="241">
        <f>ROUND(I146*H146,2)</f>
        <v>0</v>
      </c>
      <c r="BL146" s="18" t="s">
        <v>202</v>
      </c>
      <c r="BM146" s="240" t="s">
        <v>188</v>
      </c>
    </row>
    <row r="147" s="2" customFormat="1" ht="16.5" customHeight="1">
      <c r="A147" s="39"/>
      <c r="B147" s="40"/>
      <c r="C147" s="265" t="s">
        <v>100</v>
      </c>
      <c r="D147" s="265" t="s">
        <v>296</v>
      </c>
      <c r="E147" s="266" t="s">
        <v>2563</v>
      </c>
      <c r="F147" s="267" t="s">
        <v>2564</v>
      </c>
      <c r="G147" s="268" t="s">
        <v>184</v>
      </c>
      <c r="H147" s="269">
        <v>21</v>
      </c>
      <c r="I147" s="270"/>
      <c r="J147" s="271">
        <f>ROUND(I147*H147,2)</f>
        <v>0</v>
      </c>
      <c r="K147" s="272"/>
      <c r="L147" s="273"/>
      <c r="M147" s="274" t="s">
        <v>1</v>
      </c>
      <c r="N147" s="275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242</v>
      </c>
      <c r="AT147" s="240" t="s">
        <v>296</v>
      </c>
      <c r="AU147" s="240" t="s">
        <v>91</v>
      </c>
      <c r="AY147" s="18" t="s">
        <v>163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84</v>
      </c>
      <c r="BK147" s="241">
        <f>ROUND(I147*H147,2)</f>
        <v>0</v>
      </c>
      <c r="BL147" s="18" t="s">
        <v>202</v>
      </c>
      <c r="BM147" s="240" t="s">
        <v>8</v>
      </c>
    </row>
    <row r="148" s="13" customFormat="1">
      <c r="A148" s="13"/>
      <c r="B148" s="242"/>
      <c r="C148" s="243"/>
      <c r="D148" s="244" t="s">
        <v>169</v>
      </c>
      <c r="E148" s="245" t="s">
        <v>1</v>
      </c>
      <c r="F148" s="246" t="s">
        <v>2565</v>
      </c>
      <c r="G148" s="243"/>
      <c r="H148" s="247">
        <v>21</v>
      </c>
      <c r="I148" s="248"/>
      <c r="J148" s="243"/>
      <c r="K148" s="243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169</v>
      </c>
      <c r="AU148" s="253" t="s">
        <v>91</v>
      </c>
      <c r="AV148" s="13" t="s">
        <v>88</v>
      </c>
      <c r="AW148" s="13" t="s">
        <v>34</v>
      </c>
      <c r="AX148" s="13" t="s">
        <v>79</v>
      </c>
      <c r="AY148" s="253" t="s">
        <v>163</v>
      </c>
    </row>
    <row r="149" s="14" customFormat="1">
      <c r="A149" s="14"/>
      <c r="B149" s="254"/>
      <c r="C149" s="255"/>
      <c r="D149" s="244" t="s">
        <v>169</v>
      </c>
      <c r="E149" s="256" t="s">
        <v>1</v>
      </c>
      <c r="F149" s="257" t="s">
        <v>172</v>
      </c>
      <c r="G149" s="255"/>
      <c r="H149" s="258">
        <v>21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4" t="s">
        <v>169</v>
      </c>
      <c r="AU149" s="264" t="s">
        <v>91</v>
      </c>
      <c r="AV149" s="14" t="s">
        <v>94</v>
      </c>
      <c r="AW149" s="14" t="s">
        <v>34</v>
      </c>
      <c r="AX149" s="14" t="s">
        <v>84</v>
      </c>
      <c r="AY149" s="264" t="s">
        <v>163</v>
      </c>
    </row>
    <row r="150" s="2" customFormat="1" ht="44.25" customHeight="1">
      <c r="A150" s="39"/>
      <c r="B150" s="40"/>
      <c r="C150" s="228" t="s">
        <v>194</v>
      </c>
      <c r="D150" s="228" t="s">
        <v>165</v>
      </c>
      <c r="E150" s="229" t="s">
        <v>2566</v>
      </c>
      <c r="F150" s="230" t="s">
        <v>2567</v>
      </c>
      <c r="G150" s="231" t="s">
        <v>184</v>
      </c>
      <c r="H150" s="232">
        <v>10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202</v>
      </c>
      <c r="AT150" s="240" t="s">
        <v>165</v>
      </c>
      <c r="AU150" s="240" t="s">
        <v>91</v>
      </c>
      <c r="AY150" s="18" t="s">
        <v>163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84</v>
      </c>
      <c r="BK150" s="241">
        <f>ROUND(I150*H150,2)</f>
        <v>0</v>
      </c>
      <c r="BL150" s="18" t="s">
        <v>202</v>
      </c>
      <c r="BM150" s="240" t="s">
        <v>197</v>
      </c>
    </row>
    <row r="151" s="2" customFormat="1" ht="16.5" customHeight="1">
      <c r="A151" s="39"/>
      <c r="B151" s="40"/>
      <c r="C151" s="265" t="s">
        <v>185</v>
      </c>
      <c r="D151" s="265" t="s">
        <v>296</v>
      </c>
      <c r="E151" s="266" t="s">
        <v>2480</v>
      </c>
      <c r="F151" s="267" t="s">
        <v>2568</v>
      </c>
      <c r="G151" s="268" t="s">
        <v>184</v>
      </c>
      <c r="H151" s="269">
        <v>10</v>
      </c>
      <c r="I151" s="270"/>
      <c r="J151" s="271">
        <f>ROUND(I151*H151,2)</f>
        <v>0</v>
      </c>
      <c r="K151" s="272"/>
      <c r="L151" s="273"/>
      <c r="M151" s="274" t="s">
        <v>1</v>
      </c>
      <c r="N151" s="275" t="s">
        <v>44</v>
      </c>
      <c r="O151" s="92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0" t="s">
        <v>242</v>
      </c>
      <c r="AT151" s="240" t="s">
        <v>296</v>
      </c>
      <c r="AU151" s="240" t="s">
        <v>91</v>
      </c>
      <c r="AY151" s="18" t="s">
        <v>163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8" t="s">
        <v>84</v>
      </c>
      <c r="BK151" s="241">
        <f>ROUND(I151*H151,2)</f>
        <v>0</v>
      </c>
      <c r="BL151" s="18" t="s">
        <v>202</v>
      </c>
      <c r="BM151" s="240" t="s">
        <v>202</v>
      </c>
    </row>
    <row r="152" s="2" customFormat="1" ht="49.05" customHeight="1">
      <c r="A152" s="39"/>
      <c r="B152" s="40"/>
      <c r="C152" s="228" t="s">
        <v>205</v>
      </c>
      <c r="D152" s="228" t="s">
        <v>165</v>
      </c>
      <c r="E152" s="229" t="s">
        <v>2569</v>
      </c>
      <c r="F152" s="230" t="s">
        <v>2570</v>
      </c>
      <c r="G152" s="231" t="s">
        <v>293</v>
      </c>
      <c r="H152" s="232">
        <v>34</v>
      </c>
      <c r="I152" s="233"/>
      <c r="J152" s="234">
        <f>ROUND(I152*H152,2)</f>
        <v>0</v>
      </c>
      <c r="K152" s="235"/>
      <c r="L152" s="45"/>
      <c r="M152" s="236" t="s">
        <v>1</v>
      </c>
      <c r="N152" s="237" t="s">
        <v>44</v>
      </c>
      <c r="O152" s="92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0" t="s">
        <v>202</v>
      </c>
      <c r="AT152" s="240" t="s">
        <v>165</v>
      </c>
      <c r="AU152" s="240" t="s">
        <v>91</v>
      </c>
      <c r="AY152" s="18" t="s">
        <v>163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8" t="s">
        <v>84</v>
      </c>
      <c r="BK152" s="241">
        <f>ROUND(I152*H152,2)</f>
        <v>0</v>
      </c>
      <c r="BL152" s="18" t="s">
        <v>202</v>
      </c>
      <c r="BM152" s="240" t="s">
        <v>208</v>
      </c>
    </row>
    <row r="153" s="2" customFormat="1" ht="24.15" customHeight="1">
      <c r="A153" s="39"/>
      <c r="B153" s="40"/>
      <c r="C153" s="265" t="s">
        <v>188</v>
      </c>
      <c r="D153" s="265" t="s">
        <v>296</v>
      </c>
      <c r="E153" s="266" t="s">
        <v>2571</v>
      </c>
      <c r="F153" s="267" t="s">
        <v>2572</v>
      </c>
      <c r="G153" s="268" t="s">
        <v>293</v>
      </c>
      <c r="H153" s="269">
        <v>29</v>
      </c>
      <c r="I153" s="270"/>
      <c r="J153" s="271">
        <f>ROUND(I153*H153,2)</f>
        <v>0</v>
      </c>
      <c r="K153" s="272"/>
      <c r="L153" s="273"/>
      <c r="M153" s="274" t="s">
        <v>1</v>
      </c>
      <c r="N153" s="275" t="s">
        <v>44</v>
      </c>
      <c r="O153" s="92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0" t="s">
        <v>242</v>
      </c>
      <c r="AT153" s="240" t="s">
        <v>296</v>
      </c>
      <c r="AU153" s="240" t="s">
        <v>91</v>
      </c>
      <c r="AY153" s="18" t="s">
        <v>163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8" t="s">
        <v>84</v>
      </c>
      <c r="BK153" s="241">
        <f>ROUND(I153*H153,2)</f>
        <v>0</v>
      </c>
      <c r="BL153" s="18" t="s">
        <v>202</v>
      </c>
      <c r="BM153" s="240" t="s">
        <v>213</v>
      </c>
    </row>
    <row r="154" s="2" customFormat="1" ht="24.15" customHeight="1">
      <c r="A154" s="39"/>
      <c r="B154" s="40"/>
      <c r="C154" s="265" t="s">
        <v>214</v>
      </c>
      <c r="D154" s="265" t="s">
        <v>296</v>
      </c>
      <c r="E154" s="266" t="s">
        <v>2573</v>
      </c>
      <c r="F154" s="267" t="s">
        <v>2574</v>
      </c>
      <c r="G154" s="268" t="s">
        <v>293</v>
      </c>
      <c r="H154" s="269">
        <v>5</v>
      </c>
      <c r="I154" s="270"/>
      <c r="J154" s="271">
        <f>ROUND(I154*H154,2)</f>
        <v>0</v>
      </c>
      <c r="K154" s="272"/>
      <c r="L154" s="273"/>
      <c r="M154" s="274" t="s">
        <v>1</v>
      </c>
      <c r="N154" s="275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242</v>
      </c>
      <c r="AT154" s="240" t="s">
        <v>296</v>
      </c>
      <c r="AU154" s="240" t="s">
        <v>91</v>
      </c>
      <c r="AY154" s="18" t="s">
        <v>163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202</v>
      </c>
      <c r="BM154" s="240" t="s">
        <v>217</v>
      </c>
    </row>
    <row r="155" s="2" customFormat="1" ht="49.05" customHeight="1">
      <c r="A155" s="39"/>
      <c r="B155" s="40"/>
      <c r="C155" s="228" t="s">
        <v>8</v>
      </c>
      <c r="D155" s="228" t="s">
        <v>165</v>
      </c>
      <c r="E155" s="229" t="s">
        <v>2575</v>
      </c>
      <c r="F155" s="230" t="s">
        <v>2576</v>
      </c>
      <c r="G155" s="231" t="s">
        <v>293</v>
      </c>
      <c r="H155" s="232">
        <v>5</v>
      </c>
      <c r="I155" s="233"/>
      <c r="J155" s="234">
        <f>ROUND(I155*H155,2)</f>
        <v>0</v>
      </c>
      <c r="K155" s="235"/>
      <c r="L155" s="45"/>
      <c r="M155" s="236" t="s">
        <v>1</v>
      </c>
      <c r="N155" s="237" t="s">
        <v>44</v>
      </c>
      <c r="O155" s="92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0" t="s">
        <v>202</v>
      </c>
      <c r="AT155" s="240" t="s">
        <v>165</v>
      </c>
      <c r="AU155" s="240" t="s">
        <v>91</v>
      </c>
      <c r="AY155" s="18" t="s">
        <v>163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8" t="s">
        <v>84</v>
      </c>
      <c r="BK155" s="241">
        <f>ROUND(I155*H155,2)</f>
        <v>0</v>
      </c>
      <c r="BL155" s="18" t="s">
        <v>202</v>
      </c>
      <c r="BM155" s="240" t="s">
        <v>224</v>
      </c>
    </row>
    <row r="156" s="2" customFormat="1" ht="24.15" customHeight="1">
      <c r="A156" s="39"/>
      <c r="B156" s="40"/>
      <c r="C156" s="265" t="s">
        <v>229</v>
      </c>
      <c r="D156" s="265" t="s">
        <v>296</v>
      </c>
      <c r="E156" s="266" t="s">
        <v>2577</v>
      </c>
      <c r="F156" s="267" t="s">
        <v>2578</v>
      </c>
      <c r="G156" s="268" t="s">
        <v>293</v>
      </c>
      <c r="H156" s="269">
        <v>5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44</v>
      </c>
      <c r="O156" s="92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0" t="s">
        <v>242</v>
      </c>
      <c r="AT156" s="240" t="s">
        <v>296</v>
      </c>
      <c r="AU156" s="240" t="s">
        <v>91</v>
      </c>
      <c r="AY156" s="18" t="s">
        <v>163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8" t="s">
        <v>84</v>
      </c>
      <c r="BK156" s="241">
        <f>ROUND(I156*H156,2)</f>
        <v>0</v>
      </c>
      <c r="BL156" s="18" t="s">
        <v>202</v>
      </c>
      <c r="BM156" s="240" t="s">
        <v>232</v>
      </c>
    </row>
    <row r="157" s="2" customFormat="1" ht="44.25" customHeight="1">
      <c r="A157" s="39"/>
      <c r="B157" s="40"/>
      <c r="C157" s="228" t="s">
        <v>197</v>
      </c>
      <c r="D157" s="228" t="s">
        <v>165</v>
      </c>
      <c r="E157" s="229" t="s">
        <v>2579</v>
      </c>
      <c r="F157" s="230" t="s">
        <v>2580</v>
      </c>
      <c r="G157" s="231" t="s">
        <v>184</v>
      </c>
      <c r="H157" s="232">
        <v>290</v>
      </c>
      <c r="I157" s="233"/>
      <c r="J157" s="234">
        <f>ROUND(I157*H157,2)</f>
        <v>0</v>
      </c>
      <c r="K157" s="235"/>
      <c r="L157" s="45"/>
      <c r="M157" s="236" t="s">
        <v>1</v>
      </c>
      <c r="N157" s="237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202</v>
      </c>
      <c r="AT157" s="240" t="s">
        <v>165</v>
      </c>
      <c r="AU157" s="240" t="s">
        <v>91</v>
      </c>
      <c r="AY157" s="18" t="s">
        <v>163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202</v>
      </c>
      <c r="BM157" s="240" t="s">
        <v>235</v>
      </c>
    </row>
    <row r="158" s="2" customFormat="1" ht="24.15" customHeight="1">
      <c r="A158" s="39"/>
      <c r="B158" s="40"/>
      <c r="C158" s="265" t="s">
        <v>236</v>
      </c>
      <c r="D158" s="265" t="s">
        <v>296</v>
      </c>
      <c r="E158" s="266" t="s">
        <v>2581</v>
      </c>
      <c r="F158" s="267" t="s">
        <v>2582</v>
      </c>
      <c r="G158" s="268" t="s">
        <v>184</v>
      </c>
      <c r="H158" s="269">
        <v>431.25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44</v>
      </c>
      <c r="O158" s="92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0" t="s">
        <v>242</v>
      </c>
      <c r="AT158" s="240" t="s">
        <v>296</v>
      </c>
      <c r="AU158" s="240" t="s">
        <v>91</v>
      </c>
      <c r="AY158" s="18" t="s">
        <v>163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8" t="s">
        <v>84</v>
      </c>
      <c r="BK158" s="241">
        <f>ROUND(I158*H158,2)</f>
        <v>0</v>
      </c>
      <c r="BL158" s="18" t="s">
        <v>202</v>
      </c>
      <c r="BM158" s="240" t="s">
        <v>239</v>
      </c>
    </row>
    <row r="159" s="13" customFormat="1">
      <c r="A159" s="13"/>
      <c r="B159" s="242"/>
      <c r="C159" s="243"/>
      <c r="D159" s="244" t="s">
        <v>169</v>
      </c>
      <c r="E159" s="245" t="s">
        <v>1</v>
      </c>
      <c r="F159" s="246" t="s">
        <v>2583</v>
      </c>
      <c r="G159" s="243"/>
      <c r="H159" s="247">
        <v>431.25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169</v>
      </c>
      <c r="AU159" s="253" t="s">
        <v>91</v>
      </c>
      <c r="AV159" s="13" t="s">
        <v>88</v>
      </c>
      <c r="AW159" s="13" t="s">
        <v>34</v>
      </c>
      <c r="AX159" s="13" t="s">
        <v>79</v>
      </c>
      <c r="AY159" s="253" t="s">
        <v>163</v>
      </c>
    </row>
    <row r="160" s="14" customFormat="1">
      <c r="A160" s="14"/>
      <c r="B160" s="254"/>
      <c r="C160" s="255"/>
      <c r="D160" s="244" t="s">
        <v>169</v>
      </c>
      <c r="E160" s="256" t="s">
        <v>1</v>
      </c>
      <c r="F160" s="257" t="s">
        <v>172</v>
      </c>
      <c r="G160" s="255"/>
      <c r="H160" s="258">
        <v>431.25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169</v>
      </c>
      <c r="AU160" s="264" t="s">
        <v>91</v>
      </c>
      <c r="AV160" s="14" t="s">
        <v>94</v>
      </c>
      <c r="AW160" s="14" t="s">
        <v>34</v>
      </c>
      <c r="AX160" s="14" t="s">
        <v>84</v>
      </c>
      <c r="AY160" s="264" t="s">
        <v>163</v>
      </c>
    </row>
    <row r="161" s="2" customFormat="1" ht="62.7" customHeight="1">
      <c r="A161" s="39"/>
      <c r="B161" s="40"/>
      <c r="C161" s="228" t="s">
        <v>202</v>
      </c>
      <c r="D161" s="228" t="s">
        <v>165</v>
      </c>
      <c r="E161" s="229" t="s">
        <v>2584</v>
      </c>
      <c r="F161" s="230" t="s">
        <v>2585</v>
      </c>
      <c r="G161" s="231" t="s">
        <v>184</v>
      </c>
      <c r="H161" s="232">
        <v>85</v>
      </c>
      <c r="I161" s="233"/>
      <c r="J161" s="234">
        <f>ROUND(I161*H161,2)</f>
        <v>0</v>
      </c>
      <c r="K161" s="235"/>
      <c r="L161" s="45"/>
      <c r="M161" s="236" t="s">
        <v>1</v>
      </c>
      <c r="N161" s="237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202</v>
      </c>
      <c r="AT161" s="240" t="s">
        <v>165</v>
      </c>
      <c r="AU161" s="240" t="s">
        <v>91</v>
      </c>
      <c r="AY161" s="18" t="s">
        <v>163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84</v>
      </c>
      <c r="BK161" s="241">
        <f>ROUND(I161*H161,2)</f>
        <v>0</v>
      </c>
      <c r="BL161" s="18" t="s">
        <v>202</v>
      </c>
      <c r="BM161" s="240" t="s">
        <v>242</v>
      </c>
    </row>
    <row r="162" s="2" customFormat="1" ht="33" customHeight="1">
      <c r="A162" s="39"/>
      <c r="B162" s="40"/>
      <c r="C162" s="228" t="s">
        <v>244</v>
      </c>
      <c r="D162" s="228" t="s">
        <v>165</v>
      </c>
      <c r="E162" s="229" t="s">
        <v>2586</v>
      </c>
      <c r="F162" s="230" t="s">
        <v>2587</v>
      </c>
      <c r="G162" s="231" t="s">
        <v>184</v>
      </c>
      <c r="H162" s="232">
        <v>5</v>
      </c>
      <c r="I162" s="233"/>
      <c r="J162" s="234">
        <f>ROUND(I162*H162,2)</f>
        <v>0</v>
      </c>
      <c r="K162" s="235"/>
      <c r="L162" s="45"/>
      <c r="M162" s="236" t="s">
        <v>1</v>
      </c>
      <c r="N162" s="237" t="s">
        <v>44</v>
      </c>
      <c r="O162" s="92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0" t="s">
        <v>202</v>
      </c>
      <c r="AT162" s="240" t="s">
        <v>165</v>
      </c>
      <c r="AU162" s="240" t="s">
        <v>91</v>
      </c>
      <c r="AY162" s="18" t="s">
        <v>163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8" t="s">
        <v>84</v>
      </c>
      <c r="BK162" s="241">
        <f>ROUND(I162*H162,2)</f>
        <v>0</v>
      </c>
      <c r="BL162" s="18" t="s">
        <v>202</v>
      </c>
      <c r="BM162" s="240" t="s">
        <v>247</v>
      </c>
    </row>
    <row r="163" s="2" customFormat="1" ht="44.25" customHeight="1">
      <c r="A163" s="39"/>
      <c r="B163" s="40"/>
      <c r="C163" s="228" t="s">
        <v>208</v>
      </c>
      <c r="D163" s="228" t="s">
        <v>165</v>
      </c>
      <c r="E163" s="229" t="s">
        <v>2588</v>
      </c>
      <c r="F163" s="230" t="s">
        <v>2589</v>
      </c>
      <c r="G163" s="231" t="s">
        <v>184</v>
      </c>
      <c r="H163" s="232">
        <v>20</v>
      </c>
      <c r="I163" s="233"/>
      <c r="J163" s="234">
        <f>ROUND(I163*H163,2)</f>
        <v>0</v>
      </c>
      <c r="K163" s="235"/>
      <c r="L163" s="45"/>
      <c r="M163" s="236" t="s">
        <v>1</v>
      </c>
      <c r="N163" s="237" t="s">
        <v>44</v>
      </c>
      <c r="O163" s="92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0" t="s">
        <v>202</v>
      </c>
      <c r="AT163" s="240" t="s">
        <v>165</v>
      </c>
      <c r="AU163" s="240" t="s">
        <v>91</v>
      </c>
      <c r="AY163" s="18" t="s">
        <v>163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8" t="s">
        <v>84</v>
      </c>
      <c r="BK163" s="241">
        <f>ROUND(I163*H163,2)</f>
        <v>0</v>
      </c>
      <c r="BL163" s="18" t="s">
        <v>202</v>
      </c>
      <c r="BM163" s="240" t="s">
        <v>250</v>
      </c>
    </row>
    <row r="164" s="2" customFormat="1" ht="37.8" customHeight="1">
      <c r="A164" s="39"/>
      <c r="B164" s="40"/>
      <c r="C164" s="228" t="s">
        <v>255</v>
      </c>
      <c r="D164" s="228" t="s">
        <v>165</v>
      </c>
      <c r="E164" s="229" t="s">
        <v>2590</v>
      </c>
      <c r="F164" s="230" t="s">
        <v>2591</v>
      </c>
      <c r="G164" s="231" t="s">
        <v>184</v>
      </c>
      <c r="H164" s="232">
        <v>170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202</v>
      </c>
      <c r="AT164" s="240" t="s">
        <v>165</v>
      </c>
      <c r="AU164" s="240" t="s">
        <v>91</v>
      </c>
      <c r="AY164" s="18" t="s">
        <v>163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84</v>
      </c>
      <c r="BK164" s="241">
        <f>ROUND(I164*H164,2)</f>
        <v>0</v>
      </c>
      <c r="BL164" s="18" t="s">
        <v>202</v>
      </c>
      <c r="BM164" s="240" t="s">
        <v>258</v>
      </c>
    </row>
    <row r="165" s="2" customFormat="1" ht="37.8" customHeight="1">
      <c r="A165" s="39"/>
      <c r="B165" s="40"/>
      <c r="C165" s="228" t="s">
        <v>213</v>
      </c>
      <c r="D165" s="228" t="s">
        <v>165</v>
      </c>
      <c r="E165" s="229" t="s">
        <v>2592</v>
      </c>
      <c r="F165" s="230" t="s">
        <v>2593</v>
      </c>
      <c r="G165" s="231" t="s">
        <v>184</v>
      </c>
      <c r="H165" s="232">
        <v>415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202</v>
      </c>
      <c r="AT165" s="240" t="s">
        <v>165</v>
      </c>
      <c r="AU165" s="240" t="s">
        <v>91</v>
      </c>
      <c r="AY165" s="18" t="s">
        <v>163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202</v>
      </c>
      <c r="BM165" s="240" t="s">
        <v>261</v>
      </c>
    </row>
    <row r="166" s="2" customFormat="1" ht="24.15" customHeight="1">
      <c r="A166" s="39"/>
      <c r="B166" s="40"/>
      <c r="C166" s="265" t="s">
        <v>7</v>
      </c>
      <c r="D166" s="265" t="s">
        <v>296</v>
      </c>
      <c r="E166" s="266" t="s">
        <v>2594</v>
      </c>
      <c r="F166" s="267" t="s">
        <v>2595</v>
      </c>
      <c r="G166" s="268" t="s">
        <v>184</v>
      </c>
      <c r="H166" s="269">
        <v>23</v>
      </c>
      <c r="I166" s="270"/>
      <c r="J166" s="271">
        <f>ROUND(I166*H166,2)</f>
        <v>0</v>
      </c>
      <c r="K166" s="272"/>
      <c r="L166" s="273"/>
      <c r="M166" s="274" t="s">
        <v>1</v>
      </c>
      <c r="N166" s="275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242</v>
      </c>
      <c r="AT166" s="240" t="s">
        <v>296</v>
      </c>
      <c r="AU166" s="240" t="s">
        <v>91</v>
      </c>
      <c r="AY166" s="18" t="s">
        <v>163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84</v>
      </c>
      <c r="BK166" s="241">
        <f>ROUND(I166*H166,2)</f>
        <v>0</v>
      </c>
      <c r="BL166" s="18" t="s">
        <v>202</v>
      </c>
      <c r="BM166" s="240" t="s">
        <v>264</v>
      </c>
    </row>
    <row r="167" s="13" customFormat="1">
      <c r="A167" s="13"/>
      <c r="B167" s="242"/>
      <c r="C167" s="243"/>
      <c r="D167" s="244" t="s">
        <v>169</v>
      </c>
      <c r="E167" s="245" t="s">
        <v>1</v>
      </c>
      <c r="F167" s="246" t="s">
        <v>2596</v>
      </c>
      <c r="G167" s="243"/>
      <c r="H167" s="247">
        <v>23</v>
      </c>
      <c r="I167" s="248"/>
      <c r="J167" s="243"/>
      <c r="K167" s="243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169</v>
      </c>
      <c r="AU167" s="253" t="s">
        <v>91</v>
      </c>
      <c r="AV167" s="13" t="s">
        <v>88</v>
      </c>
      <c r="AW167" s="13" t="s">
        <v>34</v>
      </c>
      <c r="AX167" s="13" t="s">
        <v>79</v>
      </c>
      <c r="AY167" s="253" t="s">
        <v>163</v>
      </c>
    </row>
    <row r="168" s="14" customFormat="1">
      <c r="A168" s="14"/>
      <c r="B168" s="254"/>
      <c r="C168" s="255"/>
      <c r="D168" s="244" t="s">
        <v>169</v>
      </c>
      <c r="E168" s="256" t="s">
        <v>1</v>
      </c>
      <c r="F168" s="257" t="s">
        <v>172</v>
      </c>
      <c r="G168" s="255"/>
      <c r="H168" s="258">
        <v>23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169</v>
      </c>
      <c r="AU168" s="264" t="s">
        <v>91</v>
      </c>
      <c r="AV168" s="14" t="s">
        <v>94</v>
      </c>
      <c r="AW168" s="14" t="s">
        <v>34</v>
      </c>
      <c r="AX168" s="14" t="s">
        <v>84</v>
      </c>
      <c r="AY168" s="264" t="s">
        <v>163</v>
      </c>
    </row>
    <row r="169" s="2" customFormat="1" ht="37.8" customHeight="1">
      <c r="A169" s="39"/>
      <c r="B169" s="40"/>
      <c r="C169" s="228" t="s">
        <v>217</v>
      </c>
      <c r="D169" s="228" t="s">
        <v>165</v>
      </c>
      <c r="E169" s="229" t="s">
        <v>2597</v>
      </c>
      <c r="F169" s="230" t="s">
        <v>2598</v>
      </c>
      <c r="G169" s="231" t="s">
        <v>184</v>
      </c>
      <c r="H169" s="232">
        <v>84</v>
      </c>
      <c r="I169" s="233"/>
      <c r="J169" s="234">
        <f>ROUND(I169*H169,2)</f>
        <v>0</v>
      </c>
      <c r="K169" s="235"/>
      <c r="L169" s="45"/>
      <c r="M169" s="236" t="s">
        <v>1</v>
      </c>
      <c r="N169" s="237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202</v>
      </c>
      <c r="AT169" s="240" t="s">
        <v>165</v>
      </c>
      <c r="AU169" s="240" t="s">
        <v>91</v>
      </c>
      <c r="AY169" s="18" t="s">
        <v>163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84</v>
      </c>
      <c r="BK169" s="241">
        <f>ROUND(I169*H169,2)</f>
        <v>0</v>
      </c>
      <c r="BL169" s="18" t="s">
        <v>202</v>
      </c>
      <c r="BM169" s="240" t="s">
        <v>274</v>
      </c>
    </row>
    <row r="170" s="2" customFormat="1" ht="24.15" customHeight="1">
      <c r="A170" s="39"/>
      <c r="B170" s="40"/>
      <c r="C170" s="265" t="s">
        <v>276</v>
      </c>
      <c r="D170" s="265" t="s">
        <v>296</v>
      </c>
      <c r="E170" s="266" t="s">
        <v>2599</v>
      </c>
      <c r="F170" s="267" t="s">
        <v>2600</v>
      </c>
      <c r="G170" s="268" t="s">
        <v>184</v>
      </c>
      <c r="H170" s="269">
        <v>27.600000000000001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242</v>
      </c>
      <c r="AT170" s="240" t="s">
        <v>296</v>
      </c>
      <c r="AU170" s="240" t="s">
        <v>91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202</v>
      </c>
      <c r="BM170" s="240" t="s">
        <v>279</v>
      </c>
    </row>
    <row r="171" s="13" customFormat="1">
      <c r="A171" s="13"/>
      <c r="B171" s="242"/>
      <c r="C171" s="243"/>
      <c r="D171" s="244" t="s">
        <v>169</v>
      </c>
      <c r="E171" s="245" t="s">
        <v>1</v>
      </c>
      <c r="F171" s="246" t="s">
        <v>2601</v>
      </c>
      <c r="G171" s="243"/>
      <c r="H171" s="247">
        <v>27.600000000000001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169</v>
      </c>
      <c r="AU171" s="253" t="s">
        <v>91</v>
      </c>
      <c r="AV171" s="13" t="s">
        <v>88</v>
      </c>
      <c r="AW171" s="13" t="s">
        <v>34</v>
      </c>
      <c r="AX171" s="13" t="s">
        <v>79</v>
      </c>
      <c r="AY171" s="253" t="s">
        <v>163</v>
      </c>
    </row>
    <row r="172" s="14" customFormat="1">
      <c r="A172" s="14"/>
      <c r="B172" s="254"/>
      <c r="C172" s="255"/>
      <c r="D172" s="244" t="s">
        <v>169</v>
      </c>
      <c r="E172" s="256" t="s">
        <v>1</v>
      </c>
      <c r="F172" s="257" t="s">
        <v>172</v>
      </c>
      <c r="G172" s="255"/>
      <c r="H172" s="258">
        <v>27.600000000000001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4" t="s">
        <v>169</v>
      </c>
      <c r="AU172" s="264" t="s">
        <v>91</v>
      </c>
      <c r="AV172" s="14" t="s">
        <v>94</v>
      </c>
      <c r="AW172" s="14" t="s">
        <v>34</v>
      </c>
      <c r="AX172" s="14" t="s">
        <v>84</v>
      </c>
      <c r="AY172" s="264" t="s">
        <v>163</v>
      </c>
    </row>
    <row r="173" s="2" customFormat="1" ht="44.25" customHeight="1">
      <c r="A173" s="39"/>
      <c r="B173" s="40"/>
      <c r="C173" s="265" t="s">
        <v>224</v>
      </c>
      <c r="D173" s="265" t="s">
        <v>296</v>
      </c>
      <c r="E173" s="266" t="s">
        <v>2602</v>
      </c>
      <c r="F173" s="267" t="s">
        <v>2603</v>
      </c>
      <c r="G173" s="268" t="s">
        <v>184</v>
      </c>
      <c r="H173" s="269">
        <v>60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242</v>
      </c>
      <c r="AT173" s="240" t="s">
        <v>296</v>
      </c>
      <c r="AU173" s="240" t="s">
        <v>91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202</v>
      </c>
      <c r="BM173" s="240" t="s">
        <v>282</v>
      </c>
    </row>
    <row r="174" s="2" customFormat="1" ht="37.8" customHeight="1">
      <c r="A174" s="39"/>
      <c r="B174" s="40"/>
      <c r="C174" s="228" t="s">
        <v>283</v>
      </c>
      <c r="D174" s="228" t="s">
        <v>165</v>
      </c>
      <c r="E174" s="229" t="s">
        <v>2604</v>
      </c>
      <c r="F174" s="230" t="s">
        <v>2605</v>
      </c>
      <c r="G174" s="231" t="s">
        <v>184</v>
      </c>
      <c r="H174" s="232">
        <v>187</v>
      </c>
      <c r="I174" s="233"/>
      <c r="J174" s="234">
        <f>ROUND(I174*H174,2)</f>
        <v>0</v>
      </c>
      <c r="K174" s="235"/>
      <c r="L174" s="45"/>
      <c r="M174" s="236" t="s">
        <v>1</v>
      </c>
      <c r="N174" s="237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202</v>
      </c>
      <c r="AT174" s="240" t="s">
        <v>165</v>
      </c>
      <c r="AU174" s="240" t="s">
        <v>91</v>
      </c>
      <c r="AY174" s="18" t="s">
        <v>163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202</v>
      </c>
      <c r="BM174" s="240" t="s">
        <v>287</v>
      </c>
    </row>
    <row r="175" s="2" customFormat="1" ht="37.8" customHeight="1">
      <c r="A175" s="39"/>
      <c r="B175" s="40"/>
      <c r="C175" s="228" t="s">
        <v>232</v>
      </c>
      <c r="D175" s="228" t="s">
        <v>165</v>
      </c>
      <c r="E175" s="229" t="s">
        <v>2606</v>
      </c>
      <c r="F175" s="230" t="s">
        <v>2607</v>
      </c>
      <c r="G175" s="231" t="s">
        <v>184</v>
      </c>
      <c r="H175" s="232">
        <v>30</v>
      </c>
      <c r="I175" s="233"/>
      <c r="J175" s="234">
        <f>ROUND(I175*H175,2)</f>
        <v>0</v>
      </c>
      <c r="K175" s="235"/>
      <c r="L175" s="45"/>
      <c r="M175" s="236" t="s">
        <v>1</v>
      </c>
      <c r="N175" s="237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202</v>
      </c>
      <c r="AT175" s="240" t="s">
        <v>165</v>
      </c>
      <c r="AU175" s="240" t="s">
        <v>91</v>
      </c>
      <c r="AY175" s="18" t="s">
        <v>163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84</v>
      </c>
      <c r="BK175" s="241">
        <f>ROUND(I175*H175,2)</f>
        <v>0</v>
      </c>
      <c r="BL175" s="18" t="s">
        <v>202</v>
      </c>
      <c r="BM175" s="240" t="s">
        <v>294</v>
      </c>
    </row>
    <row r="176" s="2" customFormat="1" ht="37.8" customHeight="1">
      <c r="A176" s="39"/>
      <c r="B176" s="40"/>
      <c r="C176" s="228" t="s">
        <v>295</v>
      </c>
      <c r="D176" s="228" t="s">
        <v>165</v>
      </c>
      <c r="E176" s="229" t="s">
        <v>2608</v>
      </c>
      <c r="F176" s="230" t="s">
        <v>2609</v>
      </c>
      <c r="G176" s="231" t="s">
        <v>184</v>
      </c>
      <c r="H176" s="232">
        <v>10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202</v>
      </c>
      <c r="AT176" s="240" t="s">
        <v>165</v>
      </c>
      <c r="AU176" s="240" t="s">
        <v>91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202</v>
      </c>
      <c r="BM176" s="240" t="s">
        <v>299</v>
      </c>
    </row>
    <row r="177" s="2" customFormat="1" ht="24.15" customHeight="1">
      <c r="A177" s="39"/>
      <c r="B177" s="40"/>
      <c r="C177" s="265" t="s">
        <v>235</v>
      </c>
      <c r="D177" s="265" t="s">
        <v>296</v>
      </c>
      <c r="E177" s="266" t="s">
        <v>2610</v>
      </c>
      <c r="F177" s="267" t="s">
        <v>2611</v>
      </c>
      <c r="G177" s="268" t="s">
        <v>184</v>
      </c>
      <c r="H177" s="269">
        <v>11.5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242</v>
      </c>
      <c r="AT177" s="240" t="s">
        <v>296</v>
      </c>
      <c r="AU177" s="240" t="s">
        <v>91</v>
      </c>
      <c r="AY177" s="18" t="s">
        <v>163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202</v>
      </c>
      <c r="BM177" s="240" t="s">
        <v>302</v>
      </c>
    </row>
    <row r="178" s="13" customFormat="1">
      <c r="A178" s="13"/>
      <c r="B178" s="242"/>
      <c r="C178" s="243"/>
      <c r="D178" s="244" t="s">
        <v>169</v>
      </c>
      <c r="E178" s="245" t="s">
        <v>1</v>
      </c>
      <c r="F178" s="246" t="s">
        <v>2612</v>
      </c>
      <c r="G178" s="243"/>
      <c r="H178" s="247">
        <v>11.5</v>
      </c>
      <c r="I178" s="248"/>
      <c r="J178" s="243"/>
      <c r="K178" s="243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169</v>
      </c>
      <c r="AU178" s="253" t="s">
        <v>91</v>
      </c>
      <c r="AV178" s="13" t="s">
        <v>88</v>
      </c>
      <c r="AW178" s="13" t="s">
        <v>34</v>
      </c>
      <c r="AX178" s="13" t="s">
        <v>79</v>
      </c>
      <c r="AY178" s="253" t="s">
        <v>163</v>
      </c>
    </row>
    <row r="179" s="14" customFormat="1">
      <c r="A179" s="14"/>
      <c r="B179" s="254"/>
      <c r="C179" s="255"/>
      <c r="D179" s="244" t="s">
        <v>169</v>
      </c>
      <c r="E179" s="256" t="s">
        <v>1</v>
      </c>
      <c r="F179" s="257" t="s">
        <v>172</v>
      </c>
      <c r="G179" s="255"/>
      <c r="H179" s="258">
        <v>11.5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4" t="s">
        <v>169</v>
      </c>
      <c r="AU179" s="264" t="s">
        <v>91</v>
      </c>
      <c r="AV179" s="14" t="s">
        <v>94</v>
      </c>
      <c r="AW179" s="14" t="s">
        <v>34</v>
      </c>
      <c r="AX179" s="14" t="s">
        <v>84</v>
      </c>
      <c r="AY179" s="264" t="s">
        <v>163</v>
      </c>
    </row>
    <row r="180" s="2" customFormat="1" ht="55.5" customHeight="1">
      <c r="A180" s="39"/>
      <c r="B180" s="40"/>
      <c r="C180" s="228" t="s">
        <v>305</v>
      </c>
      <c r="D180" s="228" t="s">
        <v>165</v>
      </c>
      <c r="E180" s="229" t="s">
        <v>2613</v>
      </c>
      <c r="F180" s="230" t="s">
        <v>2614</v>
      </c>
      <c r="G180" s="231" t="s">
        <v>184</v>
      </c>
      <c r="H180" s="232">
        <v>10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202</v>
      </c>
      <c r="AT180" s="240" t="s">
        <v>165</v>
      </c>
      <c r="AU180" s="240" t="s">
        <v>91</v>
      </c>
      <c r="AY180" s="18" t="s">
        <v>163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202</v>
      </c>
      <c r="BM180" s="240" t="s">
        <v>308</v>
      </c>
    </row>
    <row r="181" s="2" customFormat="1" ht="24.15" customHeight="1">
      <c r="A181" s="39"/>
      <c r="B181" s="40"/>
      <c r="C181" s="265" t="s">
        <v>239</v>
      </c>
      <c r="D181" s="265" t="s">
        <v>296</v>
      </c>
      <c r="E181" s="266" t="s">
        <v>2615</v>
      </c>
      <c r="F181" s="267" t="s">
        <v>2616</v>
      </c>
      <c r="G181" s="268" t="s">
        <v>184</v>
      </c>
      <c r="H181" s="269">
        <v>11.5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242</v>
      </c>
      <c r="AT181" s="240" t="s">
        <v>296</v>
      </c>
      <c r="AU181" s="240" t="s">
        <v>91</v>
      </c>
      <c r="AY181" s="18" t="s">
        <v>163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202</v>
      </c>
      <c r="BM181" s="240" t="s">
        <v>314</v>
      </c>
    </row>
    <row r="182" s="13" customFormat="1">
      <c r="A182" s="13"/>
      <c r="B182" s="242"/>
      <c r="C182" s="243"/>
      <c r="D182" s="244" t="s">
        <v>169</v>
      </c>
      <c r="E182" s="245" t="s">
        <v>1</v>
      </c>
      <c r="F182" s="246" t="s">
        <v>2612</v>
      </c>
      <c r="G182" s="243"/>
      <c r="H182" s="247">
        <v>11.5</v>
      </c>
      <c r="I182" s="248"/>
      <c r="J182" s="243"/>
      <c r="K182" s="243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169</v>
      </c>
      <c r="AU182" s="253" t="s">
        <v>91</v>
      </c>
      <c r="AV182" s="13" t="s">
        <v>88</v>
      </c>
      <c r="AW182" s="13" t="s">
        <v>34</v>
      </c>
      <c r="AX182" s="13" t="s">
        <v>79</v>
      </c>
      <c r="AY182" s="253" t="s">
        <v>163</v>
      </c>
    </row>
    <row r="183" s="14" customFormat="1">
      <c r="A183" s="14"/>
      <c r="B183" s="254"/>
      <c r="C183" s="255"/>
      <c r="D183" s="244" t="s">
        <v>169</v>
      </c>
      <c r="E183" s="256" t="s">
        <v>1</v>
      </c>
      <c r="F183" s="257" t="s">
        <v>172</v>
      </c>
      <c r="G183" s="255"/>
      <c r="H183" s="258">
        <v>11.5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4" t="s">
        <v>169</v>
      </c>
      <c r="AU183" s="264" t="s">
        <v>91</v>
      </c>
      <c r="AV183" s="14" t="s">
        <v>94</v>
      </c>
      <c r="AW183" s="14" t="s">
        <v>34</v>
      </c>
      <c r="AX183" s="14" t="s">
        <v>84</v>
      </c>
      <c r="AY183" s="264" t="s">
        <v>163</v>
      </c>
    </row>
    <row r="184" s="2" customFormat="1" ht="44.25" customHeight="1">
      <c r="A184" s="39"/>
      <c r="B184" s="40"/>
      <c r="C184" s="228" t="s">
        <v>316</v>
      </c>
      <c r="D184" s="228" t="s">
        <v>165</v>
      </c>
      <c r="E184" s="229" t="s">
        <v>2617</v>
      </c>
      <c r="F184" s="230" t="s">
        <v>2618</v>
      </c>
      <c r="G184" s="231" t="s">
        <v>184</v>
      </c>
      <c r="H184" s="232">
        <v>10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202</v>
      </c>
      <c r="AT184" s="240" t="s">
        <v>165</v>
      </c>
      <c r="AU184" s="240" t="s">
        <v>91</v>
      </c>
      <c r="AY184" s="18" t="s">
        <v>163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84</v>
      </c>
      <c r="BK184" s="241">
        <f>ROUND(I184*H184,2)</f>
        <v>0</v>
      </c>
      <c r="BL184" s="18" t="s">
        <v>202</v>
      </c>
      <c r="BM184" s="240" t="s">
        <v>319</v>
      </c>
    </row>
    <row r="185" s="2" customFormat="1" ht="24.15" customHeight="1">
      <c r="A185" s="39"/>
      <c r="B185" s="40"/>
      <c r="C185" s="265" t="s">
        <v>242</v>
      </c>
      <c r="D185" s="265" t="s">
        <v>296</v>
      </c>
      <c r="E185" s="266" t="s">
        <v>2619</v>
      </c>
      <c r="F185" s="267" t="s">
        <v>2620</v>
      </c>
      <c r="G185" s="268" t="s">
        <v>184</v>
      </c>
      <c r="H185" s="269">
        <v>195.5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242</v>
      </c>
      <c r="AT185" s="240" t="s">
        <v>296</v>
      </c>
      <c r="AU185" s="240" t="s">
        <v>91</v>
      </c>
      <c r="AY185" s="18" t="s">
        <v>163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84</v>
      </c>
      <c r="BK185" s="241">
        <f>ROUND(I185*H185,2)</f>
        <v>0</v>
      </c>
      <c r="BL185" s="18" t="s">
        <v>202</v>
      </c>
      <c r="BM185" s="240" t="s">
        <v>289</v>
      </c>
    </row>
    <row r="186" s="13" customFormat="1">
      <c r="A186" s="13"/>
      <c r="B186" s="242"/>
      <c r="C186" s="243"/>
      <c r="D186" s="244" t="s">
        <v>169</v>
      </c>
      <c r="E186" s="245" t="s">
        <v>1</v>
      </c>
      <c r="F186" s="246" t="s">
        <v>2621</v>
      </c>
      <c r="G186" s="243"/>
      <c r="H186" s="247">
        <v>195.5</v>
      </c>
      <c r="I186" s="248"/>
      <c r="J186" s="243"/>
      <c r="K186" s="243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169</v>
      </c>
      <c r="AU186" s="253" t="s">
        <v>91</v>
      </c>
      <c r="AV186" s="13" t="s">
        <v>88</v>
      </c>
      <c r="AW186" s="13" t="s">
        <v>34</v>
      </c>
      <c r="AX186" s="13" t="s">
        <v>79</v>
      </c>
      <c r="AY186" s="253" t="s">
        <v>163</v>
      </c>
    </row>
    <row r="187" s="14" customFormat="1">
      <c r="A187" s="14"/>
      <c r="B187" s="254"/>
      <c r="C187" s="255"/>
      <c r="D187" s="244" t="s">
        <v>169</v>
      </c>
      <c r="E187" s="256" t="s">
        <v>1</v>
      </c>
      <c r="F187" s="257" t="s">
        <v>172</v>
      </c>
      <c r="G187" s="255"/>
      <c r="H187" s="258">
        <v>195.5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4" t="s">
        <v>169</v>
      </c>
      <c r="AU187" s="264" t="s">
        <v>91</v>
      </c>
      <c r="AV187" s="14" t="s">
        <v>94</v>
      </c>
      <c r="AW187" s="14" t="s">
        <v>34</v>
      </c>
      <c r="AX187" s="14" t="s">
        <v>84</v>
      </c>
      <c r="AY187" s="264" t="s">
        <v>163</v>
      </c>
    </row>
    <row r="188" s="2" customFormat="1" ht="24.15" customHeight="1">
      <c r="A188" s="39"/>
      <c r="B188" s="40"/>
      <c r="C188" s="265" t="s">
        <v>322</v>
      </c>
      <c r="D188" s="265" t="s">
        <v>296</v>
      </c>
      <c r="E188" s="266" t="s">
        <v>2622</v>
      </c>
      <c r="F188" s="267" t="s">
        <v>2623</v>
      </c>
      <c r="G188" s="268" t="s">
        <v>184</v>
      </c>
      <c r="H188" s="269">
        <v>454.25</v>
      </c>
      <c r="I188" s="270"/>
      <c r="J188" s="271">
        <f>ROUND(I188*H188,2)</f>
        <v>0</v>
      </c>
      <c r="K188" s="272"/>
      <c r="L188" s="273"/>
      <c r="M188" s="274" t="s">
        <v>1</v>
      </c>
      <c r="N188" s="275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242</v>
      </c>
      <c r="AT188" s="240" t="s">
        <v>296</v>
      </c>
      <c r="AU188" s="240" t="s">
        <v>91</v>
      </c>
      <c r="AY188" s="18" t="s">
        <v>163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202</v>
      </c>
      <c r="BM188" s="240" t="s">
        <v>326</v>
      </c>
    </row>
    <row r="189" s="13" customFormat="1">
      <c r="A189" s="13"/>
      <c r="B189" s="242"/>
      <c r="C189" s="243"/>
      <c r="D189" s="244" t="s">
        <v>169</v>
      </c>
      <c r="E189" s="245" t="s">
        <v>1</v>
      </c>
      <c r="F189" s="246" t="s">
        <v>2624</v>
      </c>
      <c r="G189" s="243"/>
      <c r="H189" s="247">
        <v>454.25</v>
      </c>
      <c r="I189" s="248"/>
      <c r="J189" s="243"/>
      <c r="K189" s="243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169</v>
      </c>
      <c r="AU189" s="253" t="s">
        <v>91</v>
      </c>
      <c r="AV189" s="13" t="s">
        <v>88</v>
      </c>
      <c r="AW189" s="13" t="s">
        <v>34</v>
      </c>
      <c r="AX189" s="13" t="s">
        <v>79</v>
      </c>
      <c r="AY189" s="253" t="s">
        <v>163</v>
      </c>
    </row>
    <row r="190" s="14" customFormat="1">
      <c r="A190" s="14"/>
      <c r="B190" s="254"/>
      <c r="C190" s="255"/>
      <c r="D190" s="244" t="s">
        <v>169</v>
      </c>
      <c r="E190" s="256" t="s">
        <v>1</v>
      </c>
      <c r="F190" s="257" t="s">
        <v>172</v>
      </c>
      <c r="G190" s="255"/>
      <c r="H190" s="258">
        <v>454.25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169</v>
      </c>
      <c r="AU190" s="264" t="s">
        <v>91</v>
      </c>
      <c r="AV190" s="14" t="s">
        <v>94</v>
      </c>
      <c r="AW190" s="14" t="s">
        <v>34</v>
      </c>
      <c r="AX190" s="14" t="s">
        <v>84</v>
      </c>
      <c r="AY190" s="264" t="s">
        <v>163</v>
      </c>
    </row>
    <row r="191" s="2" customFormat="1" ht="44.25" customHeight="1">
      <c r="A191" s="39"/>
      <c r="B191" s="40"/>
      <c r="C191" s="228" t="s">
        <v>247</v>
      </c>
      <c r="D191" s="228" t="s">
        <v>165</v>
      </c>
      <c r="E191" s="229" t="s">
        <v>2625</v>
      </c>
      <c r="F191" s="230" t="s">
        <v>2626</v>
      </c>
      <c r="G191" s="231" t="s">
        <v>184</v>
      </c>
      <c r="H191" s="232">
        <v>45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202</v>
      </c>
      <c r="AT191" s="240" t="s">
        <v>165</v>
      </c>
      <c r="AU191" s="240" t="s">
        <v>91</v>
      </c>
      <c r="AY191" s="18" t="s">
        <v>163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202</v>
      </c>
      <c r="BM191" s="240" t="s">
        <v>331</v>
      </c>
    </row>
    <row r="192" s="2" customFormat="1" ht="24.15" customHeight="1">
      <c r="A192" s="39"/>
      <c r="B192" s="40"/>
      <c r="C192" s="265" t="s">
        <v>332</v>
      </c>
      <c r="D192" s="265" t="s">
        <v>296</v>
      </c>
      <c r="E192" s="266" t="s">
        <v>2627</v>
      </c>
      <c r="F192" s="267" t="s">
        <v>2628</v>
      </c>
      <c r="G192" s="268" t="s">
        <v>184</v>
      </c>
      <c r="H192" s="269">
        <v>94.299999999999997</v>
      </c>
      <c r="I192" s="270"/>
      <c r="J192" s="271">
        <f>ROUND(I192*H192,2)</f>
        <v>0</v>
      </c>
      <c r="K192" s="272"/>
      <c r="L192" s="273"/>
      <c r="M192" s="274" t="s">
        <v>1</v>
      </c>
      <c r="N192" s="275" t="s">
        <v>44</v>
      </c>
      <c r="O192" s="92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0" t="s">
        <v>242</v>
      </c>
      <c r="AT192" s="240" t="s">
        <v>296</v>
      </c>
      <c r="AU192" s="240" t="s">
        <v>91</v>
      </c>
      <c r="AY192" s="18" t="s">
        <v>163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8" t="s">
        <v>84</v>
      </c>
      <c r="BK192" s="241">
        <f>ROUND(I192*H192,2)</f>
        <v>0</v>
      </c>
      <c r="BL192" s="18" t="s">
        <v>202</v>
      </c>
      <c r="BM192" s="240" t="s">
        <v>336</v>
      </c>
    </row>
    <row r="193" s="13" customFormat="1">
      <c r="A193" s="13"/>
      <c r="B193" s="242"/>
      <c r="C193" s="243"/>
      <c r="D193" s="244" t="s">
        <v>169</v>
      </c>
      <c r="E193" s="245" t="s">
        <v>1</v>
      </c>
      <c r="F193" s="246" t="s">
        <v>2629</v>
      </c>
      <c r="G193" s="243"/>
      <c r="H193" s="247">
        <v>94.299999999999997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169</v>
      </c>
      <c r="AU193" s="253" t="s">
        <v>91</v>
      </c>
      <c r="AV193" s="13" t="s">
        <v>88</v>
      </c>
      <c r="AW193" s="13" t="s">
        <v>34</v>
      </c>
      <c r="AX193" s="13" t="s">
        <v>79</v>
      </c>
      <c r="AY193" s="253" t="s">
        <v>163</v>
      </c>
    </row>
    <row r="194" s="14" customFormat="1">
      <c r="A194" s="14"/>
      <c r="B194" s="254"/>
      <c r="C194" s="255"/>
      <c r="D194" s="244" t="s">
        <v>169</v>
      </c>
      <c r="E194" s="256" t="s">
        <v>1</v>
      </c>
      <c r="F194" s="257" t="s">
        <v>172</v>
      </c>
      <c r="G194" s="255"/>
      <c r="H194" s="258">
        <v>94.299999999999997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169</v>
      </c>
      <c r="AU194" s="264" t="s">
        <v>91</v>
      </c>
      <c r="AV194" s="14" t="s">
        <v>94</v>
      </c>
      <c r="AW194" s="14" t="s">
        <v>34</v>
      </c>
      <c r="AX194" s="14" t="s">
        <v>84</v>
      </c>
      <c r="AY194" s="264" t="s">
        <v>163</v>
      </c>
    </row>
    <row r="195" s="2" customFormat="1" ht="24.15" customHeight="1">
      <c r="A195" s="39"/>
      <c r="B195" s="40"/>
      <c r="C195" s="265" t="s">
        <v>250</v>
      </c>
      <c r="D195" s="265" t="s">
        <v>296</v>
      </c>
      <c r="E195" s="266" t="s">
        <v>2630</v>
      </c>
      <c r="F195" s="267" t="s">
        <v>2631</v>
      </c>
      <c r="G195" s="268" t="s">
        <v>184</v>
      </c>
      <c r="H195" s="269">
        <v>172.5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242</v>
      </c>
      <c r="AT195" s="240" t="s">
        <v>296</v>
      </c>
      <c r="AU195" s="240" t="s">
        <v>91</v>
      </c>
      <c r="AY195" s="18" t="s">
        <v>163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202</v>
      </c>
      <c r="BM195" s="240" t="s">
        <v>339</v>
      </c>
    </row>
    <row r="196" s="13" customFormat="1">
      <c r="A196" s="13"/>
      <c r="B196" s="242"/>
      <c r="C196" s="243"/>
      <c r="D196" s="244" t="s">
        <v>169</v>
      </c>
      <c r="E196" s="245" t="s">
        <v>1</v>
      </c>
      <c r="F196" s="246" t="s">
        <v>2632</v>
      </c>
      <c r="G196" s="243"/>
      <c r="H196" s="247">
        <v>172.5</v>
      </c>
      <c r="I196" s="248"/>
      <c r="J196" s="243"/>
      <c r="K196" s="243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169</v>
      </c>
      <c r="AU196" s="253" t="s">
        <v>91</v>
      </c>
      <c r="AV196" s="13" t="s">
        <v>88</v>
      </c>
      <c r="AW196" s="13" t="s">
        <v>34</v>
      </c>
      <c r="AX196" s="13" t="s">
        <v>79</v>
      </c>
      <c r="AY196" s="253" t="s">
        <v>163</v>
      </c>
    </row>
    <row r="197" s="14" customFormat="1">
      <c r="A197" s="14"/>
      <c r="B197" s="254"/>
      <c r="C197" s="255"/>
      <c r="D197" s="244" t="s">
        <v>169</v>
      </c>
      <c r="E197" s="256" t="s">
        <v>1</v>
      </c>
      <c r="F197" s="257" t="s">
        <v>172</v>
      </c>
      <c r="G197" s="255"/>
      <c r="H197" s="258">
        <v>172.5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4" t="s">
        <v>169</v>
      </c>
      <c r="AU197" s="264" t="s">
        <v>91</v>
      </c>
      <c r="AV197" s="14" t="s">
        <v>94</v>
      </c>
      <c r="AW197" s="14" t="s">
        <v>34</v>
      </c>
      <c r="AX197" s="14" t="s">
        <v>84</v>
      </c>
      <c r="AY197" s="264" t="s">
        <v>163</v>
      </c>
    </row>
    <row r="198" s="2" customFormat="1" ht="44.25" customHeight="1">
      <c r="A198" s="39"/>
      <c r="B198" s="40"/>
      <c r="C198" s="228" t="s">
        <v>340</v>
      </c>
      <c r="D198" s="228" t="s">
        <v>165</v>
      </c>
      <c r="E198" s="229" t="s">
        <v>2633</v>
      </c>
      <c r="F198" s="230" t="s">
        <v>2634</v>
      </c>
      <c r="G198" s="231" t="s">
        <v>184</v>
      </c>
      <c r="H198" s="232">
        <v>10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202</v>
      </c>
      <c r="AT198" s="240" t="s">
        <v>165</v>
      </c>
      <c r="AU198" s="240" t="s">
        <v>91</v>
      </c>
      <c r="AY198" s="18" t="s">
        <v>163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84</v>
      </c>
      <c r="BK198" s="241">
        <f>ROUND(I198*H198,2)</f>
        <v>0</v>
      </c>
      <c r="BL198" s="18" t="s">
        <v>202</v>
      </c>
      <c r="BM198" s="240" t="s">
        <v>343</v>
      </c>
    </row>
    <row r="199" s="2" customFormat="1" ht="24.15" customHeight="1">
      <c r="A199" s="39"/>
      <c r="B199" s="40"/>
      <c r="C199" s="265" t="s">
        <v>258</v>
      </c>
      <c r="D199" s="265" t="s">
        <v>296</v>
      </c>
      <c r="E199" s="266" t="s">
        <v>2635</v>
      </c>
      <c r="F199" s="267" t="s">
        <v>2636</v>
      </c>
      <c r="G199" s="268" t="s">
        <v>184</v>
      </c>
      <c r="H199" s="269">
        <v>11.5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296</v>
      </c>
      <c r="AU199" s="240" t="s">
        <v>91</v>
      </c>
      <c r="AY199" s="18" t="s">
        <v>163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84</v>
      </c>
      <c r="BK199" s="241">
        <f>ROUND(I199*H199,2)</f>
        <v>0</v>
      </c>
      <c r="BL199" s="18" t="s">
        <v>202</v>
      </c>
      <c r="BM199" s="240" t="s">
        <v>346</v>
      </c>
    </row>
    <row r="200" s="13" customFormat="1">
      <c r="A200" s="13"/>
      <c r="B200" s="242"/>
      <c r="C200" s="243"/>
      <c r="D200" s="244" t="s">
        <v>169</v>
      </c>
      <c r="E200" s="245" t="s">
        <v>1</v>
      </c>
      <c r="F200" s="246" t="s">
        <v>2612</v>
      </c>
      <c r="G200" s="243"/>
      <c r="H200" s="247">
        <v>11.5</v>
      </c>
      <c r="I200" s="248"/>
      <c r="J200" s="243"/>
      <c r="K200" s="243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169</v>
      </c>
      <c r="AU200" s="253" t="s">
        <v>91</v>
      </c>
      <c r="AV200" s="13" t="s">
        <v>88</v>
      </c>
      <c r="AW200" s="13" t="s">
        <v>34</v>
      </c>
      <c r="AX200" s="13" t="s">
        <v>79</v>
      </c>
      <c r="AY200" s="253" t="s">
        <v>163</v>
      </c>
    </row>
    <row r="201" s="14" customFormat="1">
      <c r="A201" s="14"/>
      <c r="B201" s="254"/>
      <c r="C201" s="255"/>
      <c r="D201" s="244" t="s">
        <v>169</v>
      </c>
      <c r="E201" s="256" t="s">
        <v>1</v>
      </c>
      <c r="F201" s="257" t="s">
        <v>172</v>
      </c>
      <c r="G201" s="255"/>
      <c r="H201" s="258">
        <v>11.5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169</v>
      </c>
      <c r="AU201" s="264" t="s">
        <v>91</v>
      </c>
      <c r="AV201" s="14" t="s">
        <v>94</v>
      </c>
      <c r="AW201" s="14" t="s">
        <v>34</v>
      </c>
      <c r="AX201" s="14" t="s">
        <v>84</v>
      </c>
      <c r="AY201" s="264" t="s">
        <v>163</v>
      </c>
    </row>
    <row r="202" s="2" customFormat="1" ht="24.15" customHeight="1">
      <c r="A202" s="39"/>
      <c r="B202" s="40"/>
      <c r="C202" s="265" t="s">
        <v>347</v>
      </c>
      <c r="D202" s="265" t="s">
        <v>296</v>
      </c>
      <c r="E202" s="266" t="s">
        <v>2637</v>
      </c>
      <c r="F202" s="267" t="s">
        <v>2638</v>
      </c>
      <c r="G202" s="268" t="s">
        <v>184</v>
      </c>
      <c r="H202" s="269">
        <v>34.5</v>
      </c>
      <c r="I202" s="270"/>
      <c r="J202" s="271">
        <f>ROUND(I202*H202,2)</f>
        <v>0</v>
      </c>
      <c r="K202" s="272"/>
      <c r="L202" s="273"/>
      <c r="M202" s="274" t="s">
        <v>1</v>
      </c>
      <c r="N202" s="275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242</v>
      </c>
      <c r="AT202" s="240" t="s">
        <v>296</v>
      </c>
      <c r="AU202" s="240" t="s">
        <v>91</v>
      </c>
      <c r="AY202" s="18" t="s">
        <v>163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202</v>
      </c>
      <c r="BM202" s="240" t="s">
        <v>350</v>
      </c>
    </row>
    <row r="203" s="13" customFormat="1">
      <c r="A203" s="13"/>
      <c r="B203" s="242"/>
      <c r="C203" s="243"/>
      <c r="D203" s="244" t="s">
        <v>169</v>
      </c>
      <c r="E203" s="245" t="s">
        <v>1</v>
      </c>
      <c r="F203" s="246" t="s">
        <v>2639</v>
      </c>
      <c r="G203" s="243"/>
      <c r="H203" s="247">
        <v>34.5</v>
      </c>
      <c r="I203" s="248"/>
      <c r="J203" s="243"/>
      <c r="K203" s="243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169</v>
      </c>
      <c r="AU203" s="253" t="s">
        <v>91</v>
      </c>
      <c r="AV203" s="13" t="s">
        <v>88</v>
      </c>
      <c r="AW203" s="13" t="s">
        <v>34</v>
      </c>
      <c r="AX203" s="13" t="s">
        <v>79</v>
      </c>
      <c r="AY203" s="253" t="s">
        <v>163</v>
      </c>
    </row>
    <row r="204" s="14" customFormat="1">
      <c r="A204" s="14"/>
      <c r="B204" s="254"/>
      <c r="C204" s="255"/>
      <c r="D204" s="244" t="s">
        <v>169</v>
      </c>
      <c r="E204" s="256" t="s">
        <v>1</v>
      </c>
      <c r="F204" s="257" t="s">
        <v>172</v>
      </c>
      <c r="G204" s="255"/>
      <c r="H204" s="258">
        <v>34.5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169</v>
      </c>
      <c r="AU204" s="264" t="s">
        <v>91</v>
      </c>
      <c r="AV204" s="14" t="s">
        <v>94</v>
      </c>
      <c r="AW204" s="14" t="s">
        <v>34</v>
      </c>
      <c r="AX204" s="14" t="s">
        <v>84</v>
      </c>
      <c r="AY204" s="264" t="s">
        <v>163</v>
      </c>
    </row>
    <row r="205" s="2" customFormat="1" ht="55.5" customHeight="1">
      <c r="A205" s="39"/>
      <c r="B205" s="40"/>
      <c r="C205" s="228" t="s">
        <v>261</v>
      </c>
      <c r="D205" s="228" t="s">
        <v>165</v>
      </c>
      <c r="E205" s="229" t="s">
        <v>2640</v>
      </c>
      <c r="F205" s="230" t="s">
        <v>2641</v>
      </c>
      <c r="G205" s="231" t="s">
        <v>184</v>
      </c>
      <c r="H205" s="232">
        <v>2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202</v>
      </c>
      <c r="AT205" s="240" t="s">
        <v>165</v>
      </c>
      <c r="AU205" s="240" t="s">
        <v>91</v>
      </c>
      <c r="AY205" s="18" t="s">
        <v>163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84</v>
      </c>
      <c r="BK205" s="241">
        <f>ROUND(I205*H205,2)</f>
        <v>0</v>
      </c>
      <c r="BL205" s="18" t="s">
        <v>202</v>
      </c>
      <c r="BM205" s="240" t="s">
        <v>353</v>
      </c>
    </row>
    <row r="206" s="2" customFormat="1" ht="49.05" customHeight="1">
      <c r="A206" s="39"/>
      <c r="B206" s="40"/>
      <c r="C206" s="228" t="s">
        <v>354</v>
      </c>
      <c r="D206" s="228" t="s">
        <v>165</v>
      </c>
      <c r="E206" s="229" t="s">
        <v>2642</v>
      </c>
      <c r="F206" s="230" t="s">
        <v>2643</v>
      </c>
      <c r="G206" s="231" t="s">
        <v>184</v>
      </c>
      <c r="H206" s="232">
        <v>10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202</v>
      </c>
      <c r="AT206" s="240" t="s">
        <v>165</v>
      </c>
      <c r="AU206" s="240" t="s">
        <v>91</v>
      </c>
      <c r="AY206" s="18" t="s">
        <v>163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202</v>
      </c>
      <c r="BM206" s="240" t="s">
        <v>357</v>
      </c>
    </row>
    <row r="207" s="2" customFormat="1" ht="24.15" customHeight="1">
      <c r="A207" s="39"/>
      <c r="B207" s="40"/>
      <c r="C207" s="228" t="s">
        <v>264</v>
      </c>
      <c r="D207" s="228" t="s">
        <v>165</v>
      </c>
      <c r="E207" s="229" t="s">
        <v>1253</v>
      </c>
      <c r="F207" s="230" t="s">
        <v>1254</v>
      </c>
      <c r="G207" s="231" t="s">
        <v>184</v>
      </c>
      <c r="H207" s="232">
        <v>6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202</v>
      </c>
      <c r="AT207" s="240" t="s">
        <v>165</v>
      </c>
      <c r="AU207" s="240" t="s">
        <v>91</v>
      </c>
      <c r="AY207" s="18" t="s">
        <v>163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202</v>
      </c>
      <c r="BM207" s="240" t="s">
        <v>360</v>
      </c>
    </row>
    <row r="208" s="13" customFormat="1">
      <c r="A208" s="13"/>
      <c r="B208" s="242"/>
      <c r="C208" s="243"/>
      <c r="D208" s="244" t="s">
        <v>169</v>
      </c>
      <c r="E208" s="245" t="s">
        <v>1</v>
      </c>
      <c r="F208" s="246" t="s">
        <v>2644</v>
      </c>
      <c r="G208" s="243"/>
      <c r="H208" s="247">
        <v>6</v>
      </c>
      <c r="I208" s="248"/>
      <c r="J208" s="243"/>
      <c r="K208" s="243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169</v>
      </c>
      <c r="AU208" s="253" t="s">
        <v>91</v>
      </c>
      <c r="AV208" s="13" t="s">
        <v>88</v>
      </c>
      <c r="AW208" s="13" t="s">
        <v>34</v>
      </c>
      <c r="AX208" s="13" t="s">
        <v>79</v>
      </c>
      <c r="AY208" s="253" t="s">
        <v>163</v>
      </c>
    </row>
    <row r="209" s="14" customFormat="1">
      <c r="A209" s="14"/>
      <c r="B209" s="254"/>
      <c r="C209" s="255"/>
      <c r="D209" s="244" t="s">
        <v>169</v>
      </c>
      <c r="E209" s="256" t="s">
        <v>1</v>
      </c>
      <c r="F209" s="257" t="s">
        <v>172</v>
      </c>
      <c r="G209" s="255"/>
      <c r="H209" s="258">
        <v>6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169</v>
      </c>
      <c r="AU209" s="264" t="s">
        <v>91</v>
      </c>
      <c r="AV209" s="14" t="s">
        <v>94</v>
      </c>
      <c r="AW209" s="14" t="s">
        <v>34</v>
      </c>
      <c r="AX209" s="14" t="s">
        <v>84</v>
      </c>
      <c r="AY209" s="264" t="s">
        <v>163</v>
      </c>
    </row>
    <row r="210" s="2" customFormat="1" ht="16.5" customHeight="1">
      <c r="A210" s="39"/>
      <c r="B210" s="40"/>
      <c r="C210" s="265" t="s">
        <v>364</v>
      </c>
      <c r="D210" s="265" t="s">
        <v>296</v>
      </c>
      <c r="E210" s="266" t="s">
        <v>2326</v>
      </c>
      <c r="F210" s="267" t="s">
        <v>2645</v>
      </c>
      <c r="G210" s="268" t="s">
        <v>293</v>
      </c>
      <c r="H210" s="269">
        <v>2</v>
      </c>
      <c r="I210" s="270"/>
      <c r="J210" s="271">
        <f>ROUND(I210*H210,2)</f>
        <v>0</v>
      </c>
      <c r="K210" s="272"/>
      <c r="L210" s="273"/>
      <c r="M210" s="274" t="s">
        <v>1</v>
      </c>
      <c r="N210" s="275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242</v>
      </c>
      <c r="AT210" s="240" t="s">
        <v>296</v>
      </c>
      <c r="AU210" s="240" t="s">
        <v>91</v>
      </c>
      <c r="AY210" s="18" t="s">
        <v>163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202</v>
      </c>
      <c r="BM210" s="240" t="s">
        <v>367</v>
      </c>
    </row>
    <row r="211" s="2" customFormat="1" ht="44.25" customHeight="1">
      <c r="A211" s="39"/>
      <c r="B211" s="40"/>
      <c r="C211" s="228" t="s">
        <v>274</v>
      </c>
      <c r="D211" s="228" t="s">
        <v>165</v>
      </c>
      <c r="E211" s="229" t="s">
        <v>2646</v>
      </c>
      <c r="F211" s="230" t="s">
        <v>2647</v>
      </c>
      <c r="G211" s="231" t="s">
        <v>184</v>
      </c>
      <c r="H211" s="232">
        <v>10</v>
      </c>
      <c r="I211" s="233"/>
      <c r="J211" s="234">
        <f>ROUND(I211*H211,2)</f>
        <v>0</v>
      </c>
      <c r="K211" s="235"/>
      <c r="L211" s="45"/>
      <c r="M211" s="236" t="s">
        <v>1</v>
      </c>
      <c r="N211" s="237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202</v>
      </c>
      <c r="AT211" s="240" t="s">
        <v>165</v>
      </c>
      <c r="AU211" s="240" t="s">
        <v>91</v>
      </c>
      <c r="AY211" s="18" t="s">
        <v>163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202</v>
      </c>
      <c r="BM211" s="240" t="s">
        <v>371</v>
      </c>
    </row>
    <row r="212" s="2" customFormat="1" ht="44.25" customHeight="1">
      <c r="A212" s="39"/>
      <c r="B212" s="40"/>
      <c r="C212" s="265" t="s">
        <v>372</v>
      </c>
      <c r="D212" s="265" t="s">
        <v>296</v>
      </c>
      <c r="E212" s="266" t="s">
        <v>2648</v>
      </c>
      <c r="F212" s="267" t="s">
        <v>2649</v>
      </c>
      <c r="G212" s="268" t="s">
        <v>184</v>
      </c>
      <c r="H212" s="269">
        <v>11.5</v>
      </c>
      <c r="I212" s="270"/>
      <c r="J212" s="271">
        <f>ROUND(I212*H212,2)</f>
        <v>0</v>
      </c>
      <c r="K212" s="272"/>
      <c r="L212" s="273"/>
      <c r="M212" s="274" t="s">
        <v>1</v>
      </c>
      <c r="N212" s="275" t="s">
        <v>44</v>
      </c>
      <c r="O212" s="92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0" t="s">
        <v>242</v>
      </c>
      <c r="AT212" s="240" t="s">
        <v>296</v>
      </c>
      <c r="AU212" s="240" t="s">
        <v>91</v>
      </c>
      <c r="AY212" s="18" t="s">
        <v>163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8" t="s">
        <v>84</v>
      </c>
      <c r="BK212" s="241">
        <f>ROUND(I212*H212,2)</f>
        <v>0</v>
      </c>
      <c r="BL212" s="18" t="s">
        <v>202</v>
      </c>
      <c r="BM212" s="240" t="s">
        <v>375</v>
      </c>
    </row>
    <row r="213" s="13" customFormat="1">
      <c r="A213" s="13"/>
      <c r="B213" s="242"/>
      <c r="C213" s="243"/>
      <c r="D213" s="244" t="s">
        <v>169</v>
      </c>
      <c r="E213" s="245" t="s">
        <v>1</v>
      </c>
      <c r="F213" s="246" t="s">
        <v>2612</v>
      </c>
      <c r="G213" s="243"/>
      <c r="H213" s="247">
        <v>11.5</v>
      </c>
      <c r="I213" s="248"/>
      <c r="J213" s="243"/>
      <c r="K213" s="243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169</v>
      </c>
      <c r="AU213" s="253" t="s">
        <v>91</v>
      </c>
      <c r="AV213" s="13" t="s">
        <v>88</v>
      </c>
      <c r="AW213" s="13" t="s">
        <v>34</v>
      </c>
      <c r="AX213" s="13" t="s">
        <v>79</v>
      </c>
      <c r="AY213" s="253" t="s">
        <v>163</v>
      </c>
    </row>
    <row r="214" s="14" customFormat="1">
      <c r="A214" s="14"/>
      <c r="B214" s="254"/>
      <c r="C214" s="255"/>
      <c r="D214" s="244" t="s">
        <v>169</v>
      </c>
      <c r="E214" s="256" t="s">
        <v>1</v>
      </c>
      <c r="F214" s="257" t="s">
        <v>172</v>
      </c>
      <c r="G214" s="255"/>
      <c r="H214" s="258">
        <v>11.5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4" t="s">
        <v>169</v>
      </c>
      <c r="AU214" s="264" t="s">
        <v>91</v>
      </c>
      <c r="AV214" s="14" t="s">
        <v>94</v>
      </c>
      <c r="AW214" s="14" t="s">
        <v>34</v>
      </c>
      <c r="AX214" s="14" t="s">
        <v>84</v>
      </c>
      <c r="AY214" s="264" t="s">
        <v>163</v>
      </c>
    </row>
    <row r="215" s="2" customFormat="1" ht="44.25" customHeight="1">
      <c r="A215" s="39"/>
      <c r="B215" s="40"/>
      <c r="C215" s="228" t="s">
        <v>279</v>
      </c>
      <c r="D215" s="228" t="s">
        <v>165</v>
      </c>
      <c r="E215" s="229" t="s">
        <v>2650</v>
      </c>
      <c r="F215" s="230" t="s">
        <v>2651</v>
      </c>
      <c r="G215" s="231" t="s">
        <v>184</v>
      </c>
      <c r="H215" s="232">
        <v>100</v>
      </c>
      <c r="I215" s="233"/>
      <c r="J215" s="234">
        <f>ROUND(I215*H215,2)</f>
        <v>0</v>
      </c>
      <c r="K215" s="235"/>
      <c r="L215" s="45"/>
      <c r="M215" s="236" t="s">
        <v>1</v>
      </c>
      <c r="N215" s="237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202</v>
      </c>
      <c r="AT215" s="240" t="s">
        <v>165</v>
      </c>
      <c r="AU215" s="240" t="s">
        <v>91</v>
      </c>
      <c r="AY215" s="18" t="s">
        <v>163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202</v>
      </c>
      <c r="BM215" s="240" t="s">
        <v>378</v>
      </c>
    </row>
    <row r="216" s="2" customFormat="1" ht="37.8" customHeight="1">
      <c r="A216" s="39"/>
      <c r="B216" s="40"/>
      <c r="C216" s="265" t="s">
        <v>379</v>
      </c>
      <c r="D216" s="265" t="s">
        <v>296</v>
      </c>
      <c r="E216" s="266" t="s">
        <v>2652</v>
      </c>
      <c r="F216" s="267" t="s">
        <v>2653</v>
      </c>
      <c r="G216" s="268" t="s">
        <v>184</v>
      </c>
      <c r="H216" s="269">
        <v>57.5</v>
      </c>
      <c r="I216" s="270"/>
      <c r="J216" s="271">
        <f>ROUND(I216*H216,2)</f>
        <v>0</v>
      </c>
      <c r="K216" s="272"/>
      <c r="L216" s="273"/>
      <c r="M216" s="274" t="s">
        <v>1</v>
      </c>
      <c r="N216" s="275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242</v>
      </c>
      <c r="AT216" s="240" t="s">
        <v>296</v>
      </c>
      <c r="AU216" s="240" t="s">
        <v>91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202</v>
      </c>
      <c r="BM216" s="240" t="s">
        <v>303</v>
      </c>
    </row>
    <row r="217" s="13" customFormat="1">
      <c r="A217" s="13"/>
      <c r="B217" s="242"/>
      <c r="C217" s="243"/>
      <c r="D217" s="244" t="s">
        <v>169</v>
      </c>
      <c r="E217" s="245" t="s">
        <v>1</v>
      </c>
      <c r="F217" s="246" t="s">
        <v>2654</v>
      </c>
      <c r="G217" s="243"/>
      <c r="H217" s="247">
        <v>57.5</v>
      </c>
      <c r="I217" s="248"/>
      <c r="J217" s="243"/>
      <c r="K217" s="243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169</v>
      </c>
      <c r="AU217" s="253" t="s">
        <v>91</v>
      </c>
      <c r="AV217" s="13" t="s">
        <v>88</v>
      </c>
      <c r="AW217" s="13" t="s">
        <v>34</v>
      </c>
      <c r="AX217" s="13" t="s">
        <v>79</v>
      </c>
      <c r="AY217" s="253" t="s">
        <v>163</v>
      </c>
    </row>
    <row r="218" s="14" customFormat="1">
      <c r="A218" s="14"/>
      <c r="B218" s="254"/>
      <c r="C218" s="255"/>
      <c r="D218" s="244" t="s">
        <v>169</v>
      </c>
      <c r="E218" s="256" t="s">
        <v>1</v>
      </c>
      <c r="F218" s="257" t="s">
        <v>172</v>
      </c>
      <c r="G218" s="255"/>
      <c r="H218" s="258">
        <v>57.5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4" t="s">
        <v>169</v>
      </c>
      <c r="AU218" s="264" t="s">
        <v>91</v>
      </c>
      <c r="AV218" s="14" t="s">
        <v>94</v>
      </c>
      <c r="AW218" s="14" t="s">
        <v>34</v>
      </c>
      <c r="AX218" s="14" t="s">
        <v>84</v>
      </c>
      <c r="AY218" s="264" t="s">
        <v>163</v>
      </c>
    </row>
    <row r="219" s="2" customFormat="1" ht="37.8" customHeight="1">
      <c r="A219" s="39"/>
      <c r="B219" s="40"/>
      <c r="C219" s="265" t="s">
        <v>282</v>
      </c>
      <c r="D219" s="265" t="s">
        <v>296</v>
      </c>
      <c r="E219" s="266" t="s">
        <v>2655</v>
      </c>
      <c r="F219" s="267" t="s">
        <v>2656</v>
      </c>
      <c r="G219" s="268" t="s">
        <v>184</v>
      </c>
      <c r="H219" s="269">
        <v>57.5</v>
      </c>
      <c r="I219" s="270"/>
      <c r="J219" s="271">
        <f>ROUND(I219*H219,2)</f>
        <v>0</v>
      </c>
      <c r="K219" s="272"/>
      <c r="L219" s="273"/>
      <c r="M219" s="274" t="s">
        <v>1</v>
      </c>
      <c r="N219" s="275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242</v>
      </c>
      <c r="AT219" s="240" t="s">
        <v>296</v>
      </c>
      <c r="AU219" s="240" t="s">
        <v>91</v>
      </c>
      <c r="AY219" s="18" t="s">
        <v>163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202</v>
      </c>
      <c r="BM219" s="240" t="s">
        <v>327</v>
      </c>
    </row>
    <row r="220" s="13" customFormat="1">
      <c r="A220" s="13"/>
      <c r="B220" s="242"/>
      <c r="C220" s="243"/>
      <c r="D220" s="244" t="s">
        <v>169</v>
      </c>
      <c r="E220" s="245" t="s">
        <v>1</v>
      </c>
      <c r="F220" s="246" t="s">
        <v>2654</v>
      </c>
      <c r="G220" s="243"/>
      <c r="H220" s="247">
        <v>57.5</v>
      </c>
      <c r="I220" s="248"/>
      <c r="J220" s="243"/>
      <c r="K220" s="243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169</v>
      </c>
      <c r="AU220" s="253" t="s">
        <v>91</v>
      </c>
      <c r="AV220" s="13" t="s">
        <v>88</v>
      </c>
      <c r="AW220" s="13" t="s">
        <v>34</v>
      </c>
      <c r="AX220" s="13" t="s">
        <v>79</v>
      </c>
      <c r="AY220" s="253" t="s">
        <v>163</v>
      </c>
    </row>
    <row r="221" s="14" customFormat="1">
      <c r="A221" s="14"/>
      <c r="B221" s="254"/>
      <c r="C221" s="255"/>
      <c r="D221" s="244" t="s">
        <v>169</v>
      </c>
      <c r="E221" s="256" t="s">
        <v>1</v>
      </c>
      <c r="F221" s="257" t="s">
        <v>172</v>
      </c>
      <c r="G221" s="255"/>
      <c r="H221" s="258">
        <v>57.5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169</v>
      </c>
      <c r="AU221" s="264" t="s">
        <v>91</v>
      </c>
      <c r="AV221" s="14" t="s">
        <v>94</v>
      </c>
      <c r="AW221" s="14" t="s">
        <v>34</v>
      </c>
      <c r="AX221" s="14" t="s">
        <v>84</v>
      </c>
      <c r="AY221" s="264" t="s">
        <v>163</v>
      </c>
    </row>
    <row r="222" s="2" customFormat="1" ht="33" customHeight="1">
      <c r="A222" s="39"/>
      <c r="B222" s="40"/>
      <c r="C222" s="228" t="s">
        <v>386</v>
      </c>
      <c r="D222" s="228" t="s">
        <v>165</v>
      </c>
      <c r="E222" s="229" t="s">
        <v>2657</v>
      </c>
      <c r="F222" s="230" t="s">
        <v>2658</v>
      </c>
      <c r="G222" s="231" t="s">
        <v>293</v>
      </c>
      <c r="H222" s="232">
        <v>148</v>
      </c>
      <c r="I222" s="233"/>
      <c r="J222" s="234">
        <f>ROUND(I222*H222,2)</f>
        <v>0</v>
      </c>
      <c r="K222" s="235"/>
      <c r="L222" s="45"/>
      <c r="M222" s="236" t="s">
        <v>1</v>
      </c>
      <c r="N222" s="237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202</v>
      </c>
      <c r="AT222" s="240" t="s">
        <v>165</v>
      </c>
      <c r="AU222" s="240" t="s">
        <v>91</v>
      </c>
      <c r="AY222" s="18" t="s">
        <v>163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202</v>
      </c>
      <c r="BM222" s="240" t="s">
        <v>389</v>
      </c>
    </row>
    <row r="223" s="2" customFormat="1" ht="33" customHeight="1">
      <c r="A223" s="39"/>
      <c r="B223" s="40"/>
      <c r="C223" s="228" t="s">
        <v>287</v>
      </c>
      <c r="D223" s="228" t="s">
        <v>165</v>
      </c>
      <c r="E223" s="229" t="s">
        <v>2659</v>
      </c>
      <c r="F223" s="230" t="s">
        <v>2660</v>
      </c>
      <c r="G223" s="231" t="s">
        <v>293</v>
      </c>
      <c r="H223" s="232">
        <v>16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202</v>
      </c>
      <c r="AT223" s="240" t="s">
        <v>165</v>
      </c>
      <c r="AU223" s="240" t="s">
        <v>91</v>
      </c>
      <c r="AY223" s="18" t="s">
        <v>163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202</v>
      </c>
      <c r="BM223" s="240" t="s">
        <v>393</v>
      </c>
    </row>
    <row r="224" s="2" customFormat="1" ht="33" customHeight="1">
      <c r="A224" s="39"/>
      <c r="B224" s="40"/>
      <c r="C224" s="228" t="s">
        <v>395</v>
      </c>
      <c r="D224" s="228" t="s">
        <v>165</v>
      </c>
      <c r="E224" s="229" t="s">
        <v>2661</v>
      </c>
      <c r="F224" s="230" t="s">
        <v>2662</v>
      </c>
      <c r="G224" s="231" t="s">
        <v>293</v>
      </c>
      <c r="H224" s="232">
        <v>42</v>
      </c>
      <c r="I224" s="233"/>
      <c r="J224" s="234">
        <f>ROUND(I224*H224,2)</f>
        <v>0</v>
      </c>
      <c r="K224" s="235"/>
      <c r="L224" s="45"/>
      <c r="M224" s="236" t="s">
        <v>1</v>
      </c>
      <c r="N224" s="237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202</v>
      </c>
      <c r="AT224" s="240" t="s">
        <v>165</v>
      </c>
      <c r="AU224" s="240" t="s">
        <v>91</v>
      </c>
      <c r="AY224" s="18" t="s">
        <v>163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84</v>
      </c>
      <c r="BK224" s="241">
        <f>ROUND(I224*H224,2)</f>
        <v>0</v>
      </c>
      <c r="BL224" s="18" t="s">
        <v>202</v>
      </c>
      <c r="BM224" s="240" t="s">
        <v>398</v>
      </c>
    </row>
    <row r="225" s="2" customFormat="1" ht="33" customHeight="1">
      <c r="A225" s="39"/>
      <c r="B225" s="40"/>
      <c r="C225" s="228" t="s">
        <v>294</v>
      </c>
      <c r="D225" s="228" t="s">
        <v>165</v>
      </c>
      <c r="E225" s="229" t="s">
        <v>2663</v>
      </c>
      <c r="F225" s="230" t="s">
        <v>2664</v>
      </c>
      <c r="G225" s="231" t="s">
        <v>293</v>
      </c>
      <c r="H225" s="232">
        <v>2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202</v>
      </c>
      <c r="AT225" s="240" t="s">
        <v>165</v>
      </c>
      <c r="AU225" s="240" t="s">
        <v>91</v>
      </c>
      <c r="AY225" s="18" t="s">
        <v>163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202</v>
      </c>
      <c r="BM225" s="240" t="s">
        <v>402</v>
      </c>
    </row>
    <row r="226" s="2" customFormat="1" ht="33" customHeight="1">
      <c r="A226" s="39"/>
      <c r="B226" s="40"/>
      <c r="C226" s="228" t="s">
        <v>404</v>
      </c>
      <c r="D226" s="228" t="s">
        <v>165</v>
      </c>
      <c r="E226" s="229" t="s">
        <v>2665</v>
      </c>
      <c r="F226" s="230" t="s">
        <v>2666</v>
      </c>
      <c r="G226" s="231" t="s">
        <v>293</v>
      </c>
      <c r="H226" s="232">
        <v>10</v>
      </c>
      <c r="I226" s="233"/>
      <c r="J226" s="234">
        <f>ROUND(I226*H226,2)</f>
        <v>0</v>
      </c>
      <c r="K226" s="235"/>
      <c r="L226" s="45"/>
      <c r="M226" s="236" t="s">
        <v>1</v>
      </c>
      <c r="N226" s="237" t="s">
        <v>44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202</v>
      </c>
      <c r="AT226" s="240" t="s">
        <v>165</v>
      </c>
      <c r="AU226" s="240" t="s">
        <v>91</v>
      </c>
      <c r="AY226" s="18" t="s">
        <v>163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202</v>
      </c>
      <c r="BM226" s="240" t="s">
        <v>407</v>
      </c>
    </row>
    <row r="227" s="2" customFormat="1" ht="33" customHeight="1">
      <c r="A227" s="39"/>
      <c r="B227" s="40"/>
      <c r="C227" s="228" t="s">
        <v>299</v>
      </c>
      <c r="D227" s="228" t="s">
        <v>165</v>
      </c>
      <c r="E227" s="229" t="s">
        <v>2667</v>
      </c>
      <c r="F227" s="230" t="s">
        <v>2668</v>
      </c>
      <c r="G227" s="231" t="s">
        <v>293</v>
      </c>
      <c r="H227" s="232">
        <v>2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202</v>
      </c>
      <c r="AT227" s="240" t="s">
        <v>165</v>
      </c>
      <c r="AU227" s="240" t="s">
        <v>91</v>
      </c>
      <c r="AY227" s="18" t="s">
        <v>163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84</v>
      </c>
      <c r="BK227" s="241">
        <f>ROUND(I227*H227,2)</f>
        <v>0</v>
      </c>
      <c r="BL227" s="18" t="s">
        <v>202</v>
      </c>
      <c r="BM227" s="240" t="s">
        <v>412</v>
      </c>
    </row>
    <row r="228" s="2" customFormat="1" ht="33" customHeight="1">
      <c r="A228" s="39"/>
      <c r="B228" s="40"/>
      <c r="C228" s="228" t="s">
        <v>415</v>
      </c>
      <c r="D228" s="228" t="s">
        <v>165</v>
      </c>
      <c r="E228" s="229" t="s">
        <v>2669</v>
      </c>
      <c r="F228" s="230" t="s">
        <v>2670</v>
      </c>
      <c r="G228" s="231" t="s">
        <v>293</v>
      </c>
      <c r="H228" s="232">
        <v>6</v>
      </c>
      <c r="I228" s="233"/>
      <c r="J228" s="234">
        <f>ROUND(I228*H228,2)</f>
        <v>0</v>
      </c>
      <c r="K228" s="235"/>
      <c r="L228" s="45"/>
      <c r="M228" s="236" t="s">
        <v>1</v>
      </c>
      <c r="N228" s="237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202</v>
      </c>
      <c r="AT228" s="240" t="s">
        <v>165</v>
      </c>
      <c r="AU228" s="240" t="s">
        <v>91</v>
      </c>
      <c r="AY228" s="18" t="s">
        <v>163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84</v>
      </c>
      <c r="BK228" s="241">
        <f>ROUND(I228*H228,2)</f>
        <v>0</v>
      </c>
      <c r="BL228" s="18" t="s">
        <v>202</v>
      </c>
      <c r="BM228" s="240" t="s">
        <v>418</v>
      </c>
    </row>
    <row r="229" s="2" customFormat="1" ht="49.05" customHeight="1">
      <c r="A229" s="39"/>
      <c r="B229" s="40"/>
      <c r="C229" s="228" t="s">
        <v>302</v>
      </c>
      <c r="D229" s="228" t="s">
        <v>165</v>
      </c>
      <c r="E229" s="229" t="s">
        <v>2671</v>
      </c>
      <c r="F229" s="230" t="s">
        <v>2672</v>
      </c>
      <c r="G229" s="231" t="s">
        <v>293</v>
      </c>
      <c r="H229" s="232">
        <v>3</v>
      </c>
      <c r="I229" s="233"/>
      <c r="J229" s="234">
        <f>ROUND(I229*H229,2)</f>
        <v>0</v>
      </c>
      <c r="K229" s="235"/>
      <c r="L229" s="45"/>
      <c r="M229" s="236" t="s">
        <v>1</v>
      </c>
      <c r="N229" s="237" t="s">
        <v>44</v>
      </c>
      <c r="O229" s="92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0" t="s">
        <v>202</v>
      </c>
      <c r="AT229" s="240" t="s">
        <v>165</v>
      </c>
      <c r="AU229" s="240" t="s">
        <v>91</v>
      </c>
      <c r="AY229" s="18" t="s">
        <v>163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8" t="s">
        <v>84</v>
      </c>
      <c r="BK229" s="241">
        <f>ROUND(I229*H229,2)</f>
        <v>0</v>
      </c>
      <c r="BL229" s="18" t="s">
        <v>202</v>
      </c>
      <c r="BM229" s="240" t="s">
        <v>421</v>
      </c>
    </row>
    <row r="230" s="2" customFormat="1" ht="24.15" customHeight="1">
      <c r="A230" s="39"/>
      <c r="B230" s="40"/>
      <c r="C230" s="265" t="s">
        <v>422</v>
      </c>
      <c r="D230" s="265" t="s">
        <v>296</v>
      </c>
      <c r="E230" s="266" t="s">
        <v>2673</v>
      </c>
      <c r="F230" s="267" t="s">
        <v>2674</v>
      </c>
      <c r="G230" s="268" t="s">
        <v>293</v>
      </c>
      <c r="H230" s="269">
        <v>3</v>
      </c>
      <c r="I230" s="270"/>
      <c r="J230" s="271">
        <f>ROUND(I230*H230,2)</f>
        <v>0</v>
      </c>
      <c r="K230" s="272"/>
      <c r="L230" s="273"/>
      <c r="M230" s="274" t="s">
        <v>1</v>
      </c>
      <c r="N230" s="275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242</v>
      </c>
      <c r="AT230" s="240" t="s">
        <v>296</v>
      </c>
      <c r="AU230" s="240" t="s">
        <v>91</v>
      </c>
      <c r="AY230" s="18" t="s">
        <v>163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202</v>
      </c>
      <c r="BM230" s="240" t="s">
        <v>425</v>
      </c>
    </row>
    <row r="231" s="2" customFormat="1" ht="16.5" customHeight="1">
      <c r="A231" s="39"/>
      <c r="B231" s="40"/>
      <c r="C231" s="265" t="s">
        <v>308</v>
      </c>
      <c r="D231" s="265" t="s">
        <v>296</v>
      </c>
      <c r="E231" s="266" t="s">
        <v>2675</v>
      </c>
      <c r="F231" s="267" t="s">
        <v>2676</v>
      </c>
      <c r="G231" s="268" t="s">
        <v>293</v>
      </c>
      <c r="H231" s="269">
        <v>3</v>
      </c>
      <c r="I231" s="270"/>
      <c r="J231" s="271">
        <f>ROUND(I231*H231,2)</f>
        <v>0</v>
      </c>
      <c r="K231" s="272"/>
      <c r="L231" s="273"/>
      <c r="M231" s="274" t="s">
        <v>1</v>
      </c>
      <c r="N231" s="275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242</v>
      </c>
      <c r="AT231" s="240" t="s">
        <v>296</v>
      </c>
      <c r="AU231" s="240" t="s">
        <v>91</v>
      </c>
      <c r="AY231" s="18" t="s">
        <v>163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84</v>
      </c>
      <c r="BK231" s="241">
        <f>ROUND(I231*H231,2)</f>
        <v>0</v>
      </c>
      <c r="BL231" s="18" t="s">
        <v>202</v>
      </c>
      <c r="BM231" s="240" t="s">
        <v>428</v>
      </c>
    </row>
    <row r="232" s="2" customFormat="1" ht="16.5" customHeight="1">
      <c r="A232" s="39"/>
      <c r="B232" s="40"/>
      <c r="C232" s="265" t="s">
        <v>429</v>
      </c>
      <c r="D232" s="265" t="s">
        <v>296</v>
      </c>
      <c r="E232" s="266" t="s">
        <v>2677</v>
      </c>
      <c r="F232" s="267" t="s">
        <v>2678</v>
      </c>
      <c r="G232" s="268" t="s">
        <v>293</v>
      </c>
      <c r="H232" s="269">
        <v>3</v>
      </c>
      <c r="I232" s="270"/>
      <c r="J232" s="271">
        <f>ROUND(I232*H232,2)</f>
        <v>0</v>
      </c>
      <c r="K232" s="272"/>
      <c r="L232" s="273"/>
      <c r="M232" s="274" t="s">
        <v>1</v>
      </c>
      <c r="N232" s="275" t="s">
        <v>44</v>
      </c>
      <c r="O232" s="92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0" t="s">
        <v>242</v>
      </c>
      <c r="AT232" s="240" t="s">
        <v>296</v>
      </c>
      <c r="AU232" s="240" t="s">
        <v>91</v>
      </c>
      <c r="AY232" s="18" t="s">
        <v>163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8" t="s">
        <v>84</v>
      </c>
      <c r="BK232" s="241">
        <f>ROUND(I232*H232,2)</f>
        <v>0</v>
      </c>
      <c r="BL232" s="18" t="s">
        <v>202</v>
      </c>
      <c r="BM232" s="240" t="s">
        <v>432</v>
      </c>
    </row>
    <row r="233" s="2" customFormat="1" ht="44.25" customHeight="1">
      <c r="A233" s="39"/>
      <c r="B233" s="40"/>
      <c r="C233" s="228" t="s">
        <v>314</v>
      </c>
      <c r="D233" s="228" t="s">
        <v>165</v>
      </c>
      <c r="E233" s="229" t="s">
        <v>2679</v>
      </c>
      <c r="F233" s="230" t="s">
        <v>2680</v>
      </c>
      <c r="G233" s="231" t="s">
        <v>293</v>
      </c>
      <c r="H233" s="232">
        <v>1</v>
      </c>
      <c r="I233" s="233"/>
      <c r="J233" s="234">
        <f>ROUND(I233*H233,2)</f>
        <v>0</v>
      </c>
      <c r="K233" s="235"/>
      <c r="L233" s="45"/>
      <c r="M233" s="236" t="s">
        <v>1</v>
      </c>
      <c r="N233" s="237" t="s">
        <v>44</v>
      </c>
      <c r="O233" s="92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0" t="s">
        <v>202</v>
      </c>
      <c r="AT233" s="240" t="s">
        <v>165</v>
      </c>
      <c r="AU233" s="240" t="s">
        <v>91</v>
      </c>
      <c r="AY233" s="18" t="s">
        <v>163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8" t="s">
        <v>84</v>
      </c>
      <c r="BK233" s="241">
        <f>ROUND(I233*H233,2)</f>
        <v>0</v>
      </c>
      <c r="BL233" s="18" t="s">
        <v>202</v>
      </c>
      <c r="BM233" s="240" t="s">
        <v>435</v>
      </c>
    </row>
    <row r="234" s="2" customFormat="1" ht="44.25" customHeight="1">
      <c r="A234" s="39"/>
      <c r="B234" s="40"/>
      <c r="C234" s="228" t="s">
        <v>192</v>
      </c>
      <c r="D234" s="228" t="s">
        <v>165</v>
      </c>
      <c r="E234" s="229" t="s">
        <v>2681</v>
      </c>
      <c r="F234" s="230" t="s">
        <v>2682</v>
      </c>
      <c r="G234" s="231" t="s">
        <v>293</v>
      </c>
      <c r="H234" s="232">
        <v>2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202</v>
      </c>
      <c r="AT234" s="240" t="s">
        <v>165</v>
      </c>
      <c r="AU234" s="240" t="s">
        <v>91</v>
      </c>
      <c r="AY234" s="18" t="s">
        <v>163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202</v>
      </c>
      <c r="BM234" s="240" t="s">
        <v>440</v>
      </c>
    </row>
    <row r="235" s="2" customFormat="1" ht="21.75" customHeight="1">
      <c r="A235" s="39"/>
      <c r="B235" s="40"/>
      <c r="C235" s="228" t="s">
        <v>319</v>
      </c>
      <c r="D235" s="228" t="s">
        <v>165</v>
      </c>
      <c r="E235" s="229" t="s">
        <v>2683</v>
      </c>
      <c r="F235" s="230" t="s">
        <v>2684</v>
      </c>
      <c r="G235" s="231" t="s">
        <v>293</v>
      </c>
      <c r="H235" s="232">
        <v>3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202</v>
      </c>
      <c r="AT235" s="240" t="s">
        <v>165</v>
      </c>
      <c r="AU235" s="240" t="s">
        <v>91</v>
      </c>
      <c r="AY235" s="18" t="s">
        <v>163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84</v>
      </c>
      <c r="BK235" s="241">
        <f>ROUND(I235*H235,2)</f>
        <v>0</v>
      </c>
      <c r="BL235" s="18" t="s">
        <v>202</v>
      </c>
      <c r="BM235" s="240" t="s">
        <v>444</v>
      </c>
    </row>
    <row r="236" s="2" customFormat="1" ht="24.15" customHeight="1">
      <c r="A236" s="39"/>
      <c r="B236" s="40"/>
      <c r="C236" s="228" t="s">
        <v>270</v>
      </c>
      <c r="D236" s="228" t="s">
        <v>165</v>
      </c>
      <c r="E236" s="229" t="s">
        <v>2685</v>
      </c>
      <c r="F236" s="230" t="s">
        <v>2686</v>
      </c>
      <c r="G236" s="231" t="s">
        <v>293</v>
      </c>
      <c r="H236" s="232">
        <v>1</v>
      </c>
      <c r="I236" s="233"/>
      <c r="J236" s="234">
        <f>ROUND(I236*H236,2)</f>
        <v>0</v>
      </c>
      <c r="K236" s="235"/>
      <c r="L236" s="45"/>
      <c r="M236" s="236" t="s">
        <v>1</v>
      </c>
      <c r="N236" s="237" t="s">
        <v>44</v>
      </c>
      <c r="O236" s="92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0" t="s">
        <v>202</v>
      </c>
      <c r="AT236" s="240" t="s">
        <v>165</v>
      </c>
      <c r="AU236" s="240" t="s">
        <v>91</v>
      </c>
      <c r="AY236" s="18" t="s">
        <v>163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8" t="s">
        <v>84</v>
      </c>
      <c r="BK236" s="241">
        <f>ROUND(I236*H236,2)</f>
        <v>0</v>
      </c>
      <c r="BL236" s="18" t="s">
        <v>202</v>
      </c>
      <c r="BM236" s="240" t="s">
        <v>448</v>
      </c>
    </row>
    <row r="237" s="2" customFormat="1" ht="33" customHeight="1">
      <c r="A237" s="39"/>
      <c r="B237" s="40"/>
      <c r="C237" s="228" t="s">
        <v>289</v>
      </c>
      <c r="D237" s="228" t="s">
        <v>165</v>
      </c>
      <c r="E237" s="229" t="s">
        <v>2687</v>
      </c>
      <c r="F237" s="230" t="s">
        <v>2688</v>
      </c>
      <c r="G237" s="231" t="s">
        <v>293</v>
      </c>
      <c r="H237" s="232">
        <v>5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202</v>
      </c>
      <c r="AT237" s="240" t="s">
        <v>165</v>
      </c>
      <c r="AU237" s="240" t="s">
        <v>91</v>
      </c>
      <c r="AY237" s="18" t="s">
        <v>163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84</v>
      </c>
      <c r="BK237" s="241">
        <f>ROUND(I237*H237,2)</f>
        <v>0</v>
      </c>
      <c r="BL237" s="18" t="s">
        <v>202</v>
      </c>
      <c r="BM237" s="240" t="s">
        <v>452</v>
      </c>
    </row>
    <row r="238" s="2" customFormat="1" ht="44.25" customHeight="1">
      <c r="A238" s="39"/>
      <c r="B238" s="40"/>
      <c r="C238" s="228" t="s">
        <v>453</v>
      </c>
      <c r="D238" s="228" t="s">
        <v>165</v>
      </c>
      <c r="E238" s="229" t="s">
        <v>2689</v>
      </c>
      <c r="F238" s="230" t="s">
        <v>2690</v>
      </c>
      <c r="G238" s="231" t="s">
        <v>293</v>
      </c>
      <c r="H238" s="232">
        <v>1</v>
      </c>
      <c r="I238" s="233"/>
      <c r="J238" s="234">
        <f>ROUND(I238*H238,2)</f>
        <v>0</v>
      </c>
      <c r="K238" s="235"/>
      <c r="L238" s="45"/>
      <c r="M238" s="236" t="s">
        <v>1</v>
      </c>
      <c r="N238" s="237" t="s">
        <v>44</v>
      </c>
      <c r="O238" s="92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0" t="s">
        <v>202</v>
      </c>
      <c r="AT238" s="240" t="s">
        <v>165</v>
      </c>
      <c r="AU238" s="240" t="s">
        <v>91</v>
      </c>
      <c r="AY238" s="18" t="s">
        <v>163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8" t="s">
        <v>84</v>
      </c>
      <c r="BK238" s="241">
        <f>ROUND(I238*H238,2)</f>
        <v>0</v>
      </c>
      <c r="BL238" s="18" t="s">
        <v>202</v>
      </c>
      <c r="BM238" s="240" t="s">
        <v>456</v>
      </c>
    </row>
    <row r="239" s="2" customFormat="1" ht="21.75" customHeight="1">
      <c r="A239" s="39"/>
      <c r="B239" s="40"/>
      <c r="C239" s="265" t="s">
        <v>326</v>
      </c>
      <c r="D239" s="265" t="s">
        <v>296</v>
      </c>
      <c r="E239" s="266" t="s">
        <v>2691</v>
      </c>
      <c r="F239" s="267" t="s">
        <v>2692</v>
      </c>
      <c r="G239" s="268" t="s">
        <v>293</v>
      </c>
      <c r="H239" s="269">
        <v>1</v>
      </c>
      <c r="I239" s="270"/>
      <c r="J239" s="271">
        <f>ROUND(I239*H239,2)</f>
        <v>0</v>
      </c>
      <c r="K239" s="272"/>
      <c r="L239" s="273"/>
      <c r="M239" s="274" t="s">
        <v>1</v>
      </c>
      <c r="N239" s="275" t="s">
        <v>44</v>
      </c>
      <c r="O239" s="92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242</v>
      </c>
      <c r="AT239" s="240" t="s">
        <v>296</v>
      </c>
      <c r="AU239" s="240" t="s">
        <v>91</v>
      </c>
      <c r="AY239" s="18" t="s">
        <v>163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84</v>
      </c>
      <c r="BK239" s="241">
        <f>ROUND(I239*H239,2)</f>
        <v>0</v>
      </c>
      <c r="BL239" s="18" t="s">
        <v>202</v>
      </c>
      <c r="BM239" s="240" t="s">
        <v>460</v>
      </c>
    </row>
    <row r="240" s="2" customFormat="1" ht="37.8" customHeight="1">
      <c r="A240" s="39"/>
      <c r="B240" s="40"/>
      <c r="C240" s="228" t="s">
        <v>461</v>
      </c>
      <c r="D240" s="228" t="s">
        <v>165</v>
      </c>
      <c r="E240" s="229" t="s">
        <v>2693</v>
      </c>
      <c r="F240" s="230" t="s">
        <v>2694</v>
      </c>
      <c r="G240" s="231" t="s">
        <v>293</v>
      </c>
      <c r="H240" s="232">
        <v>4</v>
      </c>
      <c r="I240" s="233"/>
      <c r="J240" s="234">
        <f>ROUND(I240*H240,2)</f>
        <v>0</v>
      </c>
      <c r="K240" s="235"/>
      <c r="L240" s="45"/>
      <c r="M240" s="236" t="s">
        <v>1</v>
      </c>
      <c r="N240" s="237" t="s">
        <v>44</v>
      </c>
      <c r="O240" s="92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0" t="s">
        <v>202</v>
      </c>
      <c r="AT240" s="240" t="s">
        <v>165</v>
      </c>
      <c r="AU240" s="240" t="s">
        <v>91</v>
      </c>
      <c r="AY240" s="18" t="s">
        <v>163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8" t="s">
        <v>84</v>
      </c>
      <c r="BK240" s="241">
        <f>ROUND(I240*H240,2)</f>
        <v>0</v>
      </c>
      <c r="BL240" s="18" t="s">
        <v>202</v>
      </c>
      <c r="BM240" s="240" t="s">
        <v>464</v>
      </c>
    </row>
    <row r="241" s="2" customFormat="1" ht="16.5" customHeight="1">
      <c r="A241" s="39"/>
      <c r="B241" s="40"/>
      <c r="C241" s="265" t="s">
        <v>331</v>
      </c>
      <c r="D241" s="265" t="s">
        <v>296</v>
      </c>
      <c r="E241" s="266" t="s">
        <v>2695</v>
      </c>
      <c r="F241" s="267" t="s">
        <v>2696</v>
      </c>
      <c r="G241" s="268" t="s">
        <v>293</v>
      </c>
      <c r="H241" s="269">
        <v>2</v>
      </c>
      <c r="I241" s="270"/>
      <c r="J241" s="271">
        <f>ROUND(I241*H241,2)</f>
        <v>0</v>
      </c>
      <c r="K241" s="272"/>
      <c r="L241" s="273"/>
      <c r="M241" s="274" t="s">
        <v>1</v>
      </c>
      <c r="N241" s="275" t="s">
        <v>44</v>
      </c>
      <c r="O241" s="92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0" t="s">
        <v>242</v>
      </c>
      <c r="AT241" s="240" t="s">
        <v>296</v>
      </c>
      <c r="AU241" s="240" t="s">
        <v>91</v>
      </c>
      <c r="AY241" s="18" t="s">
        <v>163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8" t="s">
        <v>84</v>
      </c>
      <c r="BK241" s="241">
        <f>ROUND(I241*H241,2)</f>
        <v>0</v>
      </c>
      <c r="BL241" s="18" t="s">
        <v>202</v>
      </c>
      <c r="BM241" s="240" t="s">
        <v>467</v>
      </c>
    </row>
    <row r="242" s="2" customFormat="1" ht="24.15" customHeight="1">
      <c r="A242" s="39"/>
      <c r="B242" s="40"/>
      <c r="C242" s="265" t="s">
        <v>469</v>
      </c>
      <c r="D242" s="265" t="s">
        <v>296</v>
      </c>
      <c r="E242" s="266" t="s">
        <v>2697</v>
      </c>
      <c r="F242" s="267" t="s">
        <v>2698</v>
      </c>
      <c r="G242" s="268" t="s">
        <v>293</v>
      </c>
      <c r="H242" s="269">
        <v>2</v>
      </c>
      <c r="I242" s="270"/>
      <c r="J242" s="271">
        <f>ROUND(I242*H242,2)</f>
        <v>0</v>
      </c>
      <c r="K242" s="272"/>
      <c r="L242" s="273"/>
      <c r="M242" s="274" t="s">
        <v>1</v>
      </c>
      <c r="N242" s="275" t="s">
        <v>44</v>
      </c>
      <c r="O242" s="92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0" t="s">
        <v>242</v>
      </c>
      <c r="AT242" s="240" t="s">
        <v>296</v>
      </c>
      <c r="AU242" s="240" t="s">
        <v>91</v>
      </c>
      <c r="AY242" s="18" t="s">
        <v>163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8" t="s">
        <v>84</v>
      </c>
      <c r="BK242" s="241">
        <f>ROUND(I242*H242,2)</f>
        <v>0</v>
      </c>
      <c r="BL242" s="18" t="s">
        <v>202</v>
      </c>
      <c r="BM242" s="240" t="s">
        <v>472</v>
      </c>
    </row>
    <row r="243" s="2" customFormat="1" ht="37.8" customHeight="1">
      <c r="A243" s="39"/>
      <c r="B243" s="40"/>
      <c r="C243" s="228" t="s">
        <v>336</v>
      </c>
      <c r="D243" s="228" t="s">
        <v>165</v>
      </c>
      <c r="E243" s="229" t="s">
        <v>2699</v>
      </c>
      <c r="F243" s="230" t="s">
        <v>2700</v>
      </c>
      <c r="G243" s="231" t="s">
        <v>293</v>
      </c>
      <c r="H243" s="232">
        <v>15</v>
      </c>
      <c r="I243" s="233"/>
      <c r="J243" s="234">
        <f>ROUND(I243*H243,2)</f>
        <v>0</v>
      </c>
      <c r="K243" s="235"/>
      <c r="L243" s="45"/>
      <c r="M243" s="236" t="s">
        <v>1</v>
      </c>
      <c r="N243" s="237" t="s">
        <v>44</v>
      </c>
      <c r="O243" s="92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0" t="s">
        <v>202</v>
      </c>
      <c r="AT243" s="240" t="s">
        <v>165</v>
      </c>
      <c r="AU243" s="240" t="s">
        <v>91</v>
      </c>
      <c r="AY243" s="18" t="s">
        <v>163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8" t="s">
        <v>84</v>
      </c>
      <c r="BK243" s="241">
        <f>ROUND(I243*H243,2)</f>
        <v>0</v>
      </c>
      <c r="BL243" s="18" t="s">
        <v>202</v>
      </c>
      <c r="BM243" s="240" t="s">
        <v>477</v>
      </c>
    </row>
    <row r="244" s="2" customFormat="1" ht="24.15" customHeight="1">
      <c r="A244" s="39"/>
      <c r="B244" s="40"/>
      <c r="C244" s="228" t="s">
        <v>478</v>
      </c>
      <c r="D244" s="228" t="s">
        <v>165</v>
      </c>
      <c r="E244" s="229" t="s">
        <v>2701</v>
      </c>
      <c r="F244" s="230" t="s">
        <v>2702</v>
      </c>
      <c r="G244" s="231" t="s">
        <v>184</v>
      </c>
      <c r="H244" s="232">
        <v>20</v>
      </c>
      <c r="I244" s="233"/>
      <c r="J244" s="234">
        <f>ROUND(I244*H244,2)</f>
        <v>0</v>
      </c>
      <c r="K244" s="235"/>
      <c r="L244" s="45"/>
      <c r="M244" s="236" t="s">
        <v>1</v>
      </c>
      <c r="N244" s="237" t="s">
        <v>44</v>
      </c>
      <c r="O244" s="92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0" t="s">
        <v>202</v>
      </c>
      <c r="AT244" s="240" t="s">
        <v>165</v>
      </c>
      <c r="AU244" s="240" t="s">
        <v>91</v>
      </c>
      <c r="AY244" s="18" t="s">
        <v>163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8" t="s">
        <v>84</v>
      </c>
      <c r="BK244" s="241">
        <f>ROUND(I244*H244,2)</f>
        <v>0</v>
      </c>
      <c r="BL244" s="18" t="s">
        <v>202</v>
      </c>
      <c r="BM244" s="240" t="s">
        <v>481</v>
      </c>
    </row>
    <row r="245" s="2" customFormat="1" ht="16.5" customHeight="1">
      <c r="A245" s="39"/>
      <c r="B245" s="40"/>
      <c r="C245" s="265" t="s">
        <v>339</v>
      </c>
      <c r="D245" s="265" t="s">
        <v>296</v>
      </c>
      <c r="E245" s="266" t="s">
        <v>2703</v>
      </c>
      <c r="F245" s="267" t="s">
        <v>2704</v>
      </c>
      <c r="G245" s="268" t="s">
        <v>2292</v>
      </c>
      <c r="H245" s="269">
        <v>18.600000000000001</v>
      </c>
      <c r="I245" s="270"/>
      <c r="J245" s="271">
        <f>ROUND(I245*H245,2)</f>
        <v>0</v>
      </c>
      <c r="K245" s="272"/>
      <c r="L245" s="273"/>
      <c r="M245" s="274" t="s">
        <v>1</v>
      </c>
      <c r="N245" s="275" t="s">
        <v>44</v>
      </c>
      <c r="O245" s="92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0" t="s">
        <v>242</v>
      </c>
      <c r="AT245" s="240" t="s">
        <v>296</v>
      </c>
      <c r="AU245" s="240" t="s">
        <v>91</v>
      </c>
      <c r="AY245" s="18" t="s">
        <v>163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8" t="s">
        <v>84</v>
      </c>
      <c r="BK245" s="241">
        <f>ROUND(I245*H245,2)</f>
        <v>0</v>
      </c>
      <c r="BL245" s="18" t="s">
        <v>202</v>
      </c>
      <c r="BM245" s="240" t="s">
        <v>484</v>
      </c>
    </row>
    <row r="246" s="2" customFormat="1" ht="21.75" customHeight="1">
      <c r="A246" s="39"/>
      <c r="B246" s="40"/>
      <c r="C246" s="265" t="s">
        <v>486</v>
      </c>
      <c r="D246" s="265" t="s">
        <v>296</v>
      </c>
      <c r="E246" s="266" t="s">
        <v>2705</v>
      </c>
      <c r="F246" s="267" t="s">
        <v>2706</v>
      </c>
      <c r="G246" s="268" t="s">
        <v>293</v>
      </c>
      <c r="H246" s="269">
        <v>4</v>
      </c>
      <c r="I246" s="270"/>
      <c r="J246" s="271">
        <f>ROUND(I246*H246,2)</f>
        <v>0</v>
      </c>
      <c r="K246" s="272"/>
      <c r="L246" s="273"/>
      <c r="M246" s="274" t="s">
        <v>1</v>
      </c>
      <c r="N246" s="275" t="s">
        <v>44</v>
      </c>
      <c r="O246" s="92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0" t="s">
        <v>242</v>
      </c>
      <c r="AT246" s="240" t="s">
        <v>296</v>
      </c>
      <c r="AU246" s="240" t="s">
        <v>91</v>
      </c>
      <c r="AY246" s="18" t="s">
        <v>163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8" t="s">
        <v>84</v>
      </c>
      <c r="BK246" s="241">
        <f>ROUND(I246*H246,2)</f>
        <v>0</v>
      </c>
      <c r="BL246" s="18" t="s">
        <v>202</v>
      </c>
      <c r="BM246" s="240" t="s">
        <v>489</v>
      </c>
    </row>
    <row r="247" s="2" customFormat="1" ht="21.75" customHeight="1">
      <c r="A247" s="39"/>
      <c r="B247" s="40"/>
      <c r="C247" s="265" t="s">
        <v>343</v>
      </c>
      <c r="D247" s="265" t="s">
        <v>296</v>
      </c>
      <c r="E247" s="266" t="s">
        <v>2707</v>
      </c>
      <c r="F247" s="267" t="s">
        <v>2708</v>
      </c>
      <c r="G247" s="268" t="s">
        <v>293</v>
      </c>
      <c r="H247" s="269">
        <v>40</v>
      </c>
      <c r="I247" s="270"/>
      <c r="J247" s="271">
        <f>ROUND(I247*H247,2)</f>
        <v>0</v>
      </c>
      <c r="K247" s="272"/>
      <c r="L247" s="273"/>
      <c r="M247" s="274" t="s">
        <v>1</v>
      </c>
      <c r="N247" s="275" t="s">
        <v>44</v>
      </c>
      <c r="O247" s="92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0" t="s">
        <v>242</v>
      </c>
      <c r="AT247" s="240" t="s">
        <v>296</v>
      </c>
      <c r="AU247" s="240" t="s">
        <v>91</v>
      </c>
      <c r="AY247" s="18" t="s">
        <v>163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8" t="s">
        <v>84</v>
      </c>
      <c r="BK247" s="241">
        <f>ROUND(I247*H247,2)</f>
        <v>0</v>
      </c>
      <c r="BL247" s="18" t="s">
        <v>202</v>
      </c>
      <c r="BM247" s="240" t="s">
        <v>492</v>
      </c>
    </row>
    <row r="248" s="2" customFormat="1" ht="16.5" customHeight="1">
      <c r="A248" s="39"/>
      <c r="B248" s="40"/>
      <c r="C248" s="265" t="s">
        <v>493</v>
      </c>
      <c r="D248" s="265" t="s">
        <v>296</v>
      </c>
      <c r="E248" s="266" t="s">
        <v>2709</v>
      </c>
      <c r="F248" s="267" t="s">
        <v>2710</v>
      </c>
      <c r="G248" s="268" t="s">
        <v>293</v>
      </c>
      <c r="H248" s="269">
        <v>4</v>
      </c>
      <c r="I248" s="270"/>
      <c r="J248" s="271">
        <f>ROUND(I248*H248,2)</f>
        <v>0</v>
      </c>
      <c r="K248" s="272"/>
      <c r="L248" s="273"/>
      <c r="M248" s="274" t="s">
        <v>1</v>
      </c>
      <c r="N248" s="275" t="s">
        <v>44</v>
      </c>
      <c r="O248" s="92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0" t="s">
        <v>242</v>
      </c>
      <c r="AT248" s="240" t="s">
        <v>296</v>
      </c>
      <c r="AU248" s="240" t="s">
        <v>91</v>
      </c>
      <c r="AY248" s="18" t="s">
        <v>163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8" t="s">
        <v>84</v>
      </c>
      <c r="BK248" s="241">
        <f>ROUND(I248*H248,2)</f>
        <v>0</v>
      </c>
      <c r="BL248" s="18" t="s">
        <v>202</v>
      </c>
      <c r="BM248" s="240" t="s">
        <v>496</v>
      </c>
    </row>
    <row r="249" s="2" customFormat="1" ht="24.15" customHeight="1">
      <c r="A249" s="39"/>
      <c r="B249" s="40"/>
      <c r="C249" s="265" t="s">
        <v>346</v>
      </c>
      <c r="D249" s="265" t="s">
        <v>296</v>
      </c>
      <c r="E249" s="266" t="s">
        <v>2711</v>
      </c>
      <c r="F249" s="267" t="s">
        <v>2712</v>
      </c>
      <c r="G249" s="268" t="s">
        <v>293</v>
      </c>
      <c r="H249" s="269">
        <v>4</v>
      </c>
      <c r="I249" s="270"/>
      <c r="J249" s="271">
        <f>ROUND(I249*H249,2)</f>
        <v>0</v>
      </c>
      <c r="K249" s="272"/>
      <c r="L249" s="273"/>
      <c r="M249" s="274" t="s">
        <v>1</v>
      </c>
      <c r="N249" s="275" t="s">
        <v>44</v>
      </c>
      <c r="O249" s="92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0" t="s">
        <v>242</v>
      </c>
      <c r="AT249" s="240" t="s">
        <v>296</v>
      </c>
      <c r="AU249" s="240" t="s">
        <v>91</v>
      </c>
      <c r="AY249" s="18" t="s">
        <v>163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8" t="s">
        <v>84</v>
      </c>
      <c r="BK249" s="241">
        <f>ROUND(I249*H249,2)</f>
        <v>0</v>
      </c>
      <c r="BL249" s="18" t="s">
        <v>202</v>
      </c>
      <c r="BM249" s="240" t="s">
        <v>499</v>
      </c>
    </row>
    <row r="250" s="2" customFormat="1" ht="24.15" customHeight="1">
      <c r="A250" s="39"/>
      <c r="B250" s="40"/>
      <c r="C250" s="228" t="s">
        <v>502</v>
      </c>
      <c r="D250" s="228" t="s">
        <v>165</v>
      </c>
      <c r="E250" s="229" t="s">
        <v>2713</v>
      </c>
      <c r="F250" s="230" t="s">
        <v>2714</v>
      </c>
      <c r="G250" s="231" t="s">
        <v>293</v>
      </c>
      <c r="H250" s="232">
        <v>14</v>
      </c>
      <c r="I250" s="233"/>
      <c r="J250" s="234">
        <f>ROUND(I250*H250,2)</f>
        <v>0</v>
      </c>
      <c r="K250" s="235"/>
      <c r="L250" s="45"/>
      <c r="M250" s="236" t="s">
        <v>1</v>
      </c>
      <c r="N250" s="237" t="s">
        <v>44</v>
      </c>
      <c r="O250" s="92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0" t="s">
        <v>202</v>
      </c>
      <c r="AT250" s="240" t="s">
        <v>165</v>
      </c>
      <c r="AU250" s="240" t="s">
        <v>91</v>
      </c>
      <c r="AY250" s="18" t="s">
        <v>163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8" t="s">
        <v>84</v>
      </c>
      <c r="BK250" s="241">
        <f>ROUND(I250*H250,2)</f>
        <v>0</v>
      </c>
      <c r="BL250" s="18" t="s">
        <v>202</v>
      </c>
      <c r="BM250" s="240" t="s">
        <v>505</v>
      </c>
    </row>
    <row r="251" s="2" customFormat="1" ht="16.5" customHeight="1">
      <c r="A251" s="39"/>
      <c r="B251" s="40"/>
      <c r="C251" s="265" t="s">
        <v>350</v>
      </c>
      <c r="D251" s="265" t="s">
        <v>296</v>
      </c>
      <c r="E251" s="266" t="s">
        <v>2715</v>
      </c>
      <c r="F251" s="267" t="s">
        <v>2716</v>
      </c>
      <c r="G251" s="268" t="s">
        <v>293</v>
      </c>
      <c r="H251" s="269">
        <v>10</v>
      </c>
      <c r="I251" s="270"/>
      <c r="J251" s="271">
        <f>ROUND(I251*H251,2)</f>
        <v>0</v>
      </c>
      <c r="K251" s="272"/>
      <c r="L251" s="273"/>
      <c r="M251" s="274" t="s">
        <v>1</v>
      </c>
      <c r="N251" s="275" t="s">
        <v>44</v>
      </c>
      <c r="O251" s="92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0" t="s">
        <v>242</v>
      </c>
      <c r="AT251" s="240" t="s">
        <v>296</v>
      </c>
      <c r="AU251" s="240" t="s">
        <v>91</v>
      </c>
      <c r="AY251" s="18" t="s">
        <v>163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8" t="s">
        <v>84</v>
      </c>
      <c r="BK251" s="241">
        <f>ROUND(I251*H251,2)</f>
        <v>0</v>
      </c>
      <c r="BL251" s="18" t="s">
        <v>202</v>
      </c>
      <c r="BM251" s="240" t="s">
        <v>512</v>
      </c>
    </row>
    <row r="252" s="2" customFormat="1" ht="24.15" customHeight="1">
      <c r="A252" s="39"/>
      <c r="B252" s="40"/>
      <c r="C252" s="265" t="s">
        <v>515</v>
      </c>
      <c r="D252" s="265" t="s">
        <v>296</v>
      </c>
      <c r="E252" s="266" t="s">
        <v>2717</v>
      </c>
      <c r="F252" s="267" t="s">
        <v>2718</v>
      </c>
      <c r="G252" s="268" t="s">
        <v>293</v>
      </c>
      <c r="H252" s="269">
        <v>4</v>
      </c>
      <c r="I252" s="270"/>
      <c r="J252" s="271">
        <f>ROUND(I252*H252,2)</f>
        <v>0</v>
      </c>
      <c r="K252" s="272"/>
      <c r="L252" s="273"/>
      <c r="M252" s="274" t="s">
        <v>1</v>
      </c>
      <c r="N252" s="275" t="s">
        <v>44</v>
      </c>
      <c r="O252" s="92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0" t="s">
        <v>242</v>
      </c>
      <c r="AT252" s="240" t="s">
        <v>296</v>
      </c>
      <c r="AU252" s="240" t="s">
        <v>91</v>
      </c>
      <c r="AY252" s="18" t="s">
        <v>163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8" t="s">
        <v>84</v>
      </c>
      <c r="BK252" s="241">
        <f>ROUND(I252*H252,2)</f>
        <v>0</v>
      </c>
      <c r="BL252" s="18" t="s">
        <v>202</v>
      </c>
      <c r="BM252" s="240" t="s">
        <v>518</v>
      </c>
    </row>
    <row r="253" s="2" customFormat="1" ht="24.15" customHeight="1">
      <c r="A253" s="39"/>
      <c r="B253" s="40"/>
      <c r="C253" s="228" t="s">
        <v>353</v>
      </c>
      <c r="D253" s="228" t="s">
        <v>165</v>
      </c>
      <c r="E253" s="229" t="s">
        <v>2719</v>
      </c>
      <c r="F253" s="230" t="s">
        <v>2720</v>
      </c>
      <c r="G253" s="231" t="s">
        <v>293</v>
      </c>
      <c r="H253" s="232">
        <v>2</v>
      </c>
      <c r="I253" s="233"/>
      <c r="J253" s="234">
        <f>ROUND(I253*H253,2)</f>
        <v>0</v>
      </c>
      <c r="K253" s="235"/>
      <c r="L253" s="45"/>
      <c r="M253" s="236" t="s">
        <v>1</v>
      </c>
      <c r="N253" s="237" t="s">
        <v>44</v>
      </c>
      <c r="O253" s="92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0" t="s">
        <v>202</v>
      </c>
      <c r="AT253" s="240" t="s">
        <v>165</v>
      </c>
      <c r="AU253" s="240" t="s">
        <v>91</v>
      </c>
      <c r="AY253" s="18" t="s">
        <v>163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8" t="s">
        <v>84</v>
      </c>
      <c r="BK253" s="241">
        <f>ROUND(I253*H253,2)</f>
        <v>0</v>
      </c>
      <c r="BL253" s="18" t="s">
        <v>202</v>
      </c>
      <c r="BM253" s="240" t="s">
        <v>521</v>
      </c>
    </row>
    <row r="254" s="2" customFormat="1" ht="16.5" customHeight="1">
      <c r="A254" s="39"/>
      <c r="B254" s="40"/>
      <c r="C254" s="265" t="s">
        <v>523</v>
      </c>
      <c r="D254" s="265" t="s">
        <v>296</v>
      </c>
      <c r="E254" s="266" t="s">
        <v>2721</v>
      </c>
      <c r="F254" s="267" t="s">
        <v>2722</v>
      </c>
      <c r="G254" s="268" t="s">
        <v>293</v>
      </c>
      <c r="H254" s="269">
        <v>2</v>
      </c>
      <c r="I254" s="270"/>
      <c r="J254" s="271">
        <f>ROUND(I254*H254,2)</f>
        <v>0</v>
      </c>
      <c r="K254" s="272"/>
      <c r="L254" s="273"/>
      <c r="M254" s="274" t="s">
        <v>1</v>
      </c>
      <c r="N254" s="275" t="s">
        <v>44</v>
      </c>
      <c r="O254" s="92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0" t="s">
        <v>242</v>
      </c>
      <c r="AT254" s="240" t="s">
        <v>296</v>
      </c>
      <c r="AU254" s="240" t="s">
        <v>91</v>
      </c>
      <c r="AY254" s="18" t="s">
        <v>163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8" t="s">
        <v>84</v>
      </c>
      <c r="BK254" s="241">
        <f>ROUND(I254*H254,2)</f>
        <v>0</v>
      </c>
      <c r="BL254" s="18" t="s">
        <v>202</v>
      </c>
      <c r="BM254" s="240" t="s">
        <v>526</v>
      </c>
    </row>
    <row r="255" s="2" customFormat="1" ht="16.5" customHeight="1">
      <c r="A255" s="39"/>
      <c r="B255" s="40"/>
      <c r="C255" s="228" t="s">
        <v>357</v>
      </c>
      <c r="D255" s="228" t="s">
        <v>165</v>
      </c>
      <c r="E255" s="229" t="s">
        <v>2723</v>
      </c>
      <c r="F255" s="230" t="s">
        <v>2724</v>
      </c>
      <c r="G255" s="231" t="s">
        <v>293</v>
      </c>
      <c r="H255" s="232">
        <v>4</v>
      </c>
      <c r="I255" s="233"/>
      <c r="J255" s="234">
        <f>ROUND(I255*H255,2)</f>
        <v>0</v>
      </c>
      <c r="K255" s="235"/>
      <c r="L255" s="45"/>
      <c r="M255" s="236" t="s">
        <v>1</v>
      </c>
      <c r="N255" s="237" t="s">
        <v>44</v>
      </c>
      <c r="O255" s="92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0" t="s">
        <v>202</v>
      </c>
      <c r="AT255" s="240" t="s">
        <v>165</v>
      </c>
      <c r="AU255" s="240" t="s">
        <v>91</v>
      </c>
      <c r="AY255" s="18" t="s">
        <v>163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8" t="s">
        <v>84</v>
      </c>
      <c r="BK255" s="241">
        <f>ROUND(I255*H255,2)</f>
        <v>0</v>
      </c>
      <c r="BL255" s="18" t="s">
        <v>202</v>
      </c>
      <c r="BM255" s="240" t="s">
        <v>529</v>
      </c>
    </row>
    <row r="256" s="2" customFormat="1" ht="37.8" customHeight="1">
      <c r="A256" s="39"/>
      <c r="B256" s="40"/>
      <c r="C256" s="228" t="s">
        <v>531</v>
      </c>
      <c r="D256" s="228" t="s">
        <v>165</v>
      </c>
      <c r="E256" s="229" t="s">
        <v>2725</v>
      </c>
      <c r="F256" s="230" t="s">
        <v>2726</v>
      </c>
      <c r="G256" s="231" t="s">
        <v>184</v>
      </c>
      <c r="H256" s="232">
        <v>20</v>
      </c>
      <c r="I256" s="233"/>
      <c r="J256" s="234">
        <f>ROUND(I256*H256,2)</f>
        <v>0</v>
      </c>
      <c r="K256" s="235"/>
      <c r="L256" s="45"/>
      <c r="M256" s="236" t="s">
        <v>1</v>
      </c>
      <c r="N256" s="237" t="s">
        <v>44</v>
      </c>
      <c r="O256" s="92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0" t="s">
        <v>202</v>
      </c>
      <c r="AT256" s="240" t="s">
        <v>165</v>
      </c>
      <c r="AU256" s="240" t="s">
        <v>91</v>
      </c>
      <c r="AY256" s="18" t="s">
        <v>163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8" t="s">
        <v>84</v>
      </c>
      <c r="BK256" s="241">
        <f>ROUND(I256*H256,2)</f>
        <v>0</v>
      </c>
      <c r="BL256" s="18" t="s">
        <v>202</v>
      </c>
      <c r="BM256" s="240" t="s">
        <v>532</v>
      </c>
    </row>
    <row r="257" s="2" customFormat="1" ht="24.15" customHeight="1">
      <c r="A257" s="39"/>
      <c r="B257" s="40"/>
      <c r="C257" s="228" t="s">
        <v>360</v>
      </c>
      <c r="D257" s="228" t="s">
        <v>165</v>
      </c>
      <c r="E257" s="229" t="s">
        <v>2727</v>
      </c>
      <c r="F257" s="230" t="s">
        <v>2728</v>
      </c>
      <c r="G257" s="231" t="s">
        <v>293</v>
      </c>
      <c r="H257" s="232">
        <v>8</v>
      </c>
      <c r="I257" s="233"/>
      <c r="J257" s="234">
        <f>ROUND(I257*H257,2)</f>
        <v>0</v>
      </c>
      <c r="K257" s="235"/>
      <c r="L257" s="45"/>
      <c r="M257" s="236" t="s">
        <v>1</v>
      </c>
      <c r="N257" s="237" t="s">
        <v>44</v>
      </c>
      <c r="O257" s="92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0" t="s">
        <v>202</v>
      </c>
      <c r="AT257" s="240" t="s">
        <v>165</v>
      </c>
      <c r="AU257" s="240" t="s">
        <v>91</v>
      </c>
      <c r="AY257" s="18" t="s">
        <v>163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8" t="s">
        <v>84</v>
      </c>
      <c r="BK257" s="241">
        <f>ROUND(I257*H257,2)</f>
        <v>0</v>
      </c>
      <c r="BL257" s="18" t="s">
        <v>202</v>
      </c>
      <c r="BM257" s="240" t="s">
        <v>533</v>
      </c>
    </row>
    <row r="258" s="2" customFormat="1" ht="24.15" customHeight="1">
      <c r="A258" s="39"/>
      <c r="B258" s="40"/>
      <c r="C258" s="228" t="s">
        <v>535</v>
      </c>
      <c r="D258" s="228" t="s">
        <v>165</v>
      </c>
      <c r="E258" s="229" t="s">
        <v>2729</v>
      </c>
      <c r="F258" s="230" t="s">
        <v>2730</v>
      </c>
      <c r="G258" s="231" t="s">
        <v>293</v>
      </c>
      <c r="H258" s="232">
        <v>20</v>
      </c>
      <c r="I258" s="233"/>
      <c r="J258" s="234">
        <f>ROUND(I258*H258,2)</f>
        <v>0</v>
      </c>
      <c r="K258" s="235"/>
      <c r="L258" s="45"/>
      <c r="M258" s="236" t="s">
        <v>1</v>
      </c>
      <c r="N258" s="237" t="s">
        <v>44</v>
      </c>
      <c r="O258" s="92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0" t="s">
        <v>202</v>
      </c>
      <c r="AT258" s="240" t="s">
        <v>165</v>
      </c>
      <c r="AU258" s="240" t="s">
        <v>91</v>
      </c>
      <c r="AY258" s="18" t="s">
        <v>163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8" t="s">
        <v>84</v>
      </c>
      <c r="BK258" s="241">
        <f>ROUND(I258*H258,2)</f>
        <v>0</v>
      </c>
      <c r="BL258" s="18" t="s">
        <v>202</v>
      </c>
      <c r="BM258" s="240" t="s">
        <v>538</v>
      </c>
    </row>
    <row r="259" s="2" customFormat="1" ht="24.15" customHeight="1">
      <c r="A259" s="39"/>
      <c r="B259" s="40"/>
      <c r="C259" s="228" t="s">
        <v>367</v>
      </c>
      <c r="D259" s="228" t="s">
        <v>165</v>
      </c>
      <c r="E259" s="229" t="s">
        <v>2731</v>
      </c>
      <c r="F259" s="230" t="s">
        <v>2732</v>
      </c>
      <c r="G259" s="231" t="s">
        <v>293</v>
      </c>
      <c r="H259" s="232">
        <v>2</v>
      </c>
      <c r="I259" s="233"/>
      <c r="J259" s="234">
        <f>ROUND(I259*H259,2)</f>
        <v>0</v>
      </c>
      <c r="K259" s="235"/>
      <c r="L259" s="45"/>
      <c r="M259" s="236" t="s">
        <v>1</v>
      </c>
      <c r="N259" s="237" t="s">
        <v>44</v>
      </c>
      <c r="O259" s="92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0" t="s">
        <v>202</v>
      </c>
      <c r="AT259" s="240" t="s">
        <v>165</v>
      </c>
      <c r="AU259" s="240" t="s">
        <v>91</v>
      </c>
      <c r="AY259" s="18" t="s">
        <v>163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8" t="s">
        <v>84</v>
      </c>
      <c r="BK259" s="241">
        <f>ROUND(I259*H259,2)</f>
        <v>0</v>
      </c>
      <c r="BL259" s="18" t="s">
        <v>202</v>
      </c>
      <c r="BM259" s="240" t="s">
        <v>541</v>
      </c>
    </row>
    <row r="260" s="2" customFormat="1" ht="16.5" customHeight="1">
      <c r="A260" s="39"/>
      <c r="B260" s="40"/>
      <c r="C260" s="265" t="s">
        <v>543</v>
      </c>
      <c r="D260" s="265" t="s">
        <v>296</v>
      </c>
      <c r="E260" s="266" t="s">
        <v>2733</v>
      </c>
      <c r="F260" s="267" t="s">
        <v>2734</v>
      </c>
      <c r="G260" s="268" t="s">
        <v>293</v>
      </c>
      <c r="H260" s="269">
        <v>2</v>
      </c>
      <c r="I260" s="270"/>
      <c r="J260" s="271">
        <f>ROUND(I260*H260,2)</f>
        <v>0</v>
      </c>
      <c r="K260" s="272"/>
      <c r="L260" s="273"/>
      <c r="M260" s="274" t="s">
        <v>1</v>
      </c>
      <c r="N260" s="275" t="s">
        <v>44</v>
      </c>
      <c r="O260" s="92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0" t="s">
        <v>242</v>
      </c>
      <c r="AT260" s="240" t="s">
        <v>296</v>
      </c>
      <c r="AU260" s="240" t="s">
        <v>91</v>
      </c>
      <c r="AY260" s="18" t="s">
        <v>163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8" t="s">
        <v>84</v>
      </c>
      <c r="BK260" s="241">
        <f>ROUND(I260*H260,2)</f>
        <v>0</v>
      </c>
      <c r="BL260" s="18" t="s">
        <v>202</v>
      </c>
      <c r="BM260" s="240" t="s">
        <v>546</v>
      </c>
    </row>
    <row r="261" s="2" customFormat="1" ht="16.5" customHeight="1">
      <c r="A261" s="39"/>
      <c r="B261" s="40"/>
      <c r="C261" s="265" t="s">
        <v>371</v>
      </c>
      <c r="D261" s="265" t="s">
        <v>296</v>
      </c>
      <c r="E261" s="266" t="s">
        <v>2735</v>
      </c>
      <c r="F261" s="267" t="s">
        <v>2736</v>
      </c>
      <c r="G261" s="268" t="s">
        <v>293</v>
      </c>
      <c r="H261" s="269">
        <v>2</v>
      </c>
      <c r="I261" s="270"/>
      <c r="J261" s="271">
        <f>ROUND(I261*H261,2)</f>
        <v>0</v>
      </c>
      <c r="K261" s="272"/>
      <c r="L261" s="273"/>
      <c r="M261" s="274" t="s">
        <v>1</v>
      </c>
      <c r="N261" s="275" t="s">
        <v>44</v>
      </c>
      <c r="O261" s="92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0" t="s">
        <v>242</v>
      </c>
      <c r="AT261" s="240" t="s">
        <v>296</v>
      </c>
      <c r="AU261" s="240" t="s">
        <v>91</v>
      </c>
      <c r="AY261" s="18" t="s">
        <v>163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8" t="s">
        <v>84</v>
      </c>
      <c r="BK261" s="241">
        <f>ROUND(I261*H261,2)</f>
        <v>0</v>
      </c>
      <c r="BL261" s="18" t="s">
        <v>202</v>
      </c>
      <c r="BM261" s="240" t="s">
        <v>550</v>
      </c>
    </row>
    <row r="262" s="2" customFormat="1" ht="44.25" customHeight="1">
      <c r="A262" s="39"/>
      <c r="B262" s="40"/>
      <c r="C262" s="228" t="s">
        <v>552</v>
      </c>
      <c r="D262" s="228" t="s">
        <v>165</v>
      </c>
      <c r="E262" s="229" t="s">
        <v>2737</v>
      </c>
      <c r="F262" s="230" t="s">
        <v>2738</v>
      </c>
      <c r="G262" s="231" t="s">
        <v>293</v>
      </c>
      <c r="H262" s="232">
        <v>1</v>
      </c>
      <c r="I262" s="233"/>
      <c r="J262" s="234">
        <f>ROUND(I262*H262,2)</f>
        <v>0</v>
      </c>
      <c r="K262" s="235"/>
      <c r="L262" s="45"/>
      <c r="M262" s="236" t="s">
        <v>1</v>
      </c>
      <c r="N262" s="237" t="s">
        <v>44</v>
      </c>
      <c r="O262" s="92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0" t="s">
        <v>202</v>
      </c>
      <c r="AT262" s="240" t="s">
        <v>165</v>
      </c>
      <c r="AU262" s="240" t="s">
        <v>91</v>
      </c>
      <c r="AY262" s="18" t="s">
        <v>163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8" t="s">
        <v>84</v>
      </c>
      <c r="BK262" s="241">
        <f>ROUND(I262*H262,2)</f>
        <v>0</v>
      </c>
      <c r="BL262" s="18" t="s">
        <v>202</v>
      </c>
      <c r="BM262" s="240" t="s">
        <v>555</v>
      </c>
    </row>
    <row r="263" s="2" customFormat="1" ht="24.15" customHeight="1">
      <c r="A263" s="39"/>
      <c r="B263" s="40"/>
      <c r="C263" s="228" t="s">
        <v>375</v>
      </c>
      <c r="D263" s="228" t="s">
        <v>165</v>
      </c>
      <c r="E263" s="229" t="s">
        <v>2739</v>
      </c>
      <c r="F263" s="230" t="s">
        <v>2740</v>
      </c>
      <c r="G263" s="231" t="s">
        <v>335</v>
      </c>
      <c r="H263" s="232">
        <v>1</v>
      </c>
      <c r="I263" s="233"/>
      <c r="J263" s="234">
        <f>ROUND(I263*H263,2)</f>
        <v>0</v>
      </c>
      <c r="K263" s="235"/>
      <c r="L263" s="45"/>
      <c r="M263" s="236" t="s">
        <v>1</v>
      </c>
      <c r="N263" s="237" t="s">
        <v>44</v>
      </c>
      <c r="O263" s="92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0" t="s">
        <v>202</v>
      </c>
      <c r="AT263" s="240" t="s">
        <v>165</v>
      </c>
      <c r="AU263" s="240" t="s">
        <v>91</v>
      </c>
      <c r="AY263" s="18" t="s">
        <v>163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8" t="s">
        <v>84</v>
      </c>
      <c r="BK263" s="241">
        <f>ROUND(I263*H263,2)</f>
        <v>0</v>
      </c>
      <c r="BL263" s="18" t="s">
        <v>202</v>
      </c>
      <c r="BM263" s="240" t="s">
        <v>559</v>
      </c>
    </row>
    <row r="264" s="2" customFormat="1" ht="37.8" customHeight="1">
      <c r="A264" s="39"/>
      <c r="B264" s="40"/>
      <c r="C264" s="228" t="s">
        <v>560</v>
      </c>
      <c r="D264" s="228" t="s">
        <v>165</v>
      </c>
      <c r="E264" s="229" t="s">
        <v>2741</v>
      </c>
      <c r="F264" s="230" t="s">
        <v>2742</v>
      </c>
      <c r="G264" s="231" t="s">
        <v>293</v>
      </c>
      <c r="H264" s="232">
        <v>4</v>
      </c>
      <c r="I264" s="233"/>
      <c r="J264" s="234">
        <f>ROUND(I264*H264,2)</f>
        <v>0</v>
      </c>
      <c r="K264" s="235"/>
      <c r="L264" s="45"/>
      <c r="M264" s="236" t="s">
        <v>1</v>
      </c>
      <c r="N264" s="237" t="s">
        <v>44</v>
      </c>
      <c r="O264" s="92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0" t="s">
        <v>202</v>
      </c>
      <c r="AT264" s="240" t="s">
        <v>165</v>
      </c>
      <c r="AU264" s="240" t="s">
        <v>91</v>
      </c>
      <c r="AY264" s="18" t="s">
        <v>163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8" t="s">
        <v>84</v>
      </c>
      <c r="BK264" s="241">
        <f>ROUND(I264*H264,2)</f>
        <v>0</v>
      </c>
      <c r="BL264" s="18" t="s">
        <v>202</v>
      </c>
      <c r="BM264" s="240" t="s">
        <v>563</v>
      </c>
    </row>
    <row r="265" s="2" customFormat="1" ht="44.25" customHeight="1">
      <c r="A265" s="39"/>
      <c r="B265" s="40"/>
      <c r="C265" s="228" t="s">
        <v>378</v>
      </c>
      <c r="D265" s="228" t="s">
        <v>165</v>
      </c>
      <c r="E265" s="229" t="s">
        <v>2743</v>
      </c>
      <c r="F265" s="230" t="s">
        <v>2744</v>
      </c>
      <c r="G265" s="231" t="s">
        <v>286</v>
      </c>
      <c r="H265" s="232">
        <v>0.38400000000000001</v>
      </c>
      <c r="I265" s="233"/>
      <c r="J265" s="234">
        <f>ROUND(I265*H265,2)</f>
        <v>0</v>
      </c>
      <c r="K265" s="235"/>
      <c r="L265" s="45"/>
      <c r="M265" s="236" t="s">
        <v>1</v>
      </c>
      <c r="N265" s="237" t="s">
        <v>44</v>
      </c>
      <c r="O265" s="92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0" t="s">
        <v>202</v>
      </c>
      <c r="AT265" s="240" t="s">
        <v>165</v>
      </c>
      <c r="AU265" s="240" t="s">
        <v>91</v>
      </c>
      <c r="AY265" s="18" t="s">
        <v>163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8" t="s">
        <v>84</v>
      </c>
      <c r="BK265" s="241">
        <f>ROUND(I265*H265,2)</f>
        <v>0</v>
      </c>
      <c r="BL265" s="18" t="s">
        <v>202</v>
      </c>
      <c r="BM265" s="240" t="s">
        <v>568</v>
      </c>
    </row>
    <row r="266" s="2" customFormat="1" ht="49.05" customHeight="1">
      <c r="A266" s="39"/>
      <c r="B266" s="40"/>
      <c r="C266" s="228" t="s">
        <v>569</v>
      </c>
      <c r="D266" s="228" t="s">
        <v>165</v>
      </c>
      <c r="E266" s="229" t="s">
        <v>2745</v>
      </c>
      <c r="F266" s="230" t="s">
        <v>2746</v>
      </c>
      <c r="G266" s="231" t="s">
        <v>286</v>
      </c>
      <c r="H266" s="232">
        <v>0.38400000000000001</v>
      </c>
      <c r="I266" s="233"/>
      <c r="J266" s="234">
        <f>ROUND(I266*H266,2)</f>
        <v>0</v>
      </c>
      <c r="K266" s="235"/>
      <c r="L266" s="45"/>
      <c r="M266" s="236" t="s">
        <v>1</v>
      </c>
      <c r="N266" s="237" t="s">
        <v>44</v>
      </c>
      <c r="O266" s="92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0" t="s">
        <v>202</v>
      </c>
      <c r="AT266" s="240" t="s">
        <v>165</v>
      </c>
      <c r="AU266" s="240" t="s">
        <v>91</v>
      </c>
      <c r="AY266" s="18" t="s">
        <v>163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8" t="s">
        <v>84</v>
      </c>
      <c r="BK266" s="241">
        <f>ROUND(I266*H266,2)</f>
        <v>0</v>
      </c>
      <c r="BL266" s="18" t="s">
        <v>202</v>
      </c>
      <c r="BM266" s="240" t="s">
        <v>572</v>
      </c>
    </row>
    <row r="267" s="2" customFormat="1" ht="49.05" customHeight="1">
      <c r="A267" s="39"/>
      <c r="B267" s="40"/>
      <c r="C267" s="228" t="s">
        <v>303</v>
      </c>
      <c r="D267" s="228" t="s">
        <v>165</v>
      </c>
      <c r="E267" s="229" t="s">
        <v>2747</v>
      </c>
      <c r="F267" s="230" t="s">
        <v>2748</v>
      </c>
      <c r="G267" s="231" t="s">
        <v>286</v>
      </c>
      <c r="H267" s="232">
        <v>0.38400000000000001</v>
      </c>
      <c r="I267" s="233"/>
      <c r="J267" s="234">
        <f>ROUND(I267*H267,2)</f>
        <v>0</v>
      </c>
      <c r="K267" s="235"/>
      <c r="L267" s="45"/>
      <c r="M267" s="236" t="s">
        <v>1</v>
      </c>
      <c r="N267" s="237" t="s">
        <v>44</v>
      </c>
      <c r="O267" s="92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0" t="s">
        <v>202</v>
      </c>
      <c r="AT267" s="240" t="s">
        <v>165</v>
      </c>
      <c r="AU267" s="240" t="s">
        <v>91</v>
      </c>
      <c r="AY267" s="18" t="s">
        <v>163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8" t="s">
        <v>84</v>
      </c>
      <c r="BK267" s="241">
        <f>ROUND(I267*H267,2)</f>
        <v>0</v>
      </c>
      <c r="BL267" s="18" t="s">
        <v>202</v>
      </c>
      <c r="BM267" s="240" t="s">
        <v>575</v>
      </c>
    </row>
    <row r="268" s="2" customFormat="1" ht="24.15" customHeight="1">
      <c r="A268" s="39"/>
      <c r="B268" s="40"/>
      <c r="C268" s="228" t="s">
        <v>310</v>
      </c>
      <c r="D268" s="228" t="s">
        <v>165</v>
      </c>
      <c r="E268" s="229" t="s">
        <v>2749</v>
      </c>
      <c r="F268" s="230" t="s">
        <v>2750</v>
      </c>
      <c r="G268" s="231" t="s">
        <v>325</v>
      </c>
      <c r="H268" s="232">
        <v>1</v>
      </c>
      <c r="I268" s="233"/>
      <c r="J268" s="234">
        <f>ROUND(I268*H268,2)</f>
        <v>0</v>
      </c>
      <c r="K268" s="235"/>
      <c r="L268" s="45"/>
      <c r="M268" s="236" t="s">
        <v>1</v>
      </c>
      <c r="N268" s="237" t="s">
        <v>44</v>
      </c>
      <c r="O268" s="92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0" t="s">
        <v>202</v>
      </c>
      <c r="AT268" s="240" t="s">
        <v>165</v>
      </c>
      <c r="AU268" s="240" t="s">
        <v>91</v>
      </c>
      <c r="AY268" s="18" t="s">
        <v>163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8" t="s">
        <v>84</v>
      </c>
      <c r="BK268" s="241">
        <f>ROUND(I268*H268,2)</f>
        <v>0</v>
      </c>
      <c r="BL268" s="18" t="s">
        <v>202</v>
      </c>
      <c r="BM268" s="240" t="s">
        <v>578</v>
      </c>
    </row>
    <row r="269" s="2" customFormat="1" ht="24.15" customHeight="1">
      <c r="A269" s="39"/>
      <c r="B269" s="40"/>
      <c r="C269" s="265" t="s">
        <v>327</v>
      </c>
      <c r="D269" s="265" t="s">
        <v>296</v>
      </c>
      <c r="E269" s="266" t="s">
        <v>2751</v>
      </c>
      <c r="F269" s="267" t="s">
        <v>2752</v>
      </c>
      <c r="G269" s="268" t="s">
        <v>325</v>
      </c>
      <c r="H269" s="269">
        <v>1</v>
      </c>
      <c r="I269" s="270"/>
      <c r="J269" s="271">
        <f>ROUND(I269*H269,2)</f>
        <v>0</v>
      </c>
      <c r="K269" s="272"/>
      <c r="L269" s="273"/>
      <c r="M269" s="274" t="s">
        <v>1</v>
      </c>
      <c r="N269" s="275" t="s">
        <v>44</v>
      </c>
      <c r="O269" s="92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0" t="s">
        <v>242</v>
      </c>
      <c r="AT269" s="240" t="s">
        <v>296</v>
      </c>
      <c r="AU269" s="240" t="s">
        <v>91</v>
      </c>
      <c r="AY269" s="18" t="s">
        <v>163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8" t="s">
        <v>84</v>
      </c>
      <c r="BK269" s="241">
        <f>ROUND(I269*H269,2)</f>
        <v>0</v>
      </c>
      <c r="BL269" s="18" t="s">
        <v>202</v>
      </c>
      <c r="BM269" s="240" t="s">
        <v>581</v>
      </c>
    </row>
    <row r="270" s="12" customFormat="1" ht="20.88" customHeight="1">
      <c r="A270" s="12"/>
      <c r="B270" s="212"/>
      <c r="C270" s="213"/>
      <c r="D270" s="214" t="s">
        <v>78</v>
      </c>
      <c r="E270" s="226" t="s">
        <v>88</v>
      </c>
      <c r="F270" s="226" t="s">
        <v>2753</v>
      </c>
      <c r="G270" s="213"/>
      <c r="H270" s="213"/>
      <c r="I270" s="216"/>
      <c r="J270" s="227">
        <f>BK270</f>
        <v>0</v>
      </c>
      <c r="K270" s="213"/>
      <c r="L270" s="218"/>
      <c r="M270" s="219"/>
      <c r="N270" s="220"/>
      <c r="O270" s="220"/>
      <c r="P270" s="221">
        <f>SUM(P271:P298)</f>
        <v>0</v>
      </c>
      <c r="Q270" s="220"/>
      <c r="R270" s="221">
        <f>SUM(R271:R298)</f>
        <v>0</v>
      </c>
      <c r="S270" s="220"/>
      <c r="T270" s="222">
        <f>SUM(T271:T298)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3" t="s">
        <v>84</v>
      </c>
      <c r="AT270" s="224" t="s">
        <v>78</v>
      </c>
      <c r="AU270" s="224" t="s">
        <v>88</v>
      </c>
      <c r="AY270" s="223" t="s">
        <v>163</v>
      </c>
      <c r="BK270" s="225">
        <f>SUM(BK271:BK298)</f>
        <v>0</v>
      </c>
    </row>
    <row r="271" s="2" customFormat="1" ht="24.15" customHeight="1">
      <c r="A271" s="39"/>
      <c r="B271" s="40"/>
      <c r="C271" s="228" t="s">
        <v>582</v>
      </c>
      <c r="D271" s="228" t="s">
        <v>165</v>
      </c>
      <c r="E271" s="229" t="s">
        <v>2754</v>
      </c>
      <c r="F271" s="230" t="s">
        <v>2755</v>
      </c>
      <c r="G271" s="231" t="s">
        <v>293</v>
      </c>
      <c r="H271" s="232">
        <v>2</v>
      </c>
      <c r="I271" s="233"/>
      <c r="J271" s="234">
        <f>ROUND(I271*H271,2)</f>
        <v>0</v>
      </c>
      <c r="K271" s="235"/>
      <c r="L271" s="45"/>
      <c r="M271" s="236" t="s">
        <v>1</v>
      </c>
      <c r="N271" s="237" t="s">
        <v>44</v>
      </c>
      <c r="O271" s="92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0" t="s">
        <v>94</v>
      </c>
      <c r="AT271" s="240" t="s">
        <v>165</v>
      </c>
      <c r="AU271" s="240" t="s">
        <v>91</v>
      </c>
      <c r="AY271" s="18" t="s">
        <v>163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8" t="s">
        <v>84</v>
      </c>
      <c r="BK271" s="241">
        <f>ROUND(I271*H271,2)</f>
        <v>0</v>
      </c>
      <c r="BL271" s="18" t="s">
        <v>94</v>
      </c>
      <c r="BM271" s="240" t="s">
        <v>585</v>
      </c>
    </row>
    <row r="272" s="2" customFormat="1" ht="33" customHeight="1">
      <c r="A272" s="39"/>
      <c r="B272" s="40"/>
      <c r="C272" s="265" t="s">
        <v>389</v>
      </c>
      <c r="D272" s="265" t="s">
        <v>296</v>
      </c>
      <c r="E272" s="266" t="s">
        <v>2756</v>
      </c>
      <c r="F272" s="267" t="s">
        <v>2757</v>
      </c>
      <c r="G272" s="268" t="s">
        <v>293</v>
      </c>
      <c r="H272" s="269">
        <v>2</v>
      </c>
      <c r="I272" s="270"/>
      <c r="J272" s="271">
        <f>ROUND(I272*H272,2)</f>
        <v>0</v>
      </c>
      <c r="K272" s="272"/>
      <c r="L272" s="273"/>
      <c r="M272" s="274" t="s">
        <v>1</v>
      </c>
      <c r="N272" s="275" t="s">
        <v>44</v>
      </c>
      <c r="O272" s="92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0" t="s">
        <v>185</v>
      </c>
      <c r="AT272" s="240" t="s">
        <v>296</v>
      </c>
      <c r="AU272" s="240" t="s">
        <v>91</v>
      </c>
      <c r="AY272" s="18" t="s">
        <v>163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8" t="s">
        <v>84</v>
      </c>
      <c r="BK272" s="241">
        <f>ROUND(I272*H272,2)</f>
        <v>0</v>
      </c>
      <c r="BL272" s="18" t="s">
        <v>94</v>
      </c>
      <c r="BM272" s="240" t="s">
        <v>588</v>
      </c>
    </row>
    <row r="273" s="2" customFormat="1" ht="55.5" customHeight="1">
      <c r="A273" s="39"/>
      <c r="B273" s="40"/>
      <c r="C273" s="228" t="s">
        <v>589</v>
      </c>
      <c r="D273" s="228" t="s">
        <v>165</v>
      </c>
      <c r="E273" s="229" t="s">
        <v>2758</v>
      </c>
      <c r="F273" s="230" t="s">
        <v>2759</v>
      </c>
      <c r="G273" s="231" t="s">
        <v>293</v>
      </c>
      <c r="H273" s="232">
        <v>1</v>
      </c>
      <c r="I273" s="233"/>
      <c r="J273" s="234">
        <f>ROUND(I273*H273,2)</f>
        <v>0</v>
      </c>
      <c r="K273" s="235"/>
      <c r="L273" s="45"/>
      <c r="M273" s="236" t="s">
        <v>1</v>
      </c>
      <c r="N273" s="237" t="s">
        <v>44</v>
      </c>
      <c r="O273" s="92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0" t="s">
        <v>94</v>
      </c>
      <c r="AT273" s="240" t="s">
        <v>165</v>
      </c>
      <c r="AU273" s="240" t="s">
        <v>91</v>
      </c>
      <c r="AY273" s="18" t="s">
        <v>163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8" t="s">
        <v>84</v>
      </c>
      <c r="BK273" s="241">
        <f>ROUND(I273*H273,2)</f>
        <v>0</v>
      </c>
      <c r="BL273" s="18" t="s">
        <v>94</v>
      </c>
      <c r="BM273" s="240" t="s">
        <v>592</v>
      </c>
    </row>
    <row r="274" s="2" customFormat="1" ht="16.5" customHeight="1">
      <c r="A274" s="39"/>
      <c r="B274" s="40"/>
      <c r="C274" s="265" t="s">
        <v>393</v>
      </c>
      <c r="D274" s="265" t="s">
        <v>296</v>
      </c>
      <c r="E274" s="266" t="s">
        <v>2760</v>
      </c>
      <c r="F274" s="267" t="s">
        <v>2761</v>
      </c>
      <c r="G274" s="268" t="s">
        <v>293</v>
      </c>
      <c r="H274" s="269">
        <v>1</v>
      </c>
      <c r="I274" s="270"/>
      <c r="J274" s="271">
        <f>ROUND(I274*H274,2)</f>
        <v>0</v>
      </c>
      <c r="K274" s="272"/>
      <c r="L274" s="273"/>
      <c r="M274" s="274" t="s">
        <v>1</v>
      </c>
      <c r="N274" s="275" t="s">
        <v>44</v>
      </c>
      <c r="O274" s="92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0" t="s">
        <v>185</v>
      </c>
      <c r="AT274" s="240" t="s">
        <v>296</v>
      </c>
      <c r="AU274" s="240" t="s">
        <v>91</v>
      </c>
      <c r="AY274" s="18" t="s">
        <v>163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8" t="s">
        <v>84</v>
      </c>
      <c r="BK274" s="241">
        <f>ROUND(I274*H274,2)</f>
        <v>0</v>
      </c>
      <c r="BL274" s="18" t="s">
        <v>94</v>
      </c>
      <c r="BM274" s="240" t="s">
        <v>595</v>
      </c>
    </row>
    <row r="275" s="2" customFormat="1" ht="24.15" customHeight="1">
      <c r="A275" s="39"/>
      <c r="B275" s="40"/>
      <c r="C275" s="228" t="s">
        <v>596</v>
      </c>
      <c r="D275" s="228" t="s">
        <v>165</v>
      </c>
      <c r="E275" s="229" t="s">
        <v>2762</v>
      </c>
      <c r="F275" s="230" t="s">
        <v>2763</v>
      </c>
      <c r="G275" s="231" t="s">
        <v>293</v>
      </c>
      <c r="H275" s="232">
        <v>3</v>
      </c>
      <c r="I275" s="233"/>
      <c r="J275" s="234">
        <f>ROUND(I275*H275,2)</f>
        <v>0</v>
      </c>
      <c r="K275" s="235"/>
      <c r="L275" s="45"/>
      <c r="M275" s="236" t="s">
        <v>1</v>
      </c>
      <c r="N275" s="237" t="s">
        <v>44</v>
      </c>
      <c r="O275" s="92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0" t="s">
        <v>94</v>
      </c>
      <c r="AT275" s="240" t="s">
        <v>165</v>
      </c>
      <c r="AU275" s="240" t="s">
        <v>91</v>
      </c>
      <c r="AY275" s="18" t="s">
        <v>163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8" t="s">
        <v>84</v>
      </c>
      <c r="BK275" s="241">
        <f>ROUND(I275*H275,2)</f>
        <v>0</v>
      </c>
      <c r="BL275" s="18" t="s">
        <v>94</v>
      </c>
      <c r="BM275" s="240" t="s">
        <v>599</v>
      </c>
    </row>
    <row r="276" s="2" customFormat="1" ht="24.15" customHeight="1">
      <c r="A276" s="39"/>
      <c r="B276" s="40"/>
      <c r="C276" s="265" t="s">
        <v>398</v>
      </c>
      <c r="D276" s="265" t="s">
        <v>296</v>
      </c>
      <c r="E276" s="266" t="s">
        <v>2764</v>
      </c>
      <c r="F276" s="267" t="s">
        <v>2765</v>
      </c>
      <c r="G276" s="268" t="s">
        <v>293</v>
      </c>
      <c r="H276" s="269">
        <v>3</v>
      </c>
      <c r="I276" s="270"/>
      <c r="J276" s="271">
        <f>ROUND(I276*H276,2)</f>
        <v>0</v>
      </c>
      <c r="K276" s="272"/>
      <c r="L276" s="273"/>
      <c r="M276" s="274" t="s">
        <v>1</v>
      </c>
      <c r="N276" s="275" t="s">
        <v>44</v>
      </c>
      <c r="O276" s="92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0" t="s">
        <v>185</v>
      </c>
      <c r="AT276" s="240" t="s">
        <v>296</v>
      </c>
      <c r="AU276" s="240" t="s">
        <v>91</v>
      </c>
      <c r="AY276" s="18" t="s">
        <v>163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8" t="s">
        <v>84</v>
      </c>
      <c r="BK276" s="241">
        <f>ROUND(I276*H276,2)</f>
        <v>0</v>
      </c>
      <c r="BL276" s="18" t="s">
        <v>94</v>
      </c>
      <c r="BM276" s="240" t="s">
        <v>602</v>
      </c>
    </row>
    <row r="277" s="2" customFormat="1" ht="24.15" customHeight="1">
      <c r="A277" s="39"/>
      <c r="B277" s="40"/>
      <c r="C277" s="228" t="s">
        <v>603</v>
      </c>
      <c r="D277" s="228" t="s">
        <v>165</v>
      </c>
      <c r="E277" s="229" t="s">
        <v>2766</v>
      </c>
      <c r="F277" s="230" t="s">
        <v>2767</v>
      </c>
      <c r="G277" s="231" t="s">
        <v>293</v>
      </c>
      <c r="H277" s="232">
        <v>13</v>
      </c>
      <c r="I277" s="233"/>
      <c r="J277" s="234">
        <f>ROUND(I277*H277,2)</f>
        <v>0</v>
      </c>
      <c r="K277" s="235"/>
      <c r="L277" s="45"/>
      <c r="M277" s="236" t="s">
        <v>1</v>
      </c>
      <c r="N277" s="237" t="s">
        <v>44</v>
      </c>
      <c r="O277" s="92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0" t="s">
        <v>94</v>
      </c>
      <c r="AT277" s="240" t="s">
        <v>165</v>
      </c>
      <c r="AU277" s="240" t="s">
        <v>91</v>
      </c>
      <c r="AY277" s="18" t="s">
        <v>163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8" t="s">
        <v>84</v>
      </c>
      <c r="BK277" s="241">
        <f>ROUND(I277*H277,2)</f>
        <v>0</v>
      </c>
      <c r="BL277" s="18" t="s">
        <v>94</v>
      </c>
      <c r="BM277" s="240" t="s">
        <v>606</v>
      </c>
    </row>
    <row r="278" s="2" customFormat="1" ht="16.5" customHeight="1">
      <c r="A278" s="39"/>
      <c r="B278" s="40"/>
      <c r="C278" s="265" t="s">
        <v>402</v>
      </c>
      <c r="D278" s="265" t="s">
        <v>296</v>
      </c>
      <c r="E278" s="266" t="s">
        <v>2768</v>
      </c>
      <c r="F278" s="267" t="s">
        <v>2769</v>
      </c>
      <c r="G278" s="268" t="s">
        <v>293</v>
      </c>
      <c r="H278" s="269">
        <v>4</v>
      </c>
      <c r="I278" s="270"/>
      <c r="J278" s="271">
        <f>ROUND(I278*H278,2)</f>
        <v>0</v>
      </c>
      <c r="K278" s="272"/>
      <c r="L278" s="273"/>
      <c r="M278" s="274" t="s">
        <v>1</v>
      </c>
      <c r="N278" s="275" t="s">
        <v>44</v>
      </c>
      <c r="O278" s="92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0" t="s">
        <v>185</v>
      </c>
      <c r="AT278" s="240" t="s">
        <v>296</v>
      </c>
      <c r="AU278" s="240" t="s">
        <v>91</v>
      </c>
      <c r="AY278" s="18" t="s">
        <v>163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8" t="s">
        <v>84</v>
      </c>
      <c r="BK278" s="241">
        <f>ROUND(I278*H278,2)</f>
        <v>0</v>
      </c>
      <c r="BL278" s="18" t="s">
        <v>94</v>
      </c>
      <c r="BM278" s="240" t="s">
        <v>611</v>
      </c>
    </row>
    <row r="279" s="2" customFormat="1" ht="24.15" customHeight="1">
      <c r="A279" s="39"/>
      <c r="B279" s="40"/>
      <c r="C279" s="265" t="s">
        <v>612</v>
      </c>
      <c r="D279" s="265" t="s">
        <v>296</v>
      </c>
      <c r="E279" s="266" t="s">
        <v>2770</v>
      </c>
      <c r="F279" s="267" t="s">
        <v>2771</v>
      </c>
      <c r="G279" s="268" t="s">
        <v>293</v>
      </c>
      <c r="H279" s="269">
        <v>7</v>
      </c>
      <c r="I279" s="270"/>
      <c r="J279" s="271">
        <f>ROUND(I279*H279,2)</f>
        <v>0</v>
      </c>
      <c r="K279" s="272"/>
      <c r="L279" s="273"/>
      <c r="M279" s="274" t="s">
        <v>1</v>
      </c>
      <c r="N279" s="275" t="s">
        <v>44</v>
      </c>
      <c r="O279" s="92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0" t="s">
        <v>185</v>
      </c>
      <c r="AT279" s="240" t="s">
        <v>296</v>
      </c>
      <c r="AU279" s="240" t="s">
        <v>91</v>
      </c>
      <c r="AY279" s="18" t="s">
        <v>163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8" t="s">
        <v>84</v>
      </c>
      <c r="BK279" s="241">
        <f>ROUND(I279*H279,2)</f>
        <v>0</v>
      </c>
      <c r="BL279" s="18" t="s">
        <v>94</v>
      </c>
      <c r="BM279" s="240" t="s">
        <v>615</v>
      </c>
    </row>
    <row r="280" s="2" customFormat="1" ht="24.15" customHeight="1">
      <c r="A280" s="39"/>
      <c r="B280" s="40"/>
      <c r="C280" s="265" t="s">
        <v>407</v>
      </c>
      <c r="D280" s="265" t="s">
        <v>296</v>
      </c>
      <c r="E280" s="266" t="s">
        <v>2772</v>
      </c>
      <c r="F280" s="267" t="s">
        <v>2773</v>
      </c>
      <c r="G280" s="268" t="s">
        <v>293</v>
      </c>
      <c r="H280" s="269">
        <v>1</v>
      </c>
      <c r="I280" s="270"/>
      <c r="J280" s="271">
        <f>ROUND(I280*H280,2)</f>
        <v>0</v>
      </c>
      <c r="K280" s="272"/>
      <c r="L280" s="273"/>
      <c r="M280" s="274" t="s">
        <v>1</v>
      </c>
      <c r="N280" s="275" t="s">
        <v>44</v>
      </c>
      <c r="O280" s="92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0" t="s">
        <v>185</v>
      </c>
      <c r="AT280" s="240" t="s">
        <v>296</v>
      </c>
      <c r="AU280" s="240" t="s">
        <v>91</v>
      </c>
      <c r="AY280" s="18" t="s">
        <v>163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8" t="s">
        <v>84</v>
      </c>
      <c r="BK280" s="241">
        <f>ROUND(I280*H280,2)</f>
        <v>0</v>
      </c>
      <c r="BL280" s="18" t="s">
        <v>94</v>
      </c>
      <c r="BM280" s="240" t="s">
        <v>618</v>
      </c>
    </row>
    <row r="281" s="2" customFormat="1" ht="24.15" customHeight="1">
      <c r="A281" s="39"/>
      <c r="B281" s="40"/>
      <c r="C281" s="265" t="s">
        <v>619</v>
      </c>
      <c r="D281" s="265" t="s">
        <v>296</v>
      </c>
      <c r="E281" s="266" t="s">
        <v>2774</v>
      </c>
      <c r="F281" s="267" t="s">
        <v>2775</v>
      </c>
      <c r="G281" s="268" t="s">
        <v>293</v>
      </c>
      <c r="H281" s="269">
        <v>1</v>
      </c>
      <c r="I281" s="270"/>
      <c r="J281" s="271">
        <f>ROUND(I281*H281,2)</f>
        <v>0</v>
      </c>
      <c r="K281" s="272"/>
      <c r="L281" s="273"/>
      <c r="M281" s="274" t="s">
        <v>1</v>
      </c>
      <c r="N281" s="275" t="s">
        <v>44</v>
      </c>
      <c r="O281" s="92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0" t="s">
        <v>185</v>
      </c>
      <c r="AT281" s="240" t="s">
        <v>296</v>
      </c>
      <c r="AU281" s="240" t="s">
        <v>91</v>
      </c>
      <c r="AY281" s="18" t="s">
        <v>163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8" t="s">
        <v>84</v>
      </c>
      <c r="BK281" s="241">
        <f>ROUND(I281*H281,2)</f>
        <v>0</v>
      </c>
      <c r="BL281" s="18" t="s">
        <v>94</v>
      </c>
      <c r="BM281" s="240" t="s">
        <v>622</v>
      </c>
    </row>
    <row r="282" s="2" customFormat="1" ht="24.15" customHeight="1">
      <c r="A282" s="39"/>
      <c r="B282" s="40"/>
      <c r="C282" s="228" t="s">
        <v>412</v>
      </c>
      <c r="D282" s="228" t="s">
        <v>165</v>
      </c>
      <c r="E282" s="229" t="s">
        <v>2776</v>
      </c>
      <c r="F282" s="230" t="s">
        <v>2777</v>
      </c>
      <c r="G282" s="231" t="s">
        <v>293</v>
      </c>
      <c r="H282" s="232">
        <v>5</v>
      </c>
      <c r="I282" s="233"/>
      <c r="J282" s="234">
        <f>ROUND(I282*H282,2)</f>
        <v>0</v>
      </c>
      <c r="K282" s="235"/>
      <c r="L282" s="45"/>
      <c r="M282" s="236" t="s">
        <v>1</v>
      </c>
      <c r="N282" s="237" t="s">
        <v>44</v>
      </c>
      <c r="O282" s="92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0" t="s">
        <v>94</v>
      </c>
      <c r="AT282" s="240" t="s">
        <v>165</v>
      </c>
      <c r="AU282" s="240" t="s">
        <v>91</v>
      </c>
      <c r="AY282" s="18" t="s">
        <v>163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8" t="s">
        <v>84</v>
      </c>
      <c r="BK282" s="241">
        <f>ROUND(I282*H282,2)</f>
        <v>0</v>
      </c>
      <c r="BL282" s="18" t="s">
        <v>94</v>
      </c>
      <c r="BM282" s="240" t="s">
        <v>625</v>
      </c>
    </row>
    <row r="283" s="2" customFormat="1" ht="24.15" customHeight="1">
      <c r="A283" s="39"/>
      <c r="B283" s="40"/>
      <c r="C283" s="265" t="s">
        <v>626</v>
      </c>
      <c r="D283" s="265" t="s">
        <v>296</v>
      </c>
      <c r="E283" s="266" t="s">
        <v>2778</v>
      </c>
      <c r="F283" s="267" t="s">
        <v>2779</v>
      </c>
      <c r="G283" s="268" t="s">
        <v>293</v>
      </c>
      <c r="H283" s="269">
        <v>2</v>
      </c>
      <c r="I283" s="270"/>
      <c r="J283" s="271">
        <f>ROUND(I283*H283,2)</f>
        <v>0</v>
      </c>
      <c r="K283" s="272"/>
      <c r="L283" s="273"/>
      <c r="M283" s="274" t="s">
        <v>1</v>
      </c>
      <c r="N283" s="275" t="s">
        <v>44</v>
      </c>
      <c r="O283" s="92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0" t="s">
        <v>185</v>
      </c>
      <c r="AT283" s="240" t="s">
        <v>296</v>
      </c>
      <c r="AU283" s="240" t="s">
        <v>91</v>
      </c>
      <c r="AY283" s="18" t="s">
        <v>163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8" t="s">
        <v>84</v>
      </c>
      <c r="BK283" s="241">
        <f>ROUND(I283*H283,2)</f>
        <v>0</v>
      </c>
      <c r="BL283" s="18" t="s">
        <v>94</v>
      </c>
      <c r="BM283" s="240" t="s">
        <v>629</v>
      </c>
    </row>
    <row r="284" s="2" customFormat="1" ht="24.15" customHeight="1">
      <c r="A284" s="39"/>
      <c r="B284" s="40"/>
      <c r="C284" s="265" t="s">
        <v>418</v>
      </c>
      <c r="D284" s="265" t="s">
        <v>296</v>
      </c>
      <c r="E284" s="266" t="s">
        <v>2780</v>
      </c>
      <c r="F284" s="267" t="s">
        <v>2781</v>
      </c>
      <c r="G284" s="268" t="s">
        <v>293</v>
      </c>
      <c r="H284" s="269">
        <v>2</v>
      </c>
      <c r="I284" s="270"/>
      <c r="J284" s="271">
        <f>ROUND(I284*H284,2)</f>
        <v>0</v>
      </c>
      <c r="K284" s="272"/>
      <c r="L284" s="273"/>
      <c r="M284" s="274" t="s">
        <v>1</v>
      </c>
      <c r="N284" s="275" t="s">
        <v>44</v>
      </c>
      <c r="O284" s="92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0" t="s">
        <v>185</v>
      </c>
      <c r="AT284" s="240" t="s">
        <v>296</v>
      </c>
      <c r="AU284" s="240" t="s">
        <v>91</v>
      </c>
      <c r="AY284" s="18" t="s">
        <v>163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8" t="s">
        <v>84</v>
      </c>
      <c r="BK284" s="241">
        <f>ROUND(I284*H284,2)</f>
        <v>0</v>
      </c>
      <c r="BL284" s="18" t="s">
        <v>94</v>
      </c>
      <c r="BM284" s="240" t="s">
        <v>632</v>
      </c>
    </row>
    <row r="285" s="2" customFormat="1" ht="24.15" customHeight="1">
      <c r="A285" s="39"/>
      <c r="B285" s="40"/>
      <c r="C285" s="265" t="s">
        <v>633</v>
      </c>
      <c r="D285" s="265" t="s">
        <v>296</v>
      </c>
      <c r="E285" s="266" t="s">
        <v>2782</v>
      </c>
      <c r="F285" s="267" t="s">
        <v>2783</v>
      </c>
      <c r="G285" s="268" t="s">
        <v>293</v>
      </c>
      <c r="H285" s="269">
        <v>1</v>
      </c>
      <c r="I285" s="270"/>
      <c r="J285" s="271">
        <f>ROUND(I285*H285,2)</f>
        <v>0</v>
      </c>
      <c r="K285" s="272"/>
      <c r="L285" s="273"/>
      <c r="M285" s="274" t="s">
        <v>1</v>
      </c>
      <c r="N285" s="275" t="s">
        <v>44</v>
      </c>
      <c r="O285" s="92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0" t="s">
        <v>185</v>
      </c>
      <c r="AT285" s="240" t="s">
        <v>296</v>
      </c>
      <c r="AU285" s="240" t="s">
        <v>91</v>
      </c>
      <c r="AY285" s="18" t="s">
        <v>163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8" t="s">
        <v>84</v>
      </c>
      <c r="BK285" s="241">
        <f>ROUND(I285*H285,2)</f>
        <v>0</v>
      </c>
      <c r="BL285" s="18" t="s">
        <v>94</v>
      </c>
      <c r="BM285" s="240" t="s">
        <v>636</v>
      </c>
    </row>
    <row r="286" s="2" customFormat="1" ht="24.15" customHeight="1">
      <c r="A286" s="39"/>
      <c r="B286" s="40"/>
      <c r="C286" s="228" t="s">
        <v>421</v>
      </c>
      <c r="D286" s="228" t="s">
        <v>165</v>
      </c>
      <c r="E286" s="229" t="s">
        <v>2784</v>
      </c>
      <c r="F286" s="230" t="s">
        <v>2785</v>
      </c>
      <c r="G286" s="231" t="s">
        <v>293</v>
      </c>
      <c r="H286" s="232">
        <v>1</v>
      </c>
      <c r="I286" s="233"/>
      <c r="J286" s="234">
        <f>ROUND(I286*H286,2)</f>
        <v>0</v>
      </c>
      <c r="K286" s="235"/>
      <c r="L286" s="45"/>
      <c r="M286" s="236" t="s">
        <v>1</v>
      </c>
      <c r="N286" s="237" t="s">
        <v>44</v>
      </c>
      <c r="O286" s="92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0" t="s">
        <v>94</v>
      </c>
      <c r="AT286" s="240" t="s">
        <v>165</v>
      </c>
      <c r="AU286" s="240" t="s">
        <v>91</v>
      </c>
      <c r="AY286" s="18" t="s">
        <v>163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8" t="s">
        <v>84</v>
      </c>
      <c r="BK286" s="241">
        <f>ROUND(I286*H286,2)</f>
        <v>0</v>
      </c>
      <c r="BL286" s="18" t="s">
        <v>94</v>
      </c>
      <c r="BM286" s="240" t="s">
        <v>639</v>
      </c>
    </row>
    <row r="287" s="2" customFormat="1" ht="16.5" customHeight="1">
      <c r="A287" s="39"/>
      <c r="B287" s="40"/>
      <c r="C287" s="265" t="s">
        <v>640</v>
      </c>
      <c r="D287" s="265" t="s">
        <v>296</v>
      </c>
      <c r="E287" s="266" t="s">
        <v>2786</v>
      </c>
      <c r="F287" s="267" t="s">
        <v>2787</v>
      </c>
      <c r="G287" s="268" t="s">
        <v>293</v>
      </c>
      <c r="H287" s="269">
        <v>1</v>
      </c>
      <c r="I287" s="270"/>
      <c r="J287" s="271">
        <f>ROUND(I287*H287,2)</f>
        <v>0</v>
      </c>
      <c r="K287" s="272"/>
      <c r="L287" s="273"/>
      <c r="M287" s="274" t="s">
        <v>1</v>
      </c>
      <c r="N287" s="275" t="s">
        <v>44</v>
      </c>
      <c r="O287" s="92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0" t="s">
        <v>185</v>
      </c>
      <c r="AT287" s="240" t="s">
        <v>296</v>
      </c>
      <c r="AU287" s="240" t="s">
        <v>91</v>
      </c>
      <c r="AY287" s="18" t="s">
        <v>163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8" t="s">
        <v>84</v>
      </c>
      <c r="BK287" s="241">
        <f>ROUND(I287*H287,2)</f>
        <v>0</v>
      </c>
      <c r="BL287" s="18" t="s">
        <v>94</v>
      </c>
      <c r="BM287" s="240" t="s">
        <v>643</v>
      </c>
    </row>
    <row r="288" s="2" customFormat="1" ht="24.15" customHeight="1">
      <c r="A288" s="39"/>
      <c r="B288" s="40"/>
      <c r="C288" s="228" t="s">
        <v>425</v>
      </c>
      <c r="D288" s="228" t="s">
        <v>165</v>
      </c>
      <c r="E288" s="229" t="s">
        <v>2788</v>
      </c>
      <c r="F288" s="230" t="s">
        <v>2789</v>
      </c>
      <c r="G288" s="231" t="s">
        <v>293</v>
      </c>
      <c r="H288" s="232">
        <v>2</v>
      </c>
      <c r="I288" s="233"/>
      <c r="J288" s="234">
        <f>ROUND(I288*H288,2)</f>
        <v>0</v>
      </c>
      <c r="K288" s="235"/>
      <c r="L288" s="45"/>
      <c r="M288" s="236" t="s">
        <v>1</v>
      </c>
      <c r="N288" s="237" t="s">
        <v>44</v>
      </c>
      <c r="O288" s="92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0" t="s">
        <v>94</v>
      </c>
      <c r="AT288" s="240" t="s">
        <v>165</v>
      </c>
      <c r="AU288" s="240" t="s">
        <v>91</v>
      </c>
      <c r="AY288" s="18" t="s">
        <v>163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8" t="s">
        <v>84</v>
      </c>
      <c r="BK288" s="241">
        <f>ROUND(I288*H288,2)</f>
        <v>0</v>
      </c>
      <c r="BL288" s="18" t="s">
        <v>94</v>
      </c>
      <c r="BM288" s="240" t="s">
        <v>648</v>
      </c>
    </row>
    <row r="289" s="2" customFormat="1" ht="24.15" customHeight="1">
      <c r="A289" s="39"/>
      <c r="B289" s="40"/>
      <c r="C289" s="265" t="s">
        <v>649</v>
      </c>
      <c r="D289" s="265" t="s">
        <v>296</v>
      </c>
      <c r="E289" s="266" t="s">
        <v>2790</v>
      </c>
      <c r="F289" s="267" t="s">
        <v>2791</v>
      </c>
      <c r="G289" s="268" t="s">
        <v>293</v>
      </c>
      <c r="H289" s="269">
        <v>2</v>
      </c>
      <c r="I289" s="270"/>
      <c r="J289" s="271">
        <f>ROUND(I289*H289,2)</f>
        <v>0</v>
      </c>
      <c r="K289" s="272"/>
      <c r="L289" s="273"/>
      <c r="M289" s="274" t="s">
        <v>1</v>
      </c>
      <c r="N289" s="275" t="s">
        <v>44</v>
      </c>
      <c r="O289" s="92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0" t="s">
        <v>185</v>
      </c>
      <c r="AT289" s="240" t="s">
        <v>296</v>
      </c>
      <c r="AU289" s="240" t="s">
        <v>91</v>
      </c>
      <c r="AY289" s="18" t="s">
        <v>163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8" t="s">
        <v>84</v>
      </c>
      <c r="BK289" s="241">
        <f>ROUND(I289*H289,2)</f>
        <v>0</v>
      </c>
      <c r="BL289" s="18" t="s">
        <v>94</v>
      </c>
      <c r="BM289" s="240" t="s">
        <v>652</v>
      </c>
    </row>
    <row r="290" s="2" customFormat="1" ht="24.15" customHeight="1">
      <c r="A290" s="39"/>
      <c r="B290" s="40"/>
      <c r="C290" s="228" t="s">
        <v>428</v>
      </c>
      <c r="D290" s="228" t="s">
        <v>165</v>
      </c>
      <c r="E290" s="229" t="s">
        <v>2792</v>
      </c>
      <c r="F290" s="230" t="s">
        <v>2793</v>
      </c>
      <c r="G290" s="231" t="s">
        <v>293</v>
      </c>
      <c r="H290" s="232">
        <v>1</v>
      </c>
      <c r="I290" s="233"/>
      <c r="J290" s="234">
        <f>ROUND(I290*H290,2)</f>
        <v>0</v>
      </c>
      <c r="K290" s="235"/>
      <c r="L290" s="45"/>
      <c r="M290" s="236" t="s">
        <v>1</v>
      </c>
      <c r="N290" s="237" t="s">
        <v>44</v>
      </c>
      <c r="O290" s="92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0" t="s">
        <v>94</v>
      </c>
      <c r="AT290" s="240" t="s">
        <v>165</v>
      </c>
      <c r="AU290" s="240" t="s">
        <v>91</v>
      </c>
      <c r="AY290" s="18" t="s">
        <v>163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8" t="s">
        <v>84</v>
      </c>
      <c r="BK290" s="241">
        <f>ROUND(I290*H290,2)</f>
        <v>0</v>
      </c>
      <c r="BL290" s="18" t="s">
        <v>94</v>
      </c>
      <c r="BM290" s="240" t="s">
        <v>655</v>
      </c>
    </row>
    <row r="291" s="2" customFormat="1" ht="16.5" customHeight="1">
      <c r="A291" s="39"/>
      <c r="B291" s="40"/>
      <c r="C291" s="265" t="s">
        <v>656</v>
      </c>
      <c r="D291" s="265" t="s">
        <v>296</v>
      </c>
      <c r="E291" s="266" t="s">
        <v>2794</v>
      </c>
      <c r="F291" s="267" t="s">
        <v>2795</v>
      </c>
      <c r="G291" s="268" t="s">
        <v>293</v>
      </c>
      <c r="H291" s="269">
        <v>1</v>
      </c>
      <c r="I291" s="270"/>
      <c r="J291" s="271">
        <f>ROUND(I291*H291,2)</f>
        <v>0</v>
      </c>
      <c r="K291" s="272"/>
      <c r="L291" s="273"/>
      <c r="M291" s="274" t="s">
        <v>1</v>
      </c>
      <c r="N291" s="275" t="s">
        <v>44</v>
      </c>
      <c r="O291" s="92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0" t="s">
        <v>185</v>
      </c>
      <c r="AT291" s="240" t="s">
        <v>296</v>
      </c>
      <c r="AU291" s="240" t="s">
        <v>91</v>
      </c>
      <c r="AY291" s="18" t="s">
        <v>163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8" t="s">
        <v>84</v>
      </c>
      <c r="BK291" s="241">
        <f>ROUND(I291*H291,2)</f>
        <v>0</v>
      </c>
      <c r="BL291" s="18" t="s">
        <v>94</v>
      </c>
      <c r="BM291" s="240" t="s">
        <v>659</v>
      </c>
    </row>
    <row r="292" s="2" customFormat="1" ht="24.15" customHeight="1">
      <c r="A292" s="39"/>
      <c r="B292" s="40"/>
      <c r="C292" s="228" t="s">
        <v>432</v>
      </c>
      <c r="D292" s="228" t="s">
        <v>165</v>
      </c>
      <c r="E292" s="229" t="s">
        <v>2796</v>
      </c>
      <c r="F292" s="230" t="s">
        <v>2797</v>
      </c>
      <c r="G292" s="231" t="s">
        <v>293</v>
      </c>
      <c r="H292" s="232">
        <v>4</v>
      </c>
      <c r="I292" s="233"/>
      <c r="J292" s="234">
        <f>ROUND(I292*H292,2)</f>
        <v>0</v>
      </c>
      <c r="K292" s="235"/>
      <c r="L292" s="45"/>
      <c r="M292" s="236" t="s">
        <v>1</v>
      </c>
      <c r="N292" s="237" t="s">
        <v>44</v>
      </c>
      <c r="O292" s="92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0" t="s">
        <v>94</v>
      </c>
      <c r="AT292" s="240" t="s">
        <v>165</v>
      </c>
      <c r="AU292" s="240" t="s">
        <v>91</v>
      </c>
      <c r="AY292" s="18" t="s">
        <v>163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8" t="s">
        <v>84</v>
      </c>
      <c r="BK292" s="241">
        <f>ROUND(I292*H292,2)</f>
        <v>0</v>
      </c>
      <c r="BL292" s="18" t="s">
        <v>94</v>
      </c>
      <c r="BM292" s="240" t="s">
        <v>662</v>
      </c>
    </row>
    <row r="293" s="2" customFormat="1" ht="16.5" customHeight="1">
      <c r="A293" s="39"/>
      <c r="B293" s="40"/>
      <c r="C293" s="265" t="s">
        <v>663</v>
      </c>
      <c r="D293" s="265" t="s">
        <v>296</v>
      </c>
      <c r="E293" s="266" t="s">
        <v>2798</v>
      </c>
      <c r="F293" s="267" t="s">
        <v>2799</v>
      </c>
      <c r="G293" s="268" t="s">
        <v>293</v>
      </c>
      <c r="H293" s="269">
        <v>4</v>
      </c>
      <c r="I293" s="270"/>
      <c r="J293" s="271">
        <f>ROUND(I293*H293,2)</f>
        <v>0</v>
      </c>
      <c r="K293" s="272"/>
      <c r="L293" s="273"/>
      <c r="M293" s="274" t="s">
        <v>1</v>
      </c>
      <c r="N293" s="275" t="s">
        <v>44</v>
      </c>
      <c r="O293" s="92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0" t="s">
        <v>185</v>
      </c>
      <c r="AT293" s="240" t="s">
        <v>296</v>
      </c>
      <c r="AU293" s="240" t="s">
        <v>91</v>
      </c>
      <c r="AY293" s="18" t="s">
        <v>163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8" t="s">
        <v>84</v>
      </c>
      <c r="BK293" s="241">
        <f>ROUND(I293*H293,2)</f>
        <v>0</v>
      </c>
      <c r="BL293" s="18" t="s">
        <v>94</v>
      </c>
      <c r="BM293" s="240" t="s">
        <v>666</v>
      </c>
    </row>
    <row r="294" s="2" customFormat="1" ht="24.15" customHeight="1">
      <c r="A294" s="39"/>
      <c r="B294" s="40"/>
      <c r="C294" s="228" t="s">
        <v>435</v>
      </c>
      <c r="D294" s="228" t="s">
        <v>165</v>
      </c>
      <c r="E294" s="229" t="s">
        <v>2800</v>
      </c>
      <c r="F294" s="230" t="s">
        <v>2801</v>
      </c>
      <c r="G294" s="231" t="s">
        <v>293</v>
      </c>
      <c r="H294" s="232">
        <v>1</v>
      </c>
      <c r="I294" s="233"/>
      <c r="J294" s="234">
        <f>ROUND(I294*H294,2)</f>
        <v>0</v>
      </c>
      <c r="K294" s="235"/>
      <c r="L294" s="45"/>
      <c r="M294" s="236" t="s">
        <v>1</v>
      </c>
      <c r="N294" s="237" t="s">
        <v>44</v>
      </c>
      <c r="O294" s="92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0" t="s">
        <v>94</v>
      </c>
      <c r="AT294" s="240" t="s">
        <v>165</v>
      </c>
      <c r="AU294" s="240" t="s">
        <v>91</v>
      </c>
      <c r="AY294" s="18" t="s">
        <v>163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8" t="s">
        <v>84</v>
      </c>
      <c r="BK294" s="241">
        <f>ROUND(I294*H294,2)</f>
        <v>0</v>
      </c>
      <c r="BL294" s="18" t="s">
        <v>94</v>
      </c>
      <c r="BM294" s="240" t="s">
        <v>669</v>
      </c>
    </row>
    <row r="295" s="2" customFormat="1" ht="33" customHeight="1">
      <c r="A295" s="39"/>
      <c r="B295" s="40"/>
      <c r="C295" s="265" t="s">
        <v>672</v>
      </c>
      <c r="D295" s="265" t="s">
        <v>296</v>
      </c>
      <c r="E295" s="266" t="s">
        <v>2802</v>
      </c>
      <c r="F295" s="267" t="s">
        <v>2803</v>
      </c>
      <c r="G295" s="268" t="s">
        <v>293</v>
      </c>
      <c r="H295" s="269">
        <v>1</v>
      </c>
      <c r="I295" s="270"/>
      <c r="J295" s="271">
        <f>ROUND(I295*H295,2)</f>
        <v>0</v>
      </c>
      <c r="K295" s="272"/>
      <c r="L295" s="273"/>
      <c r="M295" s="274" t="s">
        <v>1</v>
      </c>
      <c r="N295" s="275" t="s">
        <v>44</v>
      </c>
      <c r="O295" s="92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0" t="s">
        <v>185</v>
      </c>
      <c r="AT295" s="240" t="s">
        <v>296</v>
      </c>
      <c r="AU295" s="240" t="s">
        <v>91</v>
      </c>
      <c r="AY295" s="18" t="s">
        <v>163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8" t="s">
        <v>84</v>
      </c>
      <c r="BK295" s="241">
        <f>ROUND(I295*H295,2)</f>
        <v>0</v>
      </c>
      <c r="BL295" s="18" t="s">
        <v>94</v>
      </c>
      <c r="BM295" s="240" t="s">
        <v>675</v>
      </c>
    </row>
    <row r="296" s="2" customFormat="1" ht="24.15" customHeight="1">
      <c r="A296" s="39"/>
      <c r="B296" s="40"/>
      <c r="C296" s="228" t="s">
        <v>440</v>
      </c>
      <c r="D296" s="228" t="s">
        <v>165</v>
      </c>
      <c r="E296" s="229" t="s">
        <v>2804</v>
      </c>
      <c r="F296" s="230" t="s">
        <v>2750</v>
      </c>
      <c r="G296" s="231" t="s">
        <v>325</v>
      </c>
      <c r="H296" s="232">
        <v>1</v>
      </c>
      <c r="I296" s="233"/>
      <c r="J296" s="234">
        <f>ROUND(I296*H296,2)</f>
        <v>0</v>
      </c>
      <c r="K296" s="235"/>
      <c r="L296" s="45"/>
      <c r="M296" s="236" t="s">
        <v>1</v>
      </c>
      <c r="N296" s="237" t="s">
        <v>44</v>
      </c>
      <c r="O296" s="92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0" t="s">
        <v>94</v>
      </c>
      <c r="AT296" s="240" t="s">
        <v>165</v>
      </c>
      <c r="AU296" s="240" t="s">
        <v>91</v>
      </c>
      <c r="AY296" s="18" t="s">
        <v>163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8" t="s">
        <v>84</v>
      </c>
      <c r="BK296" s="241">
        <f>ROUND(I296*H296,2)</f>
        <v>0</v>
      </c>
      <c r="BL296" s="18" t="s">
        <v>94</v>
      </c>
      <c r="BM296" s="240" t="s">
        <v>678</v>
      </c>
    </row>
    <row r="297" s="2" customFormat="1" ht="24.15" customHeight="1">
      <c r="A297" s="39"/>
      <c r="B297" s="40"/>
      <c r="C297" s="265" t="s">
        <v>681</v>
      </c>
      <c r="D297" s="265" t="s">
        <v>296</v>
      </c>
      <c r="E297" s="266" t="s">
        <v>2805</v>
      </c>
      <c r="F297" s="267" t="s">
        <v>2752</v>
      </c>
      <c r="G297" s="268" t="s">
        <v>325</v>
      </c>
      <c r="H297" s="269">
        <v>1</v>
      </c>
      <c r="I297" s="270"/>
      <c r="J297" s="271">
        <f>ROUND(I297*H297,2)</f>
        <v>0</v>
      </c>
      <c r="K297" s="272"/>
      <c r="L297" s="273"/>
      <c r="M297" s="274" t="s">
        <v>1</v>
      </c>
      <c r="N297" s="275" t="s">
        <v>44</v>
      </c>
      <c r="O297" s="92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0" t="s">
        <v>185</v>
      </c>
      <c r="AT297" s="240" t="s">
        <v>296</v>
      </c>
      <c r="AU297" s="240" t="s">
        <v>91</v>
      </c>
      <c r="AY297" s="18" t="s">
        <v>163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8" t="s">
        <v>84</v>
      </c>
      <c r="BK297" s="241">
        <f>ROUND(I297*H297,2)</f>
        <v>0</v>
      </c>
      <c r="BL297" s="18" t="s">
        <v>94</v>
      </c>
      <c r="BM297" s="240" t="s">
        <v>684</v>
      </c>
    </row>
    <row r="298" s="2" customFormat="1" ht="16.5" customHeight="1">
      <c r="A298" s="39"/>
      <c r="B298" s="40"/>
      <c r="C298" s="265" t="s">
        <v>444</v>
      </c>
      <c r="D298" s="265" t="s">
        <v>296</v>
      </c>
      <c r="E298" s="266" t="s">
        <v>2806</v>
      </c>
      <c r="F298" s="267" t="s">
        <v>2807</v>
      </c>
      <c r="G298" s="268" t="s">
        <v>293</v>
      </c>
      <c r="H298" s="269">
        <v>1</v>
      </c>
      <c r="I298" s="270"/>
      <c r="J298" s="271">
        <f>ROUND(I298*H298,2)</f>
        <v>0</v>
      </c>
      <c r="K298" s="272"/>
      <c r="L298" s="273"/>
      <c r="M298" s="274" t="s">
        <v>1</v>
      </c>
      <c r="N298" s="275" t="s">
        <v>44</v>
      </c>
      <c r="O298" s="92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0" t="s">
        <v>185</v>
      </c>
      <c r="AT298" s="240" t="s">
        <v>296</v>
      </c>
      <c r="AU298" s="240" t="s">
        <v>91</v>
      </c>
      <c r="AY298" s="18" t="s">
        <v>163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8" t="s">
        <v>84</v>
      </c>
      <c r="BK298" s="241">
        <f>ROUND(I298*H298,2)</f>
        <v>0</v>
      </c>
      <c r="BL298" s="18" t="s">
        <v>94</v>
      </c>
      <c r="BM298" s="240" t="s">
        <v>687</v>
      </c>
    </row>
    <row r="299" s="12" customFormat="1" ht="20.88" customHeight="1">
      <c r="A299" s="12"/>
      <c r="B299" s="212"/>
      <c r="C299" s="213"/>
      <c r="D299" s="214" t="s">
        <v>78</v>
      </c>
      <c r="E299" s="226" t="s">
        <v>91</v>
      </c>
      <c r="F299" s="226" t="s">
        <v>2808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SUM(P300:P317)</f>
        <v>0</v>
      </c>
      <c r="Q299" s="220"/>
      <c r="R299" s="221">
        <f>SUM(R300:R317)</f>
        <v>0</v>
      </c>
      <c r="S299" s="220"/>
      <c r="T299" s="222">
        <f>SUM(T300:T317)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78</v>
      </c>
      <c r="AU299" s="224" t="s">
        <v>88</v>
      </c>
      <c r="AY299" s="223" t="s">
        <v>163</v>
      </c>
      <c r="BK299" s="225">
        <f>SUM(BK300:BK317)</f>
        <v>0</v>
      </c>
    </row>
    <row r="300" s="2" customFormat="1" ht="37.8" customHeight="1">
      <c r="A300" s="39"/>
      <c r="B300" s="40"/>
      <c r="C300" s="228" t="s">
        <v>688</v>
      </c>
      <c r="D300" s="228" t="s">
        <v>165</v>
      </c>
      <c r="E300" s="229" t="s">
        <v>2809</v>
      </c>
      <c r="F300" s="230" t="s">
        <v>2810</v>
      </c>
      <c r="G300" s="231" t="s">
        <v>293</v>
      </c>
      <c r="H300" s="232">
        <v>7</v>
      </c>
      <c r="I300" s="233"/>
      <c r="J300" s="234">
        <f>ROUND(I300*H300,2)</f>
        <v>0</v>
      </c>
      <c r="K300" s="235"/>
      <c r="L300" s="45"/>
      <c r="M300" s="236" t="s">
        <v>1</v>
      </c>
      <c r="N300" s="237" t="s">
        <v>44</v>
      </c>
      <c r="O300" s="92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0" t="s">
        <v>94</v>
      </c>
      <c r="AT300" s="240" t="s">
        <v>165</v>
      </c>
      <c r="AU300" s="240" t="s">
        <v>91</v>
      </c>
      <c r="AY300" s="18" t="s">
        <v>163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8" t="s">
        <v>84</v>
      </c>
      <c r="BK300" s="241">
        <f>ROUND(I300*H300,2)</f>
        <v>0</v>
      </c>
      <c r="BL300" s="18" t="s">
        <v>94</v>
      </c>
      <c r="BM300" s="240" t="s">
        <v>691</v>
      </c>
    </row>
    <row r="301" s="2" customFormat="1" ht="33" customHeight="1">
      <c r="A301" s="39"/>
      <c r="B301" s="40"/>
      <c r="C301" s="228" t="s">
        <v>448</v>
      </c>
      <c r="D301" s="228" t="s">
        <v>165</v>
      </c>
      <c r="E301" s="229" t="s">
        <v>2811</v>
      </c>
      <c r="F301" s="230" t="s">
        <v>2812</v>
      </c>
      <c r="G301" s="231" t="s">
        <v>293</v>
      </c>
      <c r="H301" s="232">
        <v>1</v>
      </c>
      <c r="I301" s="233"/>
      <c r="J301" s="234">
        <f>ROUND(I301*H301,2)</f>
        <v>0</v>
      </c>
      <c r="K301" s="235"/>
      <c r="L301" s="45"/>
      <c r="M301" s="236" t="s">
        <v>1</v>
      </c>
      <c r="N301" s="237" t="s">
        <v>44</v>
      </c>
      <c r="O301" s="92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0" t="s">
        <v>94</v>
      </c>
      <c r="AT301" s="240" t="s">
        <v>165</v>
      </c>
      <c r="AU301" s="240" t="s">
        <v>91</v>
      </c>
      <c r="AY301" s="18" t="s">
        <v>163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8" t="s">
        <v>84</v>
      </c>
      <c r="BK301" s="241">
        <f>ROUND(I301*H301,2)</f>
        <v>0</v>
      </c>
      <c r="BL301" s="18" t="s">
        <v>94</v>
      </c>
      <c r="BM301" s="240" t="s">
        <v>694</v>
      </c>
    </row>
    <row r="302" s="2" customFormat="1" ht="24.15" customHeight="1">
      <c r="A302" s="39"/>
      <c r="B302" s="40"/>
      <c r="C302" s="265" t="s">
        <v>695</v>
      </c>
      <c r="D302" s="265" t="s">
        <v>296</v>
      </c>
      <c r="E302" s="266" t="s">
        <v>2813</v>
      </c>
      <c r="F302" s="267" t="s">
        <v>2814</v>
      </c>
      <c r="G302" s="268" t="s">
        <v>293</v>
      </c>
      <c r="H302" s="269">
        <v>1</v>
      </c>
      <c r="I302" s="270"/>
      <c r="J302" s="271">
        <f>ROUND(I302*H302,2)</f>
        <v>0</v>
      </c>
      <c r="K302" s="272"/>
      <c r="L302" s="273"/>
      <c r="M302" s="274" t="s">
        <v>1</v>
      </c>
      <c r="N302" s="275" t="s">
        <v>44</v>
      </c>
      <c r="O302" s="92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0" t="s">
        <v>185</v>
      </c>
      <c r="AT302" s="240" t="s">
        <v>296</v>
      </c>
      <c r="AU302" s="240" t="s">
        <v>91</v>
      </c>
      <c r="AY302" s="18" t="s">
        <v>163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8" t="s">
        <v>84</v>
      </c>
      <c r="BK302" s="241">
        <f>ROUND(I302*H302,2)</f>
        <v>0</v>
      </c>
      <c r="BL302" s="18" t="s">
        <v>94</v>
      </c>
      <c r="BM302" s="240" t="s">
        <v>698</v>
      </c>
    </row>
    <row r="303" s="2" customFormat="1" ht="16.5" customHeight="1">
      <c r="A303" s="39"/>
      <c r="B303" s="40"/>
      <c r="C303" s="265" t="s">
        <v>452</v>
      </c>
      <c r="D303" s="265" t="s">
        <v>296</v>
      </c>
      <c r="E303" s="266" t="s">
        <v>2806</v>
      </c>
      <c r="F303" s="267" t="s">
        <v>2807</v>
      </c>
      <c r="G303" s="268" t="s">
        <v>293</v>
      </c>
      <c r="H303" s="269">
        <v>1</v>
      </c>
      <c r="I303" s="270"/>
      <c r="J303" s="271">
        <f>ROUND(I303*H303,2)</f>
        <v>0</v>
      </c>
      <c r="K303" s="272"/>
      <c r="L303" s="273"/>
      <c r="M303" s="274" t="s">
        <v>1</v>
      </c>
      <c r="N303" s="275" t="s">
        <v>44</v>
      </c>
      <c r="O303" s="92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0" t="s">
        <v>185</v>
      </c>
      <c r="AT303" s="240" t="s">
        <v>296</v>
      </c>
      <c r="AU303" s="240" t="s">
        <v>91</v>
      </c>
      <c r="AY303" s="18" t="s">
        <v>163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8" t="s">
        <v>84</v>
      </c>
      <c r="BK303" s="241">
        <f>ROUND(I303*H303,2)</f>
        <v>0</v>
      </c>
      <c r="BL303" s="18" t="s">
        <v>94</v>
      </c>
      <c r="BM303" s="240" t="s">
        <v>701</v>
      </c>
    </row>
    <row r="304" s="2" customFormat="1" ht="55.5" customHeight="1">
      <c r="A304" s="39"/>
      <c r="B304" s="40"/>
      <c r="C304" s="228" t="s">
        <v>702</v>
      </c>
      <c r="D304" s="228" t="s">
        <v>165</v>
      </c>
      <c r="E304" s="229" t="s">
        <v>2758</v>
      </c>
      <c r="F304" s="230" t="s">
        <v>2759</v>
      </c>
      <c r="G304" s="231" t="s">
        <v>293</v>
      </c>
      <c r="H304" s="232">
        <v>1</v>
      </c>
      <c r="I304" s="233"/>
      <c r="J304" s="234">
        <f>ROUND(I304*H304,2)</f>
        <v>0</v>
      </c>
      <c r="K304" s="235"/>
      <c r="L304" s="45"/>
      <c r="M304" s="236" t="s">
        <v>1</v>
      </c>
      <c r="N304" s="237" t="s">
        <v>44</v>
      </c>
      <c r="O304" s="92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0" t="s">
        <v>94</v>
      </c>
      <c r="AT304" s="240" t="s">
        <v>165</v>
      </c>
      <c r="AU304" s="240" t="s">
        <v>91</v>
      </c>
      <c r="AY304" s="18" t="s">
        <v>163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8" t="s">
        <v>84</v>
      </c>
      <c r="BK304" s="241">
        <f>ROUND(I304*H304,2)</f>
        <v>0</v>
      </c>
      <c r="BL304" s="18" t="s">
        <v>94</v>
      </c>
      <c r="BM304" s="240" t="s">
        <v>705</v>
      </c>
    </row>
    <row r="305" s="2" customFormat="1" ht="16.5" customHeight="1">
      <c r="A305" s="39"/>
      <c r="B305" s="40"/>
      <c r="C305" s="265" t="s">
        <v>456</v>
      </c>
      <c r="D305" s="265" t="s">
        <v>296</v>
      </c>
      <c r="E305" s="266" t="s">
        <v>2815</v>
      </c>
      <c r="F305" s="267" t="s">
        <v>2816</v>
      </c>
      <c r="G305" s="268" t="s">
        <v>293</v>
      </c>
      <c r="H305" s="269">
        <v>1</v>
      </c>
      <c r="I305" s="270"/>
      <c r="J305" s="271">
        <f>ROUND(I305*H305,2)</f>
        <v>0</v>
      </c>
      <c r="K305" s="272"/>
      <c r="L305" s="273"/>
      <c r="M305" s="274" t="s">
        <v>1</v>
      </c>
      <c r="N305" s="275" t="s">
        <v>44</v>
      </c>
      <c r="O305" s="92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0" t="s">
        <v>185</v>
      </c>
      <c r="AT305" s="240" t="s">
        <v>296</v>
      </c>
      <c r="AU305" s="240" t="s">
        <v>91</v>
      </c>
      <c r="AY305" s="18" t="s">
        <v>163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8" t="s">
        <v>84</v>
      </c>
      <c r="BK305" s="241">
        <f>ROUND(I305*H305,2)</f>
        <v>0</v>
      </c>
      <c r="BL305" s="18" t="s">
        <v>94</v>
      </c>
      <c r="BM305" s="240" t="s">
        <v>708</v>
      </c>
    </row>
    <row r="306" s="2" customFormat="1" ht="24.15" customHeight="1">
      <c r="A306" s="39"/>
      <c r="B306" s="40"/>
      <c r="C306" s="228" t="s">
        <v>709</v>
      </c>
      <c r="D306" s="228" t="s">
        <v>165</v>
      </c>
      <c r="E306" s="229" t="s">
        <v>2766</v>
      </c>
      <c r="F306" s="230" t="s">
        <v>2767</v>
      </c>
      <c r="G306" s="231" t="s">
        <v>293</v>
      </c>
      <c r="H306" s="232">
        <v>2</v>
      </c>
      <c r="I306" s="233"/>
      <c r="J306" s="234">
        <f>ROUND(I306*H306,2)</f>
        <v>0</v>
      </c>
      <c r="K306" s="235"/>
      <c r="L306" s="45"/>
      <c r="M306" s="236" t="s">
        <v>1</v>
      </c>
      <c r="N306" s="237" t="s">
        <v>44</v>
      </c>
      <c r="O306" s="92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0" t="s">
        <v>94</v>
      </c>
      <c r="AT306" s="240" t="s">
        <v>165</v>
      </c>
      <c r="AU306" s="240" t="s">
        <v>91</v>
      </c>
      <c r="AY306" s="18" t="s">
        <v>163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8" t="s">
        <v>84</v>
      </c>
      <c r="BK306" s="241">
        <f>ROUND(I306*H306,2)</f>
        <v>0</v>
      </c>
      <c r="BL306" s="18" t="s">
        <v>94</v>
      </c>
      <c r="BM306" s="240" t="s">
        <v>712</v>
      </c>
    </row>
    <row r="307" s="2" customFormat="1" ht="24.15" customHeight="1">
      <c r="A307" s="39"/>
      <c r="B307" s="40"/>
      <c r="C307" s="265" t="s">
        <v>460</v>
      </c>
      <c r="D307" s="265" t="s">
        <v>296</v>
      </c>
      <c r="E307" s="266" t="s">
        <v>2817</v>
      </c>
      <c r="F307" s="267" t="s">
        <v>2818</v>
      </c>
      <c r="G307" s="268" t="s">
        <v>293</v>
      </c>
      <c r="H307" s="269">
        <v>2</v>
      </c>
      <c r="I307" s="270"/>
      <c r="J307" s="271">
        <f>ROUND(I307*H307,2)</f>
        <v>0</v>
      </c>
      <c r="K307" s="272"/>
      <c r="L307" s="273"/>
      <c r="M307" s="274" t="s">
        <v>1</v>
      </c>
      <c r="N307" s="275" t="s">
        <v>44</v>
      </c>
      <c r="O307" s="92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0" t="s">
        <v>185</v>
      </c>
      <c r="AT307" s="240" t="s">
        <v>296</v>
      </c>
      <c r="AU307" s="240" t="s">
        <v>91</v>
      </c>
      <c r="AY307" s="18" t="s">
        <v>163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8" t="s">
        <v>84</v>
      </c>
      <c r="BK307" s="241">
        <f>ROUND(I307*H307,2)</f>
        <v>0</v>
      </c>
      <c r="BL307" s="18" t="s">
        <v>94</v>
      </c>
      <c r="BM307" s="240" t="s">
        <v>715</v>
      </c>
    </row>
    <row r="308" s="2" customFormat="1" ht="24.15" customHeight="1">
      <c r="A308" s="39"/>
      <c r="B308" s="40"/>
      <c r="C308" s="228" t="s">
        <v>716</v>
      </c>
      <c r="D308" s="228" t="s">
        <v>165</v>
      </c>
      <c r="E308" s="229" t="s">
        <v>2819</v>
      </c>
      <c r="F308" s="230" t="s">
        <v>2820</v>
      </c>
      <c r="G308" s="231" t="s">
        <v>293</v>
      </c>
      <c r="H308" s="232">
        <v>3</v>
      </c>
      <c r="I308" s="233"/>
      <c r="J308" s="234">
        <f>ROUND(I308*H308,2)</f>
        <v>0</v>
      </c>
      <c r="K308" s="235"/>
      <c r="L308" s="45"/>
      <c r="M308" s="236" t="s">
        <v>1</v>
      </c>
      <c r="N308" s="237" t="s">
        <v>44</v>
      </c>
      <c r="O308" s="92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0" t="s">
        <v>94</v>
      </c>
      <c r="AT308" s="240" t="s">
        <v>165</v>
      </c>
      <c r="AU308" s="240" t="s">
        <v>91</v>
      </c>
      <c r="AY308" s="18" t="s">
        <v>163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8" t="s">
        <v>84</v>
      </c>
      <c r="BK308" s="241">
        <f>ROUND(I308*H308,2)</f>
        <v>0</v>
      </c>
      <c r="BL308" s="18" t="s">
        <v>94</v>
      </c>
      <c r="BM308" s="240" t="s">
        <v>719</v>
      </c>
    </row>
    <row r="309" s="2" customFormat="1" ht="24.15" customHeight="1">
      <c r="A309" s="39"/>
      <c r="B309" s="40"/>
      <c r="C309" s="265" t="s">
        <v>464</v>
      </c>
      <c r="D309" s="265" t="s">
        <v>296</v>
      </c>
      <c r="E309" s="266" t="s">
        <v>2821</v>
      </c>
      <c r="F309" s="267" t="s">
        <v>2822</v>
      </c>
      <c r="G309" s="268" t="s">
        <v>293</v>
      </c>
      <c r="H309" s="269">
        <v>2</v>
      </c>
      <c r="I309" s="270"/>
      <c r="J309" s="271">
        <f>ROUND(I309*H309,2)</f>
        <v>0</v>
      </c>
      <c r="K309" s="272"/>
      <c r="L309" s="273"/>
      <c r="M309" s="274" t="s">
        <v>1</v>
      </c>
      <c r="N309" s="275" t="s">
        <v>44</v>
      </c>
      <c r="O309" s="92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0" t="s">
        <v>185</v>
      </c>
      <c r="AT309" s="240" t="s">
        <v>296</v>
      </c>
      <c r="AU309" s="240" t="s">
        <v>91</v>
      </c>
      <c r="AY309" s="18" t="s">
        <v>163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8" t="s">
        <v>84</v>
      </c>
      <c r="BK309" s="241">
        <f>ROUND(I309*H309,2)</f>
        <v>0</v>
      </c>
      <c r="BL309" s="18" t="s">
        <v>94</v>
      </c>
      <c r="BM309" s="240" t="s">
        <v>722</v>
      </c>
    </row>
    <row r="310" s="2" customFormat="1" ht="24.15" customHeight="1">
      <c r="A310" s="39"/>
      <c r="B310" s="40"/>
      <c r="C310" s="265" t="s">
        <v>723</v>
      </c>
      <c r="D310" s="265" t="s">
        <v>296</v>
      </c>
      <c r="E310" s="266" t="s">
        <v>2823</v>
      </c>
      <c r="F310" s="267" t="s">
        <v>2824</v>
      </c>
      <c r="G310" s="268" t="s">
        <v>293</v>
      </c>
      <c r="H310" s="269">
        <v>1</v>
      </c>
      <c r="I310" s="270"/>
      <c r="J310" s="271">
        <f>ROUND(I310*H310,2)</f>
        <v>0</v>
      </c>
      <c r="K310" s="272"/>
      <c r="L310" s="273"/>
      <c r="M310" s="274" t="s">
        <v>1</v>
      </c>
      <c r="N310" s="275" t="s">
        <v>44</v>
      </c>
      <c r="O310" s="92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0" t="s">
        <v>185</v>
      </c>
      <c r="AT310" s="240" t="s">
        <v>296</v>
      </c>
      <c r="AU310" s="240" t="s">
        <v>91</v>
      </c>
      <c r="AY310" s="18" t="s">
        <v>163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8" t="s">
        <v>84</v>
      </c>
      <c r="BK310" s="241">
        <f>ROUND(I310*H310,2)</f>
        <v>0</v>
      </c>
      <c r="BL310" s="18" t="s">
        <v>94</v>
      </c>
      <c r="BM310" s="240" t="s">
        <v>726</v>
      </c>
    </row>
    <row r="311" s="2" customFormat="1" ht="33" customHeight="1">
      <c r="A311" s="39"/>
      <c r="B311" s="40"/>
      <c r="C311" s="228" t="s">
        <v>467</v>
      </c>
      <c r="D311" s="228" t="s">
        <v>165</v>
      </c>
      <c r="E311" s="229" t="s">
        <v>2825</v>
      </c>
      <c r="F311" s="230" t="s">
        <v>2826</v>
      </c>
      <c r="G311" s="231" t="s">
        <v>293</v>
      </c>
      <c r="H311" s="232">
        <v>1</v>
      </c>
      <c r="I311" s="233"/>
      <c r="J311" s="234">
        <f>ROUND(I311*H311,2)</f>
        <v>0</v>
      </c>
      <c r="K311" s="235"/>
      <c r="L311" s="45"/>
      <c r="M311" s="236" t="s">
        <v>1</v>
      </c>
      <c r="N311" s="237" t="s">
        <v>44</v>
      </c>
      <c r="O311" s="92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0" t="s">
        <v>94</v>
      </c>
      <c r="AT311" s="240" t="s">
        <v>165</v>
      </c>
      <c r="AU311" s="240" t="s">
        <v>91</v>
      </c>
      <c r="AY311" s="18" t="s">
        <v>163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8" t="s">
        <v>84</v>
      </c>
      <c r="BK311" s="241">
        <f>ROUND(I311*H311,2)</f>
        <v>0</v>
      </c>
      <c r="BL311" s="18" t="s">
        <v>94</v>
      </c>
      <c r="BM311" s="240" t="s">
        <v>729</v>
      </c>
    </row>
    <row r="312" s="2" customFormat="1" ht="16.5" customHeight="1">
      <c r="A312" s="39"/>
      <c r="B312" s="40"/>
      <c r="C312" s="265" t="s">
        <v>732</v>
      </c>
      <c r="D312" s="265" t="s">
        <v>296</v>
      </c>
      <c r="E312" s="266" t="s">
        <v>2827</v>
      </c>
      <c r="F312" s="267" t="s">
        <v>2828</v>
      </c>
      <c r="G312" s="268" t="s">
        <v>293</v>
      </c>
      <c r="H312" s="269">
        <v>1</v>
      </c>
      <c r="I312" s="270"/>
      <c r="J312" s="271">
        <f>ROUND(I312*H312,2)</f>
        <v>0</v>
      </c>
      <c r="K312" s="272"/>
      <c r="L312" s="273"/>
      <c r="M312" s="274" t="s">
        <v>1</v>
      </c>
      <c r="N312" s="275" t="s">
        <v>44</v>
      </c>
      <c r="O312" s="92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0" t="s">
        <v>185</v>
      </c>
      <c r="AT312" s="240" t="s">
        <v>296</v>
      </c>
      <c r="AU312" s="240" t="s">
        <v>91</v>
      </c>
      <c r="AY312" s="18" t="s">
        <v>163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8" t="s">
        <v>84</v>
      </c>
      <c r="BK312" s="241">
        <f>ROUND(I312*H312,2)</f>
        <v>0</v>
      </c>
      <c r="BL312" s="18" t="s">
        <v>94</v>
      </c>
      <c r="BM312" s="240" t="s">
        <v>735</v>
      </c>
    </row>
    <row r="313" s="2" customFormat="1" ht="24.15" customHeight="1">
      <c r="A313" s="39"/>
      <c r="B313" s="40"/>
      <c r="C313" s="228" t="s">
        <v>472</v>
      </c>
      <c r="D313" s="228" t="s">
        <v>165</v>
      </c>
      <c r="E313" s="229" t="s">
        <v>2796</v>
      </c>
      <c r="F313" s="230" t="s">
        <v>2797</v>
      </c>
      <c r="G313" s="231" t="s">
        <v>293</v>
      </c>
      <c r="H313" s="232">
        <v>1</v>
      </c>
      <c r="I313" s="233"/>
      <c r="J313" s="234">
        <f>ROUND(I313*H313,2)</f>
        <v>0</v>
      </c>
      <c r="K313" s="235"/>
      <c r="L313" s="45"/>
      <c r="M313" s="236" t="s">
        <v>1</v>
      </c>
      <c r="N313" s="237" t="s">
        <v>44</v>
      </c>
      <c r="O313" s="92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0" t="s">
        <v>94</v>
      </c>
      <c r="AT313" s="240" t="s">
        <v>165</v>
      </c>
      <c r="AU313" s="240" t="s">
        <v>91</v>
      </c>
      <c r="AY313" s="18" t="s">
        <v>163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8" t="s">
        <v>84</v>
      </c>
      <c r="BK313" s="241">
        <f>ROUND(I313*H313,2)</f>
        <v>0</v>
      </c>
      <c r="BL313" s="18" t="s">
        <v>94</v>
      </c>
      <c r="BM313" s="240" t="s">
        <v>738</v>
      </c>
    </row>
    <row r="314" s="2" customFormat="1" ht="16.5" customHeight="1">
      <c r="A314" s="39"/>
      <c r="B314" s="40"/>
      <c r="C314" s="265" t="s">
        <v>739</v>
      </c>
      <c r="D314" s="265" t="s">
        <v>296</v>
      </c>
      <c r="E314" s="266" t="s">
        <v>2798</v>
      </c>
      <c r="F314" s="267" t="s">
        <v>2799</v>
      </c>
      <c r="G314" s="268" t="s">
        <v>293</v>
      </c>
      <c r="H314" s="269">
        <v>1</v>
      </c>
      <c r="I314" s="270"/>
      <c r="J314" s="271">
        <f>ROUND(I314*H314,2)</f>
        <v>0</v>
      </c>
      <c r="K314" s="272"/>
      <c r="L314" s="273"/>
      <c r="M314" s="274" t="s">
        <v>1</v>
      </c>
      <c r="N314" s="275" t="s">
        <v>44</v>
      </c>
      <c r="O314" s="92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0" t="s">
        <v>185</v>
      </c>
      <c r="AT314" s="240" t="s">
        <v>296</v>
      </c>
      <c r="AU314" s="240" t="s">
        <v>91</v>
      </c>
      <c r="AY314" s="18" t="s">
        <v>163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8" t="s">
        <v>84</v>
      </c>
      <c r="BK314" s="241">
        <f>ROUND(I314*H314,2)</f>
        <v>0</v>
      </c>
      <c r="BL314" s="18" t="s">
        <v>94</v>
      </c>
      <c r="BM314" s="240" t="s">
        <v>742</v>
      </c>
    </row>
    <row r="315" s="2" customFormat="1" ht="24.15" customHeight="1">
      <c r="A315" s="39"/>
      <c r="B315" s="40"/>
      <c r="C315" s="228" t="s">
        <v>477</v>
      </c>
      <c r="D315" s="228" t="s">
        <v>165</v>
      </c>
      <c r="E315" s="229" t="s">
        <v>2804</v>
      </c>
      <c r="F315" s="230" t="s">
        <v>2750</v>
      </c>
      <c r="G315" s="231" t="s">
        <v>325</v>
      </c>
      <c r="H315" s="232">
        <v>1</v>
      </c>
      <c r="I315" s="233"/>
      <c r="J315" s="234">
        <f>ROUND(I315*H315,2)</f>
        <v>0</v>
      </c>
      <c r="K315" s="235"/>
      <c r="L315" s="45"/>
      <c r="M315" s="236" t="s">
        <v>1</v>
      </c>
      <c r="N315" s="237" t="s">
        <v>44</v>
      </c>
      <c r="O315" s="92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0" t="s">
        <v>94</v>
      </c>
      <c r="AT315" s="240" t="s">
        <v>165</v>
      </c>
      <c r="AU315" s="240" t="s">
        <v>91</v>
      </c>
      <c r="AY315" s="18" t="s">
        <v>163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8" t="s">
        <v>84</v>
      </c>
      <c r="BK315" s="241">
        <f>ROUND(I315*H315,2)</f>
        <v>0</v>
      </c>
      <c r="BL315" s="18" t="s">
        <v>94</v>
      </c>
      <c r="BM315" s="240" t="s">
        <v>745</v>
      </c>
    </row>
    <row r="316" s="2" customFormat="1" ht="24.15" customHeight="1">
      <c r="A316" s="39"/>
      <c r="B316" s="40"/>
      <c r="C316" s="265" t="s">
        <v>747</v>
      </c>
      <c r="D316" s="265" t="s">
        <v>296</v>
      </c>
      <c r="E316" s="266" t="s">
        <v>2805</v>
      </c>
      <c r="F316" s="267" t="s">
        <v>2752</v>
      </c>
      <c r="G316" s="268" t="s">
        <v>325</v>
      </c>
      <c r="H316" s="269">
        <v>1</v>
      </c>
      <c r="I316" s="270"/>
      <c r="J316" s="271">
        <f>ROUND(I316*H316,2)</f>
        <v>0</v>
      </c>
      <c r="K316" s="272"/>
      <c r="L316" s="273"/>
      <c r="M316" s="274" t="s">
        <v>1</v>
      </c>
      <c r="N316" s="275" t="s">
        <v>44</v>
      </c>
      <c r="O316" s="92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0" t="s">
        <v>185</v>
      </c>
      <c r="AT316" s="240" t="s">
        <v>296</v>
      </c>
      <c r="AU316" s="240" t="s">
        <v>91</v>
      </c>
      <c r="AY316" s="18" t="s">
        <v>163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8" t="s">
        <v>84</v>
      </c>
      <c r="BK316" s="241">
        <f>ROUND(I316*H316,2)</f>
        <v>0</v>
      </c>
      <c r="BL316" s="18" t="s">
        <v>94</v>
      </c>
      <c r="BM316" s="240" t="s">
        <v>750</v>
      </c>
    </row>
    <row r="317" s="2" customFormat="1" ht="21.75" customHeight="1">
      <c r="A317" s="39"/>
      <c r="B317" s="40"/>
      <c r="C317" s="265" t="s">
        <v>481</v>
      </c>
      <c r="D317" s="265" t="s">
        <v>296</v>
      </c>
      <c r="E317" s="266" t="s">
        <v>2829</v>
      </c>
      <c r="F317" s="267" t="s">
        <v>2830</v>
      </c>
      <c r="G317" s="268" t="s">
        <v>293</v>
      </c>
      <c r="H317" s="269">
        <v>7</v>
      </c>
      <c r="I317" s="270"/>
      <c r="J317" s="271">
        <f>ROUND(I317*H317,2)</f>
        <v>0</v>
      </c>
      <c r="K317" s="272"/>
      <c r="L317" s="273"/>
      <c r="M317" s="274" t="s">
        <v>1</v>
      </c>
      <c r="N317" s="275" t="s">
        <v>44</v>
      </c>
      <c r="O317" s="92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0" t="s">
        <v>185</v>
      </c>
      <c r="AT317" s="240" t="s">
        <v>296</v>
      </c>
      <c r="AU317" s="240" t="s">
        <v>91</v>
      </c>
      <c r="AY317" s="18" t="s">
        <v>163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8" t="s">
        <v>84</v>
      </c>
      <c r="BK317" s="241">
        <f>ROUND(I317*H317,2)</f>
        <v>0</v>
      </c>
      <c r="BL317" s="18" t="s">
        <v>94</v>
      </c>
      <c r="BM317" s="240" t="s">
        <v>753</v>
      </c>
    </row>
    <row r="318" s="12" customFormat="1" ht="20.88" customHeight="1">
      <c r="A318" s="12"/>
      <c r="B318" s="212"/>
      <c r="C318" s="213"/>
      <c r="D318" s="214" t="s">
        <v>78</v>
      </c>
      <c r="E318" s="226" t="s">
        <v>2831</v>
      </c>
      <c r="F318" s="226" t="s">
        <v>2832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SUM(P319:P326)</f>
        <v>0</v>
      </c>
      <c r="Q318" s="220"/>
      <c r="R318" s="221">
        <f>SUM(R319:R326)</f>
        <v>0</v>
      </c>
      <c r="S318" s="220"/>
      <c r="T318" s="222">
        <f>SUM(T319:T326)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88</v>
      </c>
      <c r="AT318" s="224" t="s">
        <v>78</v>
      </c>
      <c r="AU318" s="224" t="s">
        <v>88</v>
      </c>
      <c r="AY318" s="223" t="s">
        <v>163</v>
      </c>
      <c r="BK318" s="225">
        <f>SUM(BK319:BK326)</f>
        <v>0</v>
      </c>
    </row>
    <row r="319" s="2" customFormat="1" ht="16.5" customHeight="1">
      <c r="A319" s="39"/>
      <c r="B319" s="40"/>
      <c r="C319" s="228" t="s">
        <v>754</v>
      </c>
      <c r="D319" s="228" t="s">
        <v>165</v>
      </c>
      <c r="E319" s="229" t="s">
        <v>2833</v>
      </c>
      <c r="F319" s="230" t="s">
        <v>2834</v>
      </c>
      <c r="G319" s="231" t="s">
        <v>293</v>
      </c>
      <c r="H319" s="232">
        <v>2</v>
      </c>
      <c r="I319" s="233"/>
      <c r="J319" s="234">
        <f>ROUND(I319*H319,2)</f>
        <v>0</v>
      </c>
      <c r="K319" s="235"/>
      <c r="L319" s="45"/>
      <c r="M319" s="236" t="s">
        <v>1</v>
      </c>
      <c r="N319" s="237" t="s">
        <v>44</v>
      </c>
      <c r="O319" s="92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0" t="s">
        <v>202</v>
      </c>
      <c r="AT319" s="240" t="s">
        <v>165</v>
      </c>
      <c r="AU319" s="240" t="s">
        <v>91</v>
      </c>
      <c r="AY319" s="18" t="s">
        <v>163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8" t="s">
        <v>84</v>
      </c>
      <c r="BK319" s="241">
        <f>ROUND(I319*H319,2)</f>
        <v>0</v>
      </c>
      <c r="BL319" s="18" t="s">
        <v>202</v>
      </c>
      <c r="BM319" s="240" t="s">
        <v>757</v>
      </c>
    </row>
    <row r="320" s="2" customFormat="1" ht="16.5" customHeight="1">
      <c r="A320" s="39"/>
      <c r="B320" s="40"/>
      <c r="C320" s="265" t="s">
        <v>484</v>
      </c>
      <c r="D320" s="265" t="s">
        <v>296</v>
      </c>
      <c r="E320" s="266" t="s">
        <v>2835</v>
      </c>
      <c r="F320" s="267" t="s">
        <v>2836</v>
      </c>
      <c r="G320" s="268" t="s">
        <v>293</v>
      </c>
      <c r="H320" s="269">
        <v>2</v>
      </c>
      <c r="I320" s="270"/>
      <c r="J320" s="271">
        <f>ROUND(I320*H320,2)</f>
        <v>0</v>
      </c>
      <c r="K320" s="272"/>
      <c r="L320" s="273"/>
      <c r="M320" s="274" t="s">
        <v>1</v>
      </c>
      <c r="N320" s="275" t="s">
        <v>44</v>
      </c>
      <c r="O320" s="92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0" t="s">
        <v>242</v>
      </c>
      <c r="AT320" s="240" t="s">
        <v>296</v>
      </c>
      <c r="AU320" s="240" t="s">
        <v>91</v>
      </c>
      <c r="AY320" s="18" t="s">
        <v>163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8" t="s">
        <v>84</v>
      </c>
      <c r="BK320" s="241">
        <f>ROUND(I320*H320,2)</f>
        <v>0</v>
      </c>
      <c r="BL320" s="18" t="s">
        <v>202</v>
      </c>
      <c r="BM320" s="240" t="s">
        <v>760</v>
      </c>
    </row>
    <row r="321" s="2" customFormat="1" ht="16.5" customHeight="1">
      <c r="A321" s="39"/>
      <c r="B321" s="40"/>
      <c r="C321" s="228" t="s">
        <v>761</v>
      </c>
      <c r="D321" s="228" t="s">
        <v>165</v>
      </c>
      <c r="E321" s="229" t="s">
        <v>2837</v>
      </c>
      <c r="F321" s="230" t="s">
        <v>2838</v>
      </c>
      <c r="G321" s="231" t="s">
        <v>293</v>
      </c>
      <c r="H321" s="232">
        <v>2</v>
      </c>
      <c r="I321" s="233"/>
      <c r="J321" s="234">
        <f>ROUND(I321*H321,2)</f>
        <v>0</v>
      </c>
      <c r="K321" s="235"/>
      <c r="L321" s="45"/>
      <c r="M321" s="236" t="s">
        <v>1</v>
      </c>
      <c r="N321" s="237" t="s">
        <v>44</v>
      </c>
      <c r="O321" s="92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0" t="s">
        <v>202</v>
      </c>
      <c r="AT321" s="240" t="s">
        <v>165</v>
      </c>
      <c r="AU321" s="240" t="s">
        <v>91</v>
      </c>
      <c r="AY321" s="18" t="s">
        <v>163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8" t="s">
        <v>84</v>
      </c>
      <c r="BK321" s="241">
        <f>ROUND(I321*H321,2)</f>
        <v>0</v>
      </c>
      <c r="BL321" s="18" t="s">
        <v>202</v>
      </c>
      <c r="BM321" s="240" t="s">
        <v>764</v>
      </c>
    </row>
    <row r="322" s="2" customFormat="1" ht="16.5" customHeight="1">
      <c r="A322" s="39"/>
      <c r="B322" s="40"/>
      <c r="C322" s="228" t="s">
        <v>489</v>
      </c>
      <c r="D322" s="228" t="s">
        <v>165</v>
      </c>
      <c r="E322" s="229" t="s">
        <v>2839</v>
      </c>
      <c r="F322" s="230" t="s">
        <v>2840</v>
      </c>
      <c r="G322" s="231" t="s">
        <v>293</v>
      </c>
      <c r="H322" s="232">
        <v>1</v>
      </c>
      <c r="I322" s="233"/>
      <c r="J322" s="234">
        <f>ROUND(I322*H322,2)</f>
        <v>0</v>
      </c>
      <c r="K322" s="235"/>
      <c r="L322" s="45"/>
      <c r="M322" s="236" t="s">
        <v>1</v>
      </c>
      <c r="N322" s="237" t="s">
        <v>44</v>
      </c>
      <c r="O322" s="92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0" t="s">
        <v>202</v>
      </c>
      <c r="AT322" s="240" t="s">
        <v>165</v>
      </c>
      <c r="AU322" s="240" t="s">
        <v>91</v>
      </c>
      <c r="AY322" s="18" t="s">
        <v>163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8" t="s">
        <v>84</v>
      </c>
      <c r="BK322" s="241">
        <f>ROUND(I322*H322,2)</f>
        <v>0</v>
      </c>
      <c r="BL322" s="18" t="s">
        <v>202</v>
      </c>
      <c r="BM322" s="240" t="s">
        <v>767</v>
      </c>
    </row>
    <row r="323" s="2" customFormat="1" ht="21.75" customHeight="1">
      <c r="A323" s="39"/>
      <c r="B323" s="40"/>
      <c r="C323" s="228" t="s">
        <v>770</v>
      </c>
      <c r="D323" s="228" t="s">
        <v>165</v>
      </c>
      <c r="E323" s="229" t="s">
        <v>2841</v>
      </c>
      <c r="F323" s="230" t="s">
        <v>2842</v>
      </c>
      <c r="G323" s="231" t="s">
        <v>293</v>
      </c>
      <c r="H323" s="232">
        <v>1</v>
      </c>
      <c r="I323" s="233"/>
      <c r="J323" s="234">
        <f>ROUND(I323*H323,2)</f>
        <v>0</v>
      </c>
      <c r="K323" s="235"/>
      <c r="L323" s="45"/>
      <c r="M323" s="236" t="s">
        <v>1</v>
      </c>
      <c r="N323" s="237" t="s">
        <v>44</v>
      </c>
      <c r="O323" s="92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0" t="s">
        <v>202</v>
      </c>
      <c r="AT323" s="240" t="s">
        <v>165</v>
      </c>
      <c r="AU323" s="240" t="s">
        <v>91</v>
      </c>
      <c r="AY323" s="18" t="s">
        <v>163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8" t="s">
        <v>84</v>
      </c>
      <c r="BK323" s="241">
        <f>ROUND(I323*H323,2)</f>
        <v>0</v>
      </c>
      <c r="BL323" s="18" t="s">
        <v>202</v>
      </c>
      <c r="BM323" s="240" t="s">
        <v>773</v>
      </c>
    </row>
    <row r="324" s="2" customFormat="1" ht="16.5" customHeight="1">
      <c r="A324" s="39"/>
      <c r="B324" s="40"/>
      <c r="C324" s="228" t="s">
        <v>492</v>
      </c>
      <c r="D324" s="228" t="s">
        <v>165</v>
      </c>
      <c r="E324" s="229" t="s">
        <v>2843</v>
      </c>
      <c r="F324" s="230" t="s">
        <v>2844</v>
      </c>
      <c r="G324" s="231" t="s">
        <v>293</v>
      </c>
      <c r="H324" s="232">
        <v>1</v>
      </c>
      <c r="I324" s="233"/>
      <c r="J324" s="234">
        <f>ROUND(I324*H324,2)</f>
        <v>0</v>
      </c>
      <c r="K324" s="235"/>
      <c r="L324" s="45"/>
      <c r="M324" s="236" t="s">
        <v>1</v>
      </c>
      <c r="N324" s="237" t="s">
        <v>44</v>
      </c>
      <c r="O324" s="92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0" t="s">
        <v>202</v>
      </c>
      <c r="AT324" s="240" t="s">
        <v>165</v>
      </c>
      <c r="AU324" s="240" t="s">
        <v>91</v>
      </c>
      <c r="AY324" s="18" t="s">
        <v>163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8" t="s">
        <v>84</v>
      </c>
      <c r="BK324" s="241">
        <f>ROUND(I324*H324,2)</f>
        <v>0</v>
      </c>
      <c r="BL324" s="18" t="s">
        <v>202</v>
      </c>
      <c r="BM324" s="240" t="s">
        <v>776</v>
      </c>
    </row>
    <row r="325" s="2" customFormat="1" ht="24.15" customHeight="1">
      <c r="A325" s="39"/>
      <c r="B325" s="40"/>
      <c r="C325" s="228" t="s">
        <v>778</v>
      </c>
      <c r="D325" s="228" t="s">
        <v>165</v>
      </c>
      <c r="E325" s="229" t="s">
        <v>2845</v>
      </c>
      <c r="F325" s="230" t="s">
        <v>2846</v>
      </c>
      <c r="G325" s="231" t="s">
        <v>293</v>
      </c>
      <c r="H325" s="232">
        <v>1</v>
      </c>
      <c r="I325" s="233"/>
      <c r="J325" s="234">
        <f>ROUND(I325*H325,2)</f>
        <v>0</v>
      </c>
      <c r="K325" s="235"/>
      <c r="L325" s="45"/>
      <c r="M325" s="236" t="s">
        <v>1</v>
      </c>
      <c r="N325" s="237" t="s">
        <v>44</v>
      </c>
      <c r="O325" s="92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0" t="s">
        <v>202</v>
      </c>
      <c r="AT325" s="240" t="s">
        <v>165</v>
      </c>
      <c r="AU325" s="240" t="s">
        <v>91</v>
      </c>
      <c r="AY325" s="18" t="s">
        <v>163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8" t="s">
        <v>84</v>
      </c>
      <c r="BK325" s="241">
        <f>ROUND(I325*H325,2)</f>
        <v>0</v>
      </c>
      <c r="BL325" s="18" t="s">
        <v>202</v>
      </c>
      <c r="BM325" s="240" t="s">
        <v>781</v>
      </c>
    </row>
    <row r="326" s="2" customFormat="1" ht="24.15" customHeight="1">
      <c r="A326" s="39"/>
      <c r="B326" s="40"/>
      <c r="C326" s="265" t="s">
        <v>496</v>
      </c>
      <c r="D326" s="265" t="s">
        <v>296</v>
      </c>
      <c r="E326" s="266" t="s">
        <v>2847</v>
      </c>
      <c r="F326" s="267" t="s">
        <v>2848</v>
      </c>
      <c r="G326" s="268" t="s">
        <v>293</v>
      </c>
      <c r="H326" s="269">
        <v>1</v>
      </c>
      <c r="I326" s="270"/>
      <c r="J326" s="271">
        <f>ROUND(I326*H326,2)</f>
        <v>0</v>
      </c>
      <c r="K326" s="272"/>
      <c r="L326" s="273"/>
      <c r="M326" s="274" t="s">
        <v>1</v>
      </c>
      <c r="N326" s="275" t="s">
        <v>44</v>
      </c>
      <c r="O326" s="92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0" t="s">
        <v>242</v>
      </c>
      <c r="AT326" s="240" t="s">
        <v>296</v>
      </c>
      <c r="AU326" s="240" t="s">
        <v>91</v>
      </c>
      <c r="AY326" s="18" t="s">
        <v>163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8" t="s">
        <v>84</v>
      </c>
      <c r="BK326" s="241">
        <f>ROUND(I326*H326,2)</f>
        <v>0</v>
      </c>
      <c r="BL326" s="18" t="s">
        <v>202</v>
      </c>
      <c r="BM326" s="240" t="s">
        <v>784</v>
      </c>
    </row>
    <row r="327" s="12" customFormat="1" ht="20.88" customHeight="1">
      <c r="A327" s="12"/>
      <c r="B327" s="212"/>
      <c r="C327" s="213"/>
      <c r="D327" s="214" t="s">
        <v>78</v>
      </c>
      <c r="E327" s="226" t="s">
        <v>2849</v>
      </c>
      <c r="F327" s="226" t="s">
        <v>2850</v>
      </c>
      <c r="G327" s="213"/>
      <c r="H327" s="213"/>
      <c r="I327" s="216"/>
      <c r="J327" s="227">
        <f>BK327</f>
        <v>0</v>
      </c>
      <c r="K327" s="213"/>
      <c r="L327" s="218"/>
      <c r="M327" s="219"/>
      <c r="N327" s="220"/>
      <c r="O327" s="220"/>
      <c r="P327" s="221">
        <f>SUM(P328:P342)</f>
        <v>0</v>
      </c>
      <c r="Q327" s="220"/>
      <c r="R327" s="221">
        <f>SUM(R328:R342)</f>
        <v>0</v>
      </c>
      <c r="S327" s="220"/>
      <c r="T327" s="222">
        <f>SUM(T328:T342)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3" t="s">
        <v>91</v>
      </c>
      <c r="AT327" s="224" t="s">
        <v>78</v>
      </c>
      <c r="AU327" s="224" t="s">
        <v>88</v>
      </c>
      <c r="AY327" s="223" t="s">
        <v>163</v>
      </c>
      <c r="BK327" s="225">
        <f>SUM(BK328:BK342)</f>
        <v>0</v>
      </c>
    </row>
    <row r="328" s="2" customFormat="1" ht="62.7" customHeight="1">
      <c r="A328" s="39"/>
      <c r="B328" s="40"/>
      <c r="C328" s="228" t="s">
        <v>786</v>
      </c>
      <c r="D328" s="228" t="s">
        <v>165</v>
      </c>
      <c r="E328" s="229" t="s">
        <v>2851</v>
      </c>
      <c r="F328" s="230" t="s">
        <v>2852</v>
      </c>
      <c r="G328" s="231" t="s">
        <v>184</v>
      </c>
      <c r="H328" s="232">
        <v>4</v>
      </c>
      <c r="I328" s="233"/>
      <c r="J328" s="234">
        <f>ROUND(I328*H328,2)</f>
        <v>0</v>
      </c>
      <c r="K328" s="235"/>
      <c r="L328" s="45"/>
      <c r="M328" s="236" t="s">
        <v>1</v>
      </c>
      <c r="N328" s="237" t="s">
        <v>44</v>
      </c>
      <c r="O328" s="92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0" t="s">
        <v>289</v>
      </c>
      <c r="AT328" s="240" t="s">
        <v>165</v>
      </c>
      <c r="AU328" s="240" t="s">
        <v>91</v>
      </c>
      <c r="AY328" s="18" t="s">
        <v>163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8" t="s">
        <v>84</v>
      </c>
      <c r="BK328" s="241">
        <f>ROUND(I328*H328,2)</f>
        <v>0</v>
      </c>
      <c r="BL328" s="18" t="s">
        <v>289</v>
      </c>
      <c r="BM328" s="240" t="s">
        <v>789</v>
      </c>
    </row>
    <row r="329" s="2" customFormat="1" ht="55.5" customHeight="1">
      <c r="A329" s="39"/>
      <c r="B329" s="40"/>
      <c r="C329" s="228" t="s">
        <v>499</v>
      </c>
      <c r="D329" s="228" t="s">
        <v>165</v>
      </c>
      <c r="E329" s="229" t="s">
        <v>2853</v>
      </c>
      <c r="F329" s="230" t="s">
        <v>2854</v>
      </c>
      <c r="G329" s="231" t="s">
        <v>184</v>
      </c>
      <c r="H329" s="232">
        <v>4</v>
      </c>
      <c r="I329" s="233"/>
      <c r="J329" s="234">
        <f>ROUND(I329*H329,2)</f>
        <v>0</v>
      </c>
      <c r="K329" s="235"/>
      <c r="L329" s="45"/>
      <c r="M329" s="236" t="s">
        <v>1</v>
      </c>
      <c r="N329" s="237" t="s">
        <v>44</v>
      </c>
      <c r="O329" s="92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0" t="s">
        <v>289</v>
      </c>
      <c r="AT329" s="240" t="s">
        <v>165</v>
      </c>
      <c r="AU329" s="240" t="s">
        <v>91</v>
      </c>
      <c r="AY329" s="18" t="s">
        <v>163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8" t="s">
        <v>84</v>
      </c>
      <c r="BK329" s="241">
        <f>ROUND(I329*H329,2)</f>
        <v>0</v>
      </c>
      <c r="BL329" s="18" t="s">
        <v>289</v>
      </c>
      <c r="BM329" s="240" t="s">
        <v>792</v>
      </c>
    </row>
    <row r="330" s="2" customFormat="1" ht="37.8" customHeight="1">
      <c r="A330" s="39"/>
      <c r="B330" s="40"/>
      <c r="C330" s="228" t="s">
        <v>794</v>
      </c>
      <c r="D330" s="228" t="s">
        <v>165</v>
      </c>
      <c r="E330" s="229" t="s">
        <v>2855</v>
      </c>
      <c r="F330" s="230" t="s">
        <v>2856</v>
      </c>
      <c r="G330" s="231" t="s">
        <v>184</v>
      </c>
      <c r="H330" s="232">
        <v>4</v>
      </c>
      <c r="I330" s="233"/>
      <c r="J330" s="234">
        <f>ROUND(I330*H330,2)</f>
        <v>0</v>
      </c>
      <c r="K330" s="235"/>
      <c r="L330" s="45"/>
      <c r="M330" s="236" t="s">
        <v>1</v>
      </c>
      <c r="N330" s="237" t="s">
        <v>44</v>
      </c>
      <c r="O330" s="92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0" t="s">
        <v>289</v>
      </c>
      <c r="AT330" s="240" t="s">
        <v>165</v>
      </c>
      <c r="AU330" s="240" t="s">
        <v>91</v>
      </c>
      <c r="AY330" s="18" t="s">
        <v>163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8" t="s">
        <v>84</v>
      </c>
      <c r="BK330" s="241">
        <f>ROUND(I330*H330,2)</f>
        <v>0</v>
      </c>
      <c r="BL330" s="18" t="s">
        <v>289</v>
      </c>
      <c r="BM330" s="240" t="s">
        <v>797</v>
      </c>
    </row>
    <row r="331" s="2" customFormat="1" ht="37.8" customHeight="1">
      <c r="A331" s="39"/>
      <c r="B331" s="40"/>
      <c r="C331" s="228" t="s">
        <v>505</v>
      </c>
      <c r="D331" s="228" t="s">
        <v>165</v>
      </c>
      <c r="E331" s="229" t="s">
        <v>2857</v>
      </c>
      <c r="F331" s="230" t="s">
        <v>2858</v>
      </c>
      <c r="G331" s="231" t="s">
        <v>184</v>
      </c>
      <c r="H331" s="232">
        <v>4</v>
      </c>
      <c r="I331" s="233"/>
      <c r="J331" s="234">
        <f>ROUND(I331*H331,2)</f>
        <v>0</v>
      </c>
      <c r="K331" s="235"/>
      <c r="L331" s="45"/>
      <c r="M331" s="236" t="s">
        <v>1</v>
      </c>
      <c r="N331" s="237" t="s">
        <v>44</v>
      </c>
      <c r="O331" s="92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0" t="s">
        <v>289</v>
      </c>
      <c r="AT331" s="240" t="s">
        <v>165</v>
      </c>
      <c r="AU331" s="240" t="s">
        <v>91</v>
      </c>
      <c r="AY331" s="18" t="s">
        <v>163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8" t="s">
        <v>84</v>
      </c>
      <c r="BK331" s="241">
        <f>ROUND(I331*H331,2)</f>
        <v>0</v>
      </c>
      <c r="BL331" s="18" t="s">
        <v>289</v>
      </c>
      <c r="BM331" s="240" t="s">
        <v>800</v>
      </c>
    </row>
    <row r="332" s="2" customFormat="1" ht="49.05" customHeight="1">
      <c r="A332" s="39"/>
      <c r="B332" s="40"/>
      <c r="C332" s="228" t="s">
        <v>801</v>
      </c>
      <c r="D332" s="228" t="s">
        <v>165</v>
      </c>
      <c r="E332" s="229" t="s">
        <v>2859</v>
      </c>
      <c r="F332" s="230" t="s">
        <v>2860</v>
      </c>
      <c r="G332" s="231" t="s">
        <v>293</v>
      </c>
      <c r="H332" s="232">
        <v>2</v>
      </c>
      <c r="I332" s="233"/>
      <c r="J332" s="234">
        <f>ROUND(I332*H332,2)</f>
        <v>0</v>
      </c>
      <c r="K332" s="235"/>
      <c r="L332" s="45"/>
      <c r="M332" s="236" t="s">
        <v>1</v>
      </c>
      <c r="N332" s="237" t="s">
        <v>44</v>
      </c>
      <c r="O332" s="92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0" t="s">
        <v>289</v>
      </c>
      <c r="AT332" s="240" t="s">
        <v>165</v>
      </c>
      <c r="AU332" s="240" t="s">
        <v>91</v>
      </c>
      <c r="AY332" s="18" t="s">
        <v>163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8" t="s">
        <v>84</v>
      </c>
      <c r="BK332" s="241">
        <f>ROUND(I332*H332,2)</f>
        <v>0</v>
      </c>
      <c r="BL332" s="18" t="s">
        <v>289</v>
      </c>
      <c r="BM332" s="240" t="s">
        <v>804</v>
      </c>
    </row>
    <row r="333" s="2" customFormat="1" ht="24.15" customHeight="1">
      <c r="A333" s="39"/>
      <c r="B333" s="40"/>
      <c r="C333" s="265" t="s">
        <v>512</v>
      </c>
      <c r="D333" s="265" t="s">
        <v>296</v>
      </c>
      <c r="E333" s="266" t="s">
        <v>2861</v>
      </c>
      <c r="F333" s="267" t="s">
        <v>2862</v>
      </c>
      <c r="G333" s="268" t="s">
        <v>184</v>
      </c>
      <c r="H333" s="269">
        <v>2.0600000000000001</v>
      </c>
      <c r="I333" s="270"/>
      <c r="J333" s="271">
        <f>ROUND(I333*H333,2)</f>
        <v>0</v>
      </c>
      <c r="K333" s="272"/>
      <c r="L333" s="273"/>
      <c r="M333" s="274" t="s">
        <v>1</v>
      </c>
      <c r="N333" s="275" t="s">
        <v>44</v>
      </c>
      <c r="O333" s="92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0" t="s">
        <v>701</v>
      </c>
      <c r="AT333" s="240" t="s">
        <v>296</v>
      </c>
      <c r="AU333" s="240" t="s">
        <v>91</v>
      </c>
      <c r="AY333" s="18" t="s">
        <v>163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8" t="s">
        <v>84</v>
      </c>
      <c r="BK333" s="241">
        <f>ROUND(I333*H333,2)</f>
        <v>0</v>
      </c>
      <c r="BL333" s="18" t="s">
        <v>289</v>
      </c>
      <c r="BM333" s="240" t="s">
        <v>808</v>
      </c>
    </row>
    <row r="334" s="13" customFormat="1">
      <c r="A334" s="13"/>
      <c r="B334" s="242"/>
      <c r="C334" s="243"/>
      <c r="D334" s="244" t="s">
        <v>169</v>
      </c>
      <c r="E334" s="245" t="s">
        <v>1</v>
      </c>
      <c r="F334" s="246" t="s">
        <v>2863</v>
      </c>
      <c r="G334" s="243"/>
      <c r="H334" s="247">
        <v>2.0600000000000001</v>
      </c>
      <c r="I334" s="248"/>
      <c r="J334" s="243"/>
      <c r="K334" s="243"/>
      <c r="L334" s="249"/>
      <c r="M334" s="250"/>
      <c r="N334" s="251"/>
      <c r="O334" s="251"/>
      <c r="P334" s="251"/>
      <c r="Q334" s="251"/>
      <c r="R334" s="251"/>
      <c r="S334" s="251"/>
      <c r="T334" s="25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3" t="s">
        <v>169</v>
      </c>
      <c r="AU334" s="253" t="s">
        <v>91</v>
      </c>
      <c r="AV334" s="13" t="s">
        <v>88</v>
      </c>
      <c r="AW334" s="13" t="s">
        <v>34</v>
      </c>
      <c r="AX334" s="13" t="s">
        <v>79</v>
      </c>
      <c r="AY334" s="253" t="s">
        <v>163</v>
      </c>
    </row>
    <row r="335" s="14" customFormat="1">
      <c r="A335" s="14"/>
      <c r="B335" s="254"/>
      <c r="C335" s="255"/>
      <c r="D335" s="244" t="s">
        <v>169</v>
      </c>
      <c r="E335" s="256" t="s">
        <v>1</v>
      </c>
      <c r="F335" s="257" t="s">
        <v>172</v>
      </c>
      <c r="G335" s="255"/>
      <c r="H335" s="258">
        <v>2.0600000000000001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4" t="s">
        <v>169</v>
      </c>
      <c r="AU335" s="264" t="s">
        <v>91</v>
      </c>
      <c r="AV335" s="14" t="s">
        <v>94</v>
      </c>
      <c r="AW335" s="14" t="s">
        <v>34</v>
      </c>
      <c r="AX335" s="14" t="s">
        <v>84</v>
      </c>
      <c r="AY335" s="264" t="s">
        <v>163</v>
      </c>
    </row>
    <row r="336" s="2" customFormat="1" ht="37.8" customHeight="1">
      <c r="A336" s="39"/>
      <c r="B336" s="40"/>
      <c r="C336" s="228" t="s">
        <v>811</v>
      </c>
      <c r="D336" s="228" t="s">
        <v>165</v>
      </c>
      <c r="E336" s="229" t="s">
        <v>2864</v>
      </c>
      <c r="F336" s="230" t="s">
        <v>2865</v>
      </c>
      <c r="G336" s="231" t="s">
        <v>184</v>
      </c>
      <c r="H336" s="232">
        <v>10</v>
      </c>
      <c r="I336" s="233"/>
      <c r="J336" s="234">
        <f>ROUND(I336*H336,2)</f>
        <v>0</v>
      </c>
      <c r="K336" s="235"/>
      <c r="L336" s="45"/>
      <c r="M336" s="236" t="s">
        <v>1</v>
      </c>
      <c r="N336" s="237" t="s">
        <v>44</v>
      </c>
      <c r="O336" s="92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0" t="s">
        <v>289</v>
      </c>
      <c r="AT336" s="240" t="s">
        <v>165</v>
      </c>
      <c r="AU336" s="240" t="s">
        <v>91</v>
      </c>
      <c r="AY336" s="18" t="s">
        <v>163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8" t="s">
        <v>84</v>
      </c>
      <c r="BK336" s="241">
        <f>ROUND(I336*H336,2)</f>
        <v>0</v>
      </c>
      <c r="BL336" s="18" t="s">
        <v>289</v>
      </c>
      <c r="BM336" s="240" t="s">
        <v>814</v>
      </c>
    </row>
    <row r="337" s="2" customFormat="1" ht="37.8" customHeight="1">
      <c r="A337" s="39"/>
      <c r="B337" s="40"/>
      <c r="C337" s="265" t="s">
        <v>518</v>
      </c>
      <c r="D337" s="265" t="s">
        <v>296</v>
      </c>
      <c r="E337" s="266" t="s">
        <v>2866</v>
      </c>
      <c r="F337" s="267" t="s">
        <v>2867</v>
      </c>
      <c r="G337" s="268" t="s">
        <v>184</v>
      </c>
      <c r="H337" s="269">
        <v>10.5</v>
      </c>
      <c r="I337" s="270"/>
      <c r="J337" s="271">
        <f>ROUND(I337*H337,2)</f>
        <v>0</v>
      </c>
      <c r="K337" s="272"/>
      <c r="L337" s="273"/>
      <c r="M337" s="274" t="s">
        <v>1</v>
      </c>
      <c r="N337" s="275" t="s">
        <v>44</v>
      </c>
      <c r="O337" s="92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0" t="s">
        <v>701</v>
      </c>
      <c r="AT337" s="240" t="s">
        <v>296</v>
      </c>
      <c r="AU337" s="240" t="s">
        <v>91</v>
      </c>
      <c r="AY337" s="18" t="s">
        <v>163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8" t="s">
        <v>84</v>
      </c>
      <c r="BK337" s="241">
        <f>ROUND(I337*H337,2)</f>
        <v>0</v>
      </c>
      <c r="BL337" s="18" t="s">
        <v>289</v>
      </c>
      <c r="BM337" s="240" t="s">
        <v>818</v>
      </c>
    </row>
    <row r="338" s="13" customFormat="1">
      <c r="A338" s="13"/>
      <c r="B338" s="242"/>
      <c r="C338" s="243"/>
      <c r="D338" s="244" t="s">
        <v>169</v>
      </c>
      <c r="E338" s="245" t="s">
        <v>1</v>
      </c>
      <c r="F338" s="246" t="s">
        <v>2868</v>
      </c>
      <c r="G338" s="243"/>
      <c r="H338" s="247">
        <v>10.5</v>
      </c>
      <c r="I338" s="248"/>
      <c r="J338" s="243"/>
      <c r="K338" s="243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169</v>
      </c>
      <c r="AU338" s="253" t="s">
        <v>91</v>
      </c>
      <c r="AV338" s="13" t="s">
        <v>88</v>
      </c>
      <c r="AW338" s="13" t="s">
        <v>34</v>
      </c>
      <c r="AX338" s="13" t="s">
        <v>79</v>
      </c>
      <c r="AY338" s="253" t="s">
        <v>163</v>
      </c>
    </row>
    <row r="339" s="14" customFormat="1">
      <c r="A339" s="14"/>
      <c r="B339" s="254"/>
      <c r="C339" s="255"/>
      <c r="D339" s="244" t="s">
        <v>169</v>
      </c>
      <c r="E339" s="256" t="s">
        <v>1</v>
      </c>
      <c r="F339" s="257" t="s">
        <v>172</v>
      </c>
      <c r="G339" s="255"/>
      <c r="H339" s="258">
        <v>10.5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169</v>
      </c>
      <c r="AU339" s="264" t="s">
        <v>91</v>
      </c>
      <c r="AV339" s="14" t="s">
        <v>94</v>
      </c>
      <c r="AW339" s="14" t="s">
        <v>34</v>
      </c>
      <c r="AX339" s="14" t="s">
        <v>84</v>
      </c>
      <c r="AY339" s="264" t="s">
        <v>163</v>
      </c>
    </row>
    <row r="340" s="2" customFormat="1" ht="33" customHeight="1">
      <c r="A340" s="39"/>
      <c r="B340" s="40"/>
      <c r="C340" s="228" t="s">
        <v>821</v>
      </c>
      <c r="D340" s="228" t="s">
        <v>165</v>
      </c>
      <c r="E340" s="229" t="s">
        <v>2869</v>
      </c>
      <c r="F340" s="230" t="s">
        <v>2870</v>
      </c>
      <c r="G340" s="231" t="s">
        <v>184</v>
      </c>
      <c r="H340" s="232">
        <v>40</v>
      </c>
      <c r="I340" s="233"/>
      <c r="J340" s="234">
        <f>ROUND(I340*H340,2)</f>
        <v>0</v>
      </c>
      <c r="K340" s="235"/>
      <c r="L340" s="45"/>
      <c r="M340" s="236" t="s">
        <v>1</v>
      </c>
      <c r="N340" s="237" t="s">
        <v>44</v>
      </c>
      <c r="O340" s="92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0" t="s">
        <v>289</v>
      </c>
      <c r="AT340" s="240" t="s">
        <v>165</v>
      </c>
      <c r="AU340" s="240" t="s">
        <v>91</v>
      </c>
      <c r="AY340" s="18" t="s">
        <v>163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8" t="s">
        <v>84</v>
      </c>
      <c r="BK340" s="241">
        <f>ROUND(I340*H340,2)</f>
        <v>0</v>
      </c>
      <c r="BL340" s="18" t="s">
        <v>289</v>
      </c>
      <c r="BM340" s="240" t="s">
        <v>824</v>
      </c>
    </row>
    <row r="341" s="2" customFormat="1" ht="24.15" customHeight="1">
      <c r="A341" s="39"/>
      <c r="B341" s="40"/>
      <c r="C341" s="228" t="s">
        <v>521</v>
      </c>
      <c r="D341" s="228" t="s">
        <v>165</v>
      </c>
      <c r="E341" s="229" t="s">
        <v>2871</v>
      </c>
      <c r="F341" s="230" t="s">
        <v>2872</v>
      </c>
      <c r="G341" s="231" t="s">
        <v>184</v>
      </c>
      <c r="H341" s="232">
        <v>155</v>
      </c>
      <c r="I341" s="233"/>
      <c r="J341" s="234">
        <f>ROUND(I341*H341,2)</f>
        <v>0</v>
      </c>
      <c r="K341" s="235"/>
      <c r="L341" s="45"/>
      <c r="M341" s="236" t="s">
        <v>1</v>
      </c>
      <c r="N341" s="237" t="s">
        <v>44</v>
      </c>
      <c r="O341" s="92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0" t="s">
        <v>289</v>
      </c>
      <c r="AT341" s="240" t="s">
        <v>165</v>
      </c>
      <c r="AU341" s="240" t="s">
        <v>91</v>
      </c>
      <c r="AY341" s="18" t="s">
        <v>163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8" t="s">
        <v>84</v>
      </c>
      <c r="BK341" s="241">
        <f>ROUND(I341*H341,2)</f>
        <v>0</v>
      </c>
      <c r="BL341" s="18" t="s">
        <v>289</v>
      </c>
      <c r="BM341" s="240" t="s">
        <v>828</v>
      </c>
    </row>
    <row r="342" s="2" customFormat="1" ht="33" customHeight="1">
      <c r="A342" s="39"/>
      <c r="B342" s="40"/>
      <c r="C342" s="228" t="s">
        <v>830</v>
      </c>
      <c r="D342" s="228" t="s">
        <v>165</v>
      </c>
      <c r="E342" s="229" t="s">
        <v>2873</v>
      </c>
      <c r="F342" s="230" t="s">
        <v>2874</v>
      </c>
      <c r="G342" s="231" t="s">
        <v>184</v>
      </c>
      <c r="H342" s="232">
        <v>30</v>
      </c>
      <c r="I342" s="233"/>
      <c r="J342" s="234">
        <f>ROUND(I342*H342,2)</f>
        <v>0</v>
      </c>
      <c r="K342" s="235"/>
      <c r="L342" s="45"/>
      <c r="M342" s="236" t="s">
        <v>1</v>
      </c>
      <c r="N342" s="237" t="s">
        <v>44</v>
      </c>
      <c r="O342" s="92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0" t="s">
        <v>289</v>
      </c>
      <c r="AT342" s="240" t="s">
        <v>165</v>
      </c>
      <c r="AU342" s="240" t="s">
        <v>91</v>
      </c>
      <c r="AY342" s="18" t="s">
        <v>163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8" t="s">
        <v>84</v>
      </c>
      <c r="BK342" s="241">
        <f>ROUND(I342*H342,2)</f>
        <v>0</v>
      </c>
      <c r="BL342" s="18" t="s">
        <v>289</v>
      </c>
      <c r="BM342" s="240" t="s">
        <v>833</v>
      </c>
    </row>
    <row r="343" s="12" customFormat="1" ht="20.88" customHeight="1">
      <c r="A343" s="12"/>
      <c r="B343" s="212"/>
      <c r="C343" s="213"/>
      <c r="D343" s="214" t="s">
        <v>78</v>
      </c>
      <c r="E343" s="226" t="s">
        <v>2499</v>
      </c>
      <c r="F343" s="226" t="s">
        <v>2500</v>
      </c>
      <c r="G343" s="213"/>
      <c r="H343" s="213"/>
      <c r="I343" s="216"/>
      <c r="J343" s="227">
        <f>BK343</f>
        <v>0</v>
      </c>
      <c r="K343" s="213"/>
      <c r="L343" s="218"/>
      <c r="M343" s="219"/>
      <c r="N343" s="220"/>
      <c r="O343" s="220"/>
      <c r="P343" s="221">
        <f>SUM(P344:P345)</f>
        <v>0</v>
      </c>
      <c r="Q343" s="220"/>
      <c r="R343" s="221">
        <f>SUM(R344:R345)</f>
        <v>0</v>
      </c>
      <c r="S343" s="220"/>
      <c r="T343" s="222">
        <f>SUM(T344:T345)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3" t="s">
        <v>91</v>
      </c>
      <c r="AT343" s="224" t="s">
        <v>78</v>
      </c>
      <c r="AU343" s="224" t="s">
        <v>88</v>
      </c>
      <c r="AY343" s="223" t="s">
        <v>163</v>
      </c>
      <c r="BK343" s="225">
        <f>SUM(BK344:BK345)</f>
        <v>0</v>
      </c>
    </row>
    <row r="344" s="2" customFormat="1" ht="24.15" customHeight="1">
      <c r="A344" s="39"/>
      <c r="B344" s="40"/>
      <c r="C344" s="228" t="s">
        <v>526</v>
      </c>
      <c r="D344" s="228" t="s">
        <v>165</v>
      </c>
      <c r="E344" s="229" t="s">
        <v>2875</v>
      </c>
      <c r="F344" s="230" t="s">
        <v>2876</v>
      </c>
      <c r="G344" s="231" t="s">
        <v>293</v>
      </c>
      <c r="H344" s="232">
        <v>1</v>
      </c>
      <c r="I344" s="233"/>
      <c r="J344" s="234">
        <f>ROUND(I344*H344,2)</f>
        <v>0</v>
      </c>
      <c r="K344" s="235"/>
      <c r="L344" s="45"/>
      <c r="M344" s="236" t="s">
        <v>1</v>
      </c>
      <c r="N344" s="237" t="s">
        <v>44</v>
      </c>
      <c r="O344" s="92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0" t="s">
        <v>289</v>
      </c>
      <c r="AT344" s="240" t="s">
        <v>165</v>
      </c>
      <c r="AU344" s="240" t="s">
        <v>91</v>
      </c>
      <c r="AY344" s="18" t="s">
        <v>163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8" t="s">
        <v>84</v>
      </c>
      <c r="BK344" s="241">
        <f>ROUND(I344*H344,2)</f>
        <v>0</v>
      </c>
      <c r="BL344" s="18" t="s">
        <v>289</v>
      </c>
      <c r="BM344" s="240" t="s">
        <v>839</v>
      </c>
    </row>
    <row r="345" s="2" customFormat="1" ht="24.15" customHeight="1">
      <c r="A345" s="39"/>
      <c r="B345" s="40"/>
      <c r="C345" s="228" t="s">
        <v>840</v>
      </c>
      <c r="D345" s="228" t="s">
        <v>165</v>
      </c>
      <c r="E345" s="229" t="s">
        <v>2877</v>
      </c>
      <c r="F345" s="230" t="s">
        <v>2878</v>
      </c>
      <c r="G345" s="231" t="s">
        <v>293</v>
      </c>
      <c r="H345" s="232">
        <v>2</v>
      </c>
      <c r="I345" s="233"/>
      <c r="J345" s="234">
        <f>ROUND(I345*H345,2)</f>
        <v>0</v>
      </c>
      <c r="K345" s="235"/>
      <c r="L345" s="45"/>
      <c r="M345" s="236" t="s">
        <v>1</v>
      </c>
      <c r="N345" s="237" t="s">
        <v>44</v>
      </c>
      <c r="O345" s="92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0" t="s">
        <v>289</v>
      </c>
      <c r="AT345" s="240" t="s">
        <v>165</v>
      </c>
      <c r="AU345" s="240" t="s">
        <v>91</v>
      </c>
      <c r="AY345" s="18" t="s">
        <v>163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8" t="s">
        <v>84</v>
      </c>
      <c r="BK345" s="241">
        <f>ROUND(I345*H345,2)</f>
        <v>0</v>
      </c>
      <c r="BL345" s="18" t="s">
        <v>289</v>
      </c>
      <c r="BM345" s="240" t="s">
        <v>843</v>
      </c>
    </row>
    <row r="346" s="12" customFormat="1" ht="25.92" customHeight="1">
      <c r="A346" s="12"/>
      <c r="B346" s="212"/>
      <c r="C346" s="213"/>
      <c r="D346" s="214" t="s">
        <v>78</v>
      </c>
      <c r="E346" s="215" t="s">
        <v>110</v>
      </c>
      <c r="F346" s="215" t="s">
        <v>111</v>
      </c>
      <c r="G346" s="213"/>
      <c r="H346" s="213"/>
      <c r="I346" s="216"/>
      <c r="J346" s="217">
        <f>BK346</f>
        <v>0</v>
      </c>
      <c r="K346" s="213"/>
      <c r="L346" s="218"/>
      <c r="M346" s="219"/>
      <c r="N346" s="220"/>
      <c r="O346" s="220"/>
      <c r="P346" s="221">
        <f>P347+P350+P352</f>
        <v>0</v>
      </c>
      <c r="Q346" s="220"/>
      <c r="R346" s="221">
        <f>R347+R350+R352</f>
        <v>0</v>
      </c>
      <c r="S346" s="220"/>
      <c r="T346" s="222">
        <f>T347+T350+T352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3" t="s">
        <v>97</v>
      </c>
      <c r="AT346" s="224" t="s">
        <v>78</v>
      </c>
      <c r="AU346" s="224" t="s">
        <v>79</v>
      </c>
      <c r="AY346" s="223" t="s">
        <v>163</v>
      </c>
      <c r="BK346" s="225">
        <f>BK347+BK350+BK352</f>
        <v>0</v>
      </c>
    </row>
    <row r="347" s="12" customFormat="1" ht="22.8" customHeight="1">
      <c r="A347" s="12"/>
      <c r="B347" s="212"/>
      <c r="C347" s="213"/>
      <c r="D347" s="214" t="s">
        <v>78</v>
      </c>
      <c r="E347" s="226" t="s">
        <v>2516</v>
      </c>
      <c r="F347" s="226" t="s">
        <v>2879</v>
      </c>
      <c r="G347" s="213"/>
      <c r="H347" s="213"/>
      <c r="I347" s="216"/>
      <c r="J347" s="227">
        <f>BK347</f>
        <v>0</v>
      </c>
      <c r="K347" s="213"/>
      <c r="L347" s="218"/>
      <c r="M347" s="219"/>
      <c r="N347" s="220"/>
      <c r="O347" s="220"/>
      <c r="P347" s="221">
        <f>SUM(P348:P349)</f>
        <v>0</v>
      </c>
      <c r="Q347" s="220"/>
      <c r="R347" s="221">
        <f>SUM(R348:R349)</f>
        <v>0</v>
      </c>
      <c r="S347" s="220"/>
      <c r="T347" s="222">
        <f>SUM(T348:T349)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3" t="s">
        <v>97</v>
      </c>
      <c r="AT347" s="224" t="s">
        <v>78</v>
      </c>
      <c r="AU347" s="224" t="s">
        <v>84</v>
      </c>
      <c r="AY347" s="223" t="s">
        <v>163</v>
      </c>
      <c r="BK347" s="225">
        <f>SUM(BK348:BK349)</f>
        <v>0</v>
      </c>
    </row>
    <row r="348" s="2" customFormat="1" ht="16.5" customHeight="1">
      <c r="A348" s="39"/>
      <c r="B348" s="40"/>
      <c r="C348" s="228" t="s">
        <v>529</v>
      </c>
      <c r="D348" s="228" t="s">
        <v>165</v>
      </c>
      <c r="E348" s="229" t="s">
        <v>2518</v>
      </c>
      <c r="F348" s="230" t="s">
        <v>2519</v>
      </c>
      <c r="G348" s="231" t="s">
        <v>325</v>
      </c>
      <c r="H348" s="232">
        <v>1</v>
      </c>
      <c r="I348" s="233"/>
      <c r="J348" s="234">
        <f>ROUND(I348*H348,2)</f>
        <v>0</v>
      </c>
      <c r="K348" s="235"/>
      <c r="L348" s="45"/>
      <c r="M348" s="236" t="s">
        <v>1</v>
      </c>
      <c r="N348" s="237" t="s">
        <v>44</v>
      </c>
      <c r="O348" s="92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0" t="s">
        <v>94</v>
      </c>
      <c r="AT348" s="240" t="s">
        <v>165</v>
      </c>
      <c r="AU348" s="240" t="s">
        <v>88</v>
      </c>
      <c r="AY348" s="18" t="s">
        <v>163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8" t="s">
        <v>84</v>
      </c>
      <c r="BK348" s="241">
        <f>ROUND(I348*H348,2)</f>
        <v>0</v>
      </c>
      <c r="BL348" s="18" t="s">
        <v>94</v>
      </c>
      <c r="BM348" s="240" t="s">
        <v>847</v>
      </c>
    </row>
    <row r="349" s="2" customFormat="1" ht="16.5" customHeight="1">
      <c r="A349" s="39"/>
      <c r="B349" s="40"/>
      <c r="C349" s="228" t="s">
        <v>850</v>
      </c>
      <c r="D349" s="228" t="s">
        <v>165</v>
      </c>
      <c r="E349" s="229" t="s">
        <v>2880</v>
      </c>
      <c r="F349" s="230" t="s">
        <v>2881</v>
      </c>
      <c r="G349" s="231" t="s">
        <v>325</v>
      </c>
      <c r="H349" s="232">
        <v>1</v>
      </c>
      <c r="I349" s="233"/>
      <c r="J349" s="234">
        <f>ROUND(I349*H349,2)</f>
        <v>0</v>
      </c>
      <c r="K349" s="235"/>
      <c r="L349" s="45"/>
      <c r="M349" s="236" t="s">
        <v>1</v>
      </c>
      <c r="N349" s="237" t="s">
        <v>44</v>
      </c>
      <c r="O349" s="92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0" t="s">
        <v>94</v>
      </c>
      <c r="AT349" s="240" t="s">
        <v>165</v>
      </c>
      <c r="AU349" s="240" t="s">
        <v>88</v>
      </c>
      <c r="AY349" s="18" t="s">
        <v>163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8" t="s">
        <v>84</v>
      </c>
      <c r="BK349" s="241">
        <f>ROUND(I349*H349,2)</f>
        <v>0</v>
      </c>
      <c r="BL349" s="18" t="s">
        <v>94</v>
      </c>
      <c r="BM349" s="240" t="s">
        <v>853</v>
      </c>
    </row>
    <row r="350" s="12" customFormat="1" ht="22.8" customHeight="1">
      <c r="A350" s="12"/>
      <c r="B350" s="212"/>
      <c r="C350" s="213"/>
      <c r="D350" s="214" t="s">
        <v>78</v>
      </c>
      <c r="E350" s="226" t="s">
        <v>2882</v>
      </c>
      <c r="F350" s="226" t="s">
        <v>2883</v>
      </c>
      <c r="G350" s="213"/>
      <c r="H350" s="213"/>
      <c r="I350" s="216"/>
      <c r="J350" s="227">
        <f>BK350</f>
        <v>0</v>
      </c>
      <c r="K350" s="213"/>
      <c r="L350" s="218"/>
      <c r="M350" s="219"/>
      <c r="N350" s="220"/>
      <c r="O350" s="220"/>
      <c r="P350" s="221">
        <f>P351</f>
        <v>0</v>
      </c>
      <c r="Q350" s="220"/>
      <c r="R350" s="221">
        <f>R351</f>
        <v>0</v>
      </c>
      <c r="S350" s="220"/>
      <c r="T350" s="222">
        <f>T351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3" t="s">
        <v>97</v>
      </c>
      <c r="AT350" s="224" t="s">
        <v>78</v>
      </c>
      <c r="AU350" s="224" t="s">
        <v>84</v>
      </c>
      <c r="AY350" s="223" t="s">
        <v>163</v>
      </c>
      <c r="BK350" s="225">
        <f>BK351</f>
        <v>0</v>
      </c>
    </row>
    <row r="351" s="2" customFormat="1" ht="16.5" customHeight="1">
      <c r="A351" s="39"/>
      <c r="B351" s="40"/>
      <c r="C351" s="228" t="s">
        <v>532</v>
      </c>
      <c r="D351" s="228" t="s">
        <v>165</v>
      </c>
      <c r="E351" s="229" t="s">
        <v>2884</v>
      </c>
      <c r="F351" s="230" t="s">
        <v>2883</v>
      </c>
      <c r="G351" s="231" t="s">
        <v>325</v>
      </c>
      <c r="H351" s="232">
        <v>1</v>
      </c>
      <c r="I351" s="233"/>
      <c r="J351" s="234">
        <f>ROUND(I351*H351,2)</f>
        <v>0</v>
      </c>
      <c r="K351" s="235"/>
      <c r="L351" s="45"/>
      <c r="M351" s="236" t="s">
        <v>1</v>
      </c>
      <c r="N351" s="237" t="s">
        <v>44</v>
      </c>
      <c r="O351" s="92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0" t="s">
        <v>94</v>
      </c>
      <c r="AT351" s="240" t="s">
        <v>165</v>
      </c>
      <c r="AU351" s="240" t="s">
        <v>88</v>
      </c>
      <c r="AY351" s="18" t="s">
        <v>163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8" t="s">
        <v>84</v>
      </c>
      <c r="BK351" s="241">
        <f>ROUND(I351*H351,2)</f>
        <v>0</v>
      </c>
      <c r="BL351" s="18" t="s">
        <v>94</v>
      </c>
      <c r="BM351" s="240" t="s">
        <v>860</v>
      </c>
    </row>
    <row r="352" s="12" customFormat="1" ht="22.8" customHeight="1">
      <c r="A352" s="12"/>
      <c r="B352" s="212"/>
      <c r="C352" s="213"/>
      <c r="D352" s="214" t="s">
        <v>78</v>
      </c>
      <c r="E352" s="226" t="s">
        <v>2521</v>
      </c>
      <c r="F352" s="226" t="s">
        <v>2522</v>
      </c>
      <c r="G352" s="213"/>
      <c r="H352" s="213"/>
      <c r="I352" s="216"/>
      <c r="J352" s="227">
        <f>BK352</f>
        <v>0</v>
      </c>
      <c r="K352" s="213"/>
      <c r="L352" s="218"/>
      <c r="M352" s="219"/>
      <c r="N352" s="220"/>
      <c r="O352" s="220"/>
      <c r="P352" s="221">
        <f>P353</f>
        <v>0</v>
      </c>
      <c r="Q352" s="220"/>
      <c r="R352" s="221">
        <f>R353</f>
        <v>0</v>
      </c>
      <c r="S352" s="220"/>
      <c r="T352" s="222">
        <f>T353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3" t="s">
        <v>97</v>
      </c>
      <c r="AT352" s="224" t="s">
        <v>78</v>
      </c>
      <c r="AU352" s="224" t="s">
        <v>84</v>
      </c>
      <c r="AY352" s="223" t="s">
        <v>163</v>
      </c>
      <c r="BK352" s="225">
        <f>BK353</f>
        <v>0</v>
      </c>
    </row>
    <row r="353" s="2" customFormat="1" ht="16.5" customHeight="1">
      <c r="A353" s="39"/>
      <c r="B353" s="40"/>
      <c r="C353" s="228" t="s">
        <v>861</v>
      </c>
      <c r="D353" s="228" t="s">
        <v>165</v>
      </c>
      <c r="E353" s="229" t="s">
        <v>2885</v>
      </c>
      <c r="F353" s="230" t="s">
        <v>2522</v>
      </c>
      <c r="G353" s="231" t="s">
        <v>325</v>
      </c>
      <c r="H353" s="232">
        <v>1</v>
      </c>
      <c r="I353" s="233"/>
      <c r="J353" s="234">
        <f>ROUND(I353*H353,2)</f>
        <v>0</v>
      </c>
      <c r="K353" s="235"/>
      <c r="L353" s="45"/>
      <c r="M353" s="279" t="s">
        <v>1</v>
      </c>
      <c r="N353" s="280" t="s">
        <v>44</v>
      </c>
      <c r="O353" s="281"/>
      <c r="P353" s="282">
        <f>O353*H353</f>
        <v>0</v>
      </c>
      <c r="Q353" s="282">
        <v>0</v>
      </c>
      <c r="R353" s="282">
        <f>Q353*H353</f>
        <v>0</v>
      </c>
      <c r="S353" s="282">
        <v>0</v>
      </c>
      <c r="T353" s="283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0" t="s">
        <v>94</v>
      </c>
      <c r="AT353" s="240" t="s">
        <v>165</v>
      </c>
      <c r="AU353" s="240" t="s">
        <v>88</v>
      </c>
      <c r="AY353" s="18" t="s">
        <v>163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8" t="s">
        <v>84</v>
      </c>
      <c r="BK353" s="241">
        <f>ROUND(I353*H353,2)</f>
        <v>0</v>
      </c>
      <c r="BL353" s="18" t="s">
        <v>94</v>
      </c>
      <c r="BM353" s="240" t="s">
        <v>864</v>
      </c>
    </row>
    <row r="354" s="2" customFormat="1" ht="6.96" customHeight="1">
      <c r="A354" s="39"/>
      <c r="B354" s="67"/>
      <c r="C354" s="68"/>
      <c r="D354" s="68"/>
      <c r="E354" s="68"/>
      <c r="F354" s="68"/>
      <c r="G354" s="68"/>
      <c r="H354" s="68"/>
      <c r="I354" s="68"/>
      <c r="J354" s="68"/>
      <c r="K354" s="68"/>
      <c r="L354" s="45"/>
      <c r="M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</row>
  </sheetData>
  <sheetProtection sheet="1" autoFilter="0" formatColumns="0" formatRows="0" objects="1" scenarios="1" spinCount="100000" saltValue="w/JZV+mlfv55K9wodOmkKouqrkdPhK6G6UAK4Ct1GiGqHVtGfoe+lbH3lcy3CKlqxleskBgvcBYesWHmIMIeEQ==" hashValue="n70vZCaLgv98PU/ykS6emyxfg/8X78luW/sfDsU+SDYlUTwNLdJvoYLZbwxgPGmVTZ2yQwMHT2kpPWCA/H3SKA==" algorithmName="SHA-512" password="CC35"/>
  <autoFilter ref="C132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16.5" customHeight="1">
      <c r="A9" s="39"/>
      <c r="B9" s="45"/>
      <c r="C9" s="39"/>
      <c r="D9" s="39"/>
      <c r="E9" s="152" t="s">
        <v>2535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2536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2886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stavby'!AN8</f>
        <v>24. 6. 2025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35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28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39</v>
      </c>
      <c r="E32" s="39"/>
      <c r="F32" s="39"/>
      <c r="G32" s="39"/>
      <c r="H32" s="39"/>
      <c r="I32" s="39"/>
      <c r="J32" s="161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41</v>
      </c>
      <c r="G34" s="39"/>
      <c r="H34" s="39"/>
      <c r="I34" s="162" t="s">
        <v>40</v>
      </c>
      <c r="J34" s="162" t="s">
        <v>42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43</v>
      </c>
      <c r="E35" s="151" t="s">
        <v>44</v>
      </c>
      <c r="F35" s="164">
        <f>ROUND((SUM(BE130:BE239)),  2)</f>
        <v>0</v>
      </c>
      <c r="G35" s="39"/>
      <c r="H35" s="39"/>
      <c r="I35" s="165">
        <v>0.20999999999999999</v>
      </c>
      <c r="J35" s="164">
        <f>ROUND(((SUM(BE130:BE239))*I35),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45</v>
      </c>
      <c r="F36" s="164">
        <f>ROUND((SUM(BF130:BF239)),  2)</f>
        <v>0</v>
      </c>
      <c r="G36" s="39"/>
      <c r="H36" s="39"/>
      <c r="I36" s="165">
        <v>0.12</v>
      </c>
      <c r="J36" s="164">
        <f>ROUND(((SUM(BF130:BF239))*I36),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46</v>
      </c>
      <c r="F37" s="164">
        <f>ROUND((SUM(BG130:BG239)),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47</v>
      </c>
      <c r="F38" s="164">
        <f>ROUND((SUM(BH130:BH239)),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48</v>
      </c>
      <c r="F39" s="164">
        <f>ROUND((SUM(BI130:BI239)),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49</v>
      </c>
      <c r="E41" s="168"/>
      <c r="F41" s="168"/>
      <c r="G41" s="169" t="s">
        <v>50</v>
      </c>
      <c r="H41" s="170" t="s">
        <v>51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2535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2536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6.2 - Podkroví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Teplická 344/38</v>
      </c>
      <c r="G91" s="41"/>
      <c r="H91" s="41"/>
      <c r="I91" s="33" t="s">
        <v>22</v>
      </c>
      <c r="J91" s="80" t="str">
        <f>IF(J14="","",J14)</f>
        <v>24. 6. 2025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40.05" customHeight="1">
      <c r="A93" s="39"/>
      <c r="B93" s="40"/>
      <c r="C93" s="33" t="s">
        <v>24</v>
      </c>
      <c r="D93" s="41"/>
      <c r="E93" s="41"/>
      <c r="F93" s="28" t="str">
        <f>E17</f>
        <v>Statutární město Děčín</v>
      </c>
      <c r="G93" s="41"/>
      <c r="H93" s="41"/>
      <c r="I93" s="33" t="s">
        <v>31</v>
      </c>
      <c r="J93" s="37" t="str">
        <f>E23</f>
        <v>PROJEKT - projekty staveb, Ing. Marcela Bezděková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117</v>
      </c>
      <c r="D96" s="186"/>
      <c r="E96" s="186"/>
      <c r="F96" s="186"/>
      <c r="G96" s="186"/>
      <c r="H96" s="186"/>
      <c r="I96" s="186"/>
      <c r="J96" s="187" t="s">
        <v>118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119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120</v>
      </c>
    </row>
    <row r="99" s="9" customFormat="1" ht="24.96" customHeight="1">
      <c r="A99" s="9"/>
      <c r="B99" s="189"/>
      <c r="C99" s="190"/>
      <c r="D99" s="191" t="s">
        <v>2538</v>
      </c>
      <c r="E99" s="192"/>
      <c r="F99" s="192"/>
      <c r="G99" s="192"/>
      <c r="H99" s="192"/>
      <c r="I99" s="192"/>
      <c r="J99" s="193">
        <f>J131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2539</v>
      </c>
      <c r="E100" s="197"/>
      <c r="F100" s="197"/>
      <c r="G100" s="197"/>
      <c r="H100" s="197"/>
      <c r="I100" s="197"/>
      <c r="J100" s="198">
        <f>J132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2540</v>
      </c>
      <c r="E101" s="197"/>
      <c r="F101" s="197"/>
      <c r="G101" s="197"/>
      <c r="H101" s="197"/>
      <c r="I101" s="197"/>
      <c r="J101" s="198">
        <f>J133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5"/>
      <c r="C102" s="134"/>
      <c r="D102" s="196" t="s">
        <v>2541</v>
      </c>
      <c r="E102" s="197"/>
      <c r="F102" s="197"/>
      <c r="G102" s="197"/>
      <c r="H102" s="197"/>
      <c r="I102" s="197"/>
      <c r="J102" s="198">
        <f>J134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5"/>
      <c r="C103" s="134"/>
      <c r="D103" s="196" t="s">
        <v>2887</v>
      </c>
      <c r="E103" s="197"/>
      <c r="F103" s="197"/>
      <c r="G103" s="197"/>
      <c r="H103" s="197"/>
      <c r="I103" s="197"/>
      <c r="J103" s="198">
        <f>J212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5"/>
      <c r="C104" s="134"/>
      <c r="D104" s="196" t="s">
        <v>2545</v>
      </c>
      <c r="E104" s="197"/>
      <c r="F104" s="197"/>
      <c r="G104" s="197"/>
      <c r="H104" s="197"/>
      <c r="I104" s="197"/>
      <c r="J104" s="198">
        <f>J229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2245</v>
      </c>
      <c r="E105" s="192"/>
      <c r="F105" s="192"/>
      <c r="G105" s="192"/>
      <c r="H105" s="192"/>
      <c r="I105" s="192"/>
      <c r="J105" s="193">
        <f>J232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34"/>
      <c r="D106" s="196" t="s">
        <v>2547</v>
      </c>
      <c r="E106" s="197"/>
      <c r="F106" s="197"/>
      <c r="G106" s="197"/>
      <c r="H106" s="197"/>
      <c r="I106" s="197"/>
      <c r="J106" s="198">
        <f>J233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2548</v>
      </c>
      <c r="E107" s="197"/>
      <c r="F107" s="197"/>
      <c r="G107" s="197"/>
      <c r="H107" s="197"/>
      <c r="I107" s="197"/>
      <c r="J107" s="198">
        <f>J236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2247</v>
      </c>
      <c r="E108" s="197"/>
      <c r="F108" s="197"/>
      <c r="G108" s="197"/>
      <c r="H108" s="197"/>
      <c r="I108" s="197"/>
      <c r="J108" s="198">
        <f>J238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148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4" t="str">
        <f>E7</f>
        <v>Objekt DDM, Teplická 344-38, Děčín IV – Podmokly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114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4" t="s">
        <v>2535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2536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6.2 - Podkroví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Teplická 344/38</v>
      </c>
      <c r="G124" s="41"/>
      <c r="H124" s="41"/>
      <c r="I124" s="33" t="s">
        <v>22</v>
      </c>
      <c r="J124" s="80" t="str">
        <f>IF(J14="","",J14)</f>
        <v>24. 6. 2025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24</v>
      </c>
      <c r="D126" s="41"/>
      <c r="E126" s="41"/>
      <c r="F126" s="28" t="str">
        <f>E17</f>
        <v>Statutární město Děčín</v>
      </c>
      <c r="G126" s="41"/>
      <c r="H126" s="41"/>
      <c r="I126" s="33" t="s">
        <v>31</v>
      </c>
      <c r="J126" s="37" t="str">
        <f>E23</f>
        <v>PROJEKT - projekty staveb, Ing. Marcela Bezděková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29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0"/>
      <c r="B129" s="201"/>
      <c r="C129" s="202" t="s">
        <v>149</v>
      </c>
      <c r="D129" s="203" t="s">
        <v>64</v>
      </c>
      <c r="E129" s="203" t="s">
        <v>60</v>
      </c>
      <c r="F129" s="203" t="s">
        <v>61</v>
      </c>
      <c r="G129" s="203" t="s">
        <v>150</v>
      </c>
      <c r="H129" s="203" t="s">
        <v>151</v>
      </c>
      <c r="I129" s="203" t="s">
        <v>152</v>
      </c>
      <c r="J129" s="204" t="s">
        <v>118</v>
      </c>
      <c r="K129" s="205" t="s">
        <v>153</v>
      </c>
      <c r="L129" s="206"/>
      <c r="M129" s="101" t="s">
        <v>1</v>
      </c>
      <c r="N129" s="102" t="s">
        <v>43</v>
      </c>
      <c r="O129" s="102" t="s">
        <v>154</v>
      </c>
      <c r="P129" s="102" t="s">
        <v>155</v>
      </c>
      <c r="Q129" s="102" t="s">
        <v>156</v>
      </c>
      <c r="R129" s="102" t="s">
        <v>157</v>
      </c>
      <c r="S129" s="102" t="s">
        <v>158</v>
      </c>
      <c r="T129" s="103" t="s">
        <v>159</v>
      </c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</row>
    <row r="130" s="2" customFormat="1" ht="22.8" customHeight="1">
      <c r="A130" s="39"/>
      <c r="B130" s="40"/>
      <c r="C130" s="108" t="s">
        <v>160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P131+P232</f>
        <v>0</v>
      </c>
      <c r="Q130" s="105"/>
      <c r="R130" s="209">
        <f>R131+R232</f>
        <v>0</v>
      </c>
      <c r="S130" s="105"/>
      <c r="T130" s="210">
        <f>T131+T232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78</v>
      </c>
      <c r="AU130" s="18" t="s">
        <v>120</v>
      </c>
      <c r="BK130" s="211">
        <f>BK131+BK232</f>
        <v>0</v>
      </c>
    </row>
    <row r="131" s="12" customFormat="1" ht="25.92" customHeight="1">
      <c r="A131" s="12"/>
      <c r="B131" s="212"/>
      <c r="C131" s="213"/>
      <c r="D131" s="214" t="s">
        <v>78</v>
      </c>
      <c r="E131" s="215" t="s">
        <v>161</v>
      </c>
      <c r="F131" s="215" t="s">
        <v>161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P132+P133</f>
        <v>0</v>
      </c>
      <c r="Q131" s="220"/>
      <c r="R131" s="221">
        <f>R132+R133</f>
        <v>0</v>
      </c>
      <c r="S131" s="220"/>
      <c r="T131" s="222">
        <f>T132+T133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78</v>
      </c>
      <c r="AU131" s="224" t="s">
        <v>79</v>
      </c>
      <c r="AY131" s="223" t="s">
        <v>163</v>
      </c>
      <c r="BK131" s="225">
        <f>BK132+BK133</f>
        <v>0</v>
      </c>
    </row>
    <row r="132" s="12" customFormat="1" ht="22.8" customHeight="1">
      <c r="A132" s="12"/>
      <c r="B132" s="212"/>
      <c r="C132" s="213"/>
      <c r="D132" s="214" t="s">
        <v>78</v>
      </c>
      <c r="E132" s="226" t="s">
        <v>2549</v>
      </c>
      <c r="F132" s="226" t="s">
        <v>2550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v>0</v>
      </c>
      <c r="Q132" s="220"/>
      <c r="R132" s="221">
        <v>0</v>
      </c>
      <c r="S132" s="220"/>
      <c r="T132" s="222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78</v>
      </c>
      <c r="AU132" s="224" t="s">
        <v>84</v>
      </c>
      <c r="AY132" s="223" t="s">
        <v>163</v>
      </c>
      <c r="BK132" s="225">
        <v>0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296</v>
      </c>
      <c r="F133" s="226" t="s">
        <v>2488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P134+P212+P229</f>
        <v>0</v>
      </c>
      <c r="Q133" s="220"/>
      <c r="R133" s="221">
        <f>R134+R212+R229</f>
        <v>0</v>
      </c>
      <c r="S133" s="220"/>
      <c r="T133" s="222">
        <f>T134+T212+T229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91</v>
      </c>
      <c r="AT133" s="224" t="s">
        <v>78</v>
      </c>
      <c r="AU133" s="224" t="s">
        <v>84</v>
      </c>
      <c r="AY133" s="223" t="s">
        <v>163</v>
      </c>
      <c r="BK133" s="225">
        <f>BK134+BK212+BK229</f>
        <v>0</v>
      </c>
    </row>
    <row r="134" s="12" customFormat="1" ht="20.88" customHeight="1">
      <c r="A134" s="12"/>
      <c r="B134" s="212"/>
      <c r="C134" s="213"/>
      <c r="D134" s="214" t="s">
        <v>78</v>
      </c>
      <c r="E134" s="226" t="s">
        <v>1249</v>
      </c>
      <c r="F134" s="226" t="s">
        <v>1250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SUM(P135:P211)</f>
        <v>0</v>
      </c>
      <c r="Q134" s="220"/>
      <c r="R134" s="221">
        <f>SUM(R135:R211)</f>
        <v>0</v>
      </c>
      <c r="S134" s="220"/>
      <c r="T134" s="222">
        <f>SUM(T135:T211)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88</v>
      </c>
      <c r="AT134" s="224" t="s">
        <v>78</v>
      </c>
      <c r="AU134" s="224" t="s">
        <v>88</v>
      </c>
      <c r="AY134" s="223" t="s">
        <v>163</v>
      </c>
      <c r="BK134" s="225">
        <f>SUM(BK135:BK211)</f>
        <v>0</v>
      </c>
    </row>
    <row r="135" s="2" customFormat="1" ht="49.05" customHeight="1">
      <c r="A135" s="39"/>
      <c r="B135" s="40"/>
      <c r="C135" s="228" t="s">
        <v>84</v>
      </c>
      <c r="D135" s="228" t="s">
        <v>165</v>
      </c>
      <c r="E135" s="229" t="s">
        <v>2569</v>
      </c>
      <c r="F135" s="230" t="s">
        <v>2570</v>
      </c>
      <c r="G135" s="231" t="s">
        <v>293</v>
      </c>
      <c r="H135" s="232">
        <v>6</v>
      </c>
      <c r="I135" s="233"/>
      <c r="J135" s="234">
        <f>ROUND(I135*H135,2)</f>
        <v>0</v>
      </c>
      <c r="K135" s="235"/>
      <c r="L135" s="45"/>
      <c r="M135" s="236" t="s">
        <v>1</v>
      </c>
      <c r="N135" s="237" t="s">
        <v>44</v>
      </c>
      <c r="O135" s="92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202</v>
      </c>
      <c r="AT135" s="240" t="s">
        <v>165</v>
      </c>
      <c r="AU135" s="240" t="s">
        <v>91</v>
      </c>
      <c r="AY135" s="18" t="s">
        <v>163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202</v>
      </c>
      <c r="BM135" s="240" t="s">
        <v>88</v>
      </c>
    </row>
    <row r="136" s="2" customFormat="1" ht="24.15" customHeight="1">
      <c r="A136" s="39"/>
      <c r="B136" s="40"/>
      <c r="C136" s="265" t="s">
        <v>88</v>
      </c>
      <c r="D136" s="265" t="s">
        <v>296</v>
      </c>
      <c r="E136" s="266" t="s">
        <v>2888</v>
      </c>
      <c r="F136" s="267" t="s">
        <v>2889</v>
      </c>
      <c r="G136" s="268" t="s">
        <v>293</v>
      </c>
      <c r="H136" s="269">
        <v>6</v>
      </c>
      <c r="I136" s="270"/>
      <c r="J136" s="271">
        <f>ROUND(I136*H136,2)</f>
        <v>0</v>
      </c>
      <c r="K136" s="272"/>
      <c r="L136" s="273"/>
      <c r="M136" s="274" t="s">
        <v>1</v>
      </c>
      <c r="N136" s="275" t="s">
        <v>44</v>
      </c>
      <c r="O136" s="92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0" t="s">
        <v>242</v>
      </c>
      <c r="AT136" s="240" t="s">
        <v>296</v>
      </c>
      <c r="AU136" s="240" t="s">
        <v>91</v>
      </c>
      <c r="AY136" s="18" t="s">
        <v>163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8" t="s">
        <v>84</v>
      </c>
      <c r="BK136" s="241">
        <f>ROUND(I136*H136,2)</f>
        <v>0</v>
      </c>
      <c r="BL136" s="18" t="s">
        <v>202</v>
      </c>
      <c r="BM136" s="240" t="s">
        <v>94</v>
      </c>
    </row>
    <row r="137" s="2" customFormat="1" ht="55.5" customHeight="1">
      <c r="A137" s="39"/>
      <c r="B137" s="40"/>
      <c r="C137" s="228" t="s">
        <v>91</v>
      </c>
      <c r="D137" s="228" t="s">
        <v>165</v>
      </c>
      <c r="E137" s="229" t="s">
        <v>2890</v>
      </c>
      <c r="F137" s="230" t="s">
        <v>2891</v>
      </c>
      <c r="G137" s="231" t="s">
        <v>293</v>
      </c>
      <c r="H137" s="232">
        <v>8</v>
      </c>
      <c r="I137" s="233"/>
      <c r="J137" s="234">
        <f>ROUND(I137*H137,2)</f>
        <v>0</v>
      </c>
      <c r="K137" s="235"/>
      <c r="L137" s="45"/>
      <c r="M137" s="236" t="s">
        <v>1</v>
      </c>
      <c r="N137" s="237" t="s">
        <v>44</v>
      </c>
      <c r="O137" s="92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0" t="s">
        <v>202</v>
      </c>
      <c r="AT137" s="240" t="s">
        <v>165</v>
      </c>
      <c r="AU137" s="240" t="s">
        <v>91</v>
      </c>
      <c r="AY137" s="18" t="s">
        <v>163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8" t="s">
        <v>84</v>
      </c>
      <c r="BK137" s="241">
        <f>ROUND(I137*H137,2)</f>
        <v>0</v>
      </c>
      <c r="BL137" s="18" t="s">
        <v>202</v>
      </c>
      <c r="BM137" s="240" t="s">
        <v>100</v>
      </c>
    </row>
    <row r="138" s="2" customFormat="1" ht="24.15" customHeight="1">
      <c r="A138" s="39"/>
      <c r="B138" s="40"/>
      <c r="C138" s="265" t="s">
        <v>94</v>
      </c>
      <c r="D138" s="265" t="s">
        <v>296</v>
      </c>
      <c r="E138" s="266" t="s">
        <v>2892</v>
      </c>
      <c r="F138" s="267" t="s">
        <v>2893</v>
      </c>
      <c r="G138" s="268" t="s">
        <v>293</v>
      </c>
      <c r="H138" s="269">
        <v>8</v>
      </c>
      <c r="I138" s="270"/>
      <c r="J138" s="271">
        <f>ROUND(I138*H138,2)</f>
        <v>0</v>
      </c>
      <c r="K138" s="272"/>
      <c r="L138" s="273"/>
      <c r="M138" s="274" t="s">
        <v>1</v>
      </c>
      <c r="N138" s="275" t="s">
        <v>44</v>
      </c>
      <c r="O138" s="92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0" t="s">
        <v>242</v>
      </c>
      <c r="AT138" s="240" t="s">
        <v>296</v>
      </c>
      <c r="AU138" s="240" t="s">
        <v>91</v>
      </c>
      <c r="AY138" s="18" t="s">
        <v>163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8" t="s">
        <v>84</v>
      </c>
      <c r="BK138" s="241">
        <f>ROUND(I138*H138,2)</f>
        <v>0</v>
      </c>
      <c r="BL138" s="18" t="s">
        <v>202</v>
      </c>
      <c r="BM138" s="240" t="s">
        <v>185</v>
      </c>
    </row>
    <row r="139" s="2" customFormat="1" ht="49.05" customHeight="1">
      <c r="A139" s="39"/>
      <c r="B139" s="40"/>
      <c r="C139" s="228" t="s">
        <v>97</v>
      </c>
      <c r="D139" s="228" t="s">
        <v>165</v>
      </c>
      <c r="E139" s="229" t="s">
        <v>2894</v>
      </c>
      <c r="F139" s="230" t="s">
        <v>2895</v>
      </c>
      <c r="G139" s="231" t="s">
        <v>293</v>
      </c>
      <c r="H139" s="232">
        <v>12</v>
      </c>
      <c r="I139" s="233"/>
      <c r="J139" s="234">
        <f>ROUND(I139*H139,2)</f>
        <v>0</v>
      </c>
      <c r="K139" s="235"/>
      <c r="L139" s="45"/>
      <c r="M139" s="236" t="s">
        <v>1</v>
      </c>
      <c r="N139" s="237" t="s">
        <v>44</v>
      </c>
      <c r="O139" s="92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0" t="s">
        <v>202</v>
      </c>
      <c r="AT139" s="240" t="s">
        <v>165</v>
      </c>
      <c r="AU139" s="240" t="s">
        <v>91</v>
      </c>
      <c r="AY139" s="18" t="s">
        <v>163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8" t="s">
        <v>84</v>
      </c>
      <c r="BK139" s="241">
        <f>ROUND(I139*H139,2)</f>
        <v>0</v>
      </c>
      <c r="BL139" s="18" t="s">
        <v>202</v>
      </c>
      <c r="BM139" s="240" t="s">
        <v>188</v>
      </c>
    </row>
    <row r="140" s="2" customFormat="1" ht="21.75" customHeight="1">
      <c r="A140" s="39"/>
      <c r="B140" s="40"/>
      <c r="C140" s="265" t="s">
        <v>100</v>
      </c>
      <c r="D140" s="265" t="s">
        <v>296</v>
      </c>
      <c r="E140" s="266" t="s">
        <v>2896</v>
      </c>
      <c r="F140" s="267" t="s">
        <v>2897</v>
      </c>
      <c r="G140" s="268" t="s">
        <v>293</v>
      </c>
      <c r="H140" s="269">
        <v>12</v>
      </c>
      <c r="I140" s="270"/>
      <c r="J140" s="271">
        <f>ROUND(I140*H140,2)</f>
        <v>0</v>
      </c>
      <c r="K140" s="272"/>
      <c r="L140" s="273"/>
      <c r="M140" s="274" t="s">
        <v>1</v>
      </c>
      <c r="N140" s="275" t="s">
        <v>44</v>
      </c>
      <c r="O140" s="92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0" t="s">
        <v>242</v>
      </c>
      <c r="AT140" s="240" t="s">
        <v>296</v>
      </c>
      <c r="AU140" s="240" t="s">
        <v>91</v>
      </c>
      <c r="AY140" s="18" t="s">
        <v>163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8" t="s">
        <v>84</v>
      </c>
      <c r="BK140" s="241">
        <f>ROUND(I140*H140,2)</f>
        <v>0</v>
      </c>
      <c r="BL140" s="18" t="s">
        <v>202</v>
      </c>
      <c r="BM140" s="240" t="s">
        <v>8</v>
      </c>
    </row>
    <row r="141" s="2" customFormat="1" ht="49.05" customHeight="1">
      <c r="A141" s="39"/>
      <c r="B141" s="40"/>
      <c r="C141" s="228" t="s">
        <v>194</v>
      </c>
      <c r="D141" s="228" t="s">
        <v>165</v>
      </c>
      <c r="E141" s="229" t="s">
        <v>2898</v>
      </c>
      <c r="F141" s="230" t="s">
        <v>2899</v>
      </c>
      <c r="G141" s="231" t="s">
        <v>293</v>
      </c>
      <c r="H141" s="232">
        <v>36</v>
      </c>
      <c r="I141" s="233"/>
      <c r="J141" s="234">
        <f>ROUND(I141*H141,2)</f>
        <v>0</v>
      </c>
      <c r="K141" s="235"/>
      <c r="L141" s="45"/>
      <c r="M141" s="236" t="s">
        <v>1</v>
      </c>
      <c r="N141" s="237" t="s">
        <v>44</v>
      </c>
      <c r="O141" s="92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0" t="s">
        <v>202</v>
      </c>
      <c r="AT141" s="240" t="s">
        <v>165</v>
      </c>
      <c r="AU141" s="240" t="s">
        <v>91</v>
      </c>
      <c r="AY141" s="18" t="s">
        <v>163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8" t="s">
        <v>84</v>
      </c>
      <c r="BK141" s="241">
        <f>ROUND(I141*H141,2)</f>
        <v>0</v>
      </c>
      <c r="BL141" s="18" t="s">
        <v>202</v>
      </c>
      <c r="BM141" s="240" t="s">
        <v>197</v>
      </c>
    </row>
    <row r="142" s="2" customFormat="1" ht="24.15" customHeight="1">
      <c r="A142" s="39"/>
      <c r="B142" s="40"/>
      <c r="C142" s="265" t="s">
        <v>185</v>
      </c>
      <c r="D142" s="265" t="s">
        <v>296</v>
      </c>
      <c r="E142" s="266" t="s">
        <v>2900</v>
      </c>
      <c r="F142" s="267" t="s">
        <v>2901</v>
      </c>
      <c r="G142" s="268" t="s">
        <v>293</v>
      </c>
      <c r="H142" s="269">
        <v>36</v>
      </c>
      <c r="I142" s="270"/>
      <c r="J142" s="271">
        <f>ROUND(I142*H142,2)</f>
        <v>0</v>
      </c>
      <c r="K142" s="272"/>
      <c r="L142" s="273"/>
      <c r="M142" s="274" t="s">
        <v>1</v>
      </c>
      <c r="N142" s="275" t="s">
        <v>44</v>
      </c>
      <c r="O142" s="92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0" t="s">
        <v>242</v>
      </c>
      <c r="AT142" s="240" t="s">
        <v>296</v>
      </c>
      <c r="AU142" s="240" t="s">
        <v>91</v>
      </c>
      <c r="AY142" s="18" t="s">
        <v>163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8" t="s">
        <v>84</v>
      </c>
      <c r="BK142" s="241">
        <f>ROUND(I142*H142,2)</f>
        <v>0</v>
      </c>
      <c r="BL142" s="18" t="s">
        <v>202</v>
      </c>
      <c r="BM142" s="240" t="s">
        <v>202</v>
      </c>
    </row>
    <row r="143" s="2" customFormat="1" ht="44.25" customHeight="1">
      <c r="A143" s="39"/>
      <c r="B143" s="40"/>
      <c r="C143" s="228" t="s">
        <v>205</v>
      </c>
      <c r="D143" s="228" t="s">
        <v>165</v>
      </c>
      <c r="E143" s="229" t="s">
        <v>2902</v>
      </c>
      <c r="F143" s="230" t="s">
        <v>2903</v>
      </c>
      <c r="G143" s="231" t="s">
        <v>184</v>
      </c>
      <c r="H143" s="232">
        <v>40</v>
      </c>
      <c r="I143" s="233"/>
      <c r="J143" s="234">
        <f>ROUND(I143*H143,2)</f>
        <v>0</v>
      </c>
      <c r="K143" s="235"/>
      <c r="L143" s="45"/>
      <c r="M143" s="236" t="s">
        <v>1</v>
      </c>
      <c r="N143" s="237" t="s">
        <v>44</v>
      </c>
      <c r="O143" s="92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0" t="s">
        <v>202</v>
      </c>
      <c r="AT143" s="240" t="s">
        <v>165</v>
      </c>
      <c r="AU143" s="240" t="s">
        <v>91</v>
      </c>
      <c r="AY143" s="18" t="s">
        <v>163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8" t="s">
        <v>84</v>
      </c>
      <c r="BK143" s="241">
        <f>ROUND(I143*H143,2)</f>
        <v>0</v>
      </c>
      <c r="BL143" s="18" t="s">
        <v>202</v>
      </c>
      <c r="BM143" s="240" t="s">
        <v>208</v>
      </c>
    </row>
    <row r="144" s="2" customFormat="1" ht="24.15" customHeight="1">
      <c r="A144" s="39"/>
      <c r="B144" s="40"/>
      <c r="C144" s="265" t="s">
        <v>188</v>
      </c>
      <c r="D144" s="265" t="s">
        <v>296</v>
      </c>
      <c r="E144" s="266" t="s">
        <v>2904</v>
      </c>
      <c r="F144" s="267" t="s">
        <v>2905</v>
      </c>
      <c r="G144" s="268" t="s">
        <v>184</v>
      </c>
      <c r="H144" s="269">
        <v>46</v>
      </c>
      <c r="I144" s="270"/>
      <c r="J144" s="271">
        <f>ROUND(I144*H144,2)</f>
        <v>0</v>
      </c>
      <c r="K144" s="272"/>
      <c r="L144" s="273"/>
      <c r="M144" s="274" t="s">
        <v>1</v>
      </c>
      <c r="N144" s="275" t="s">
        <v>44</v>
      </c>
      <c r="O144" s="92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0" t="s">
        <v>242</v>
      </c>
      <c r="AT144" s="240" t="s">
        <v>296</v>
      </c>
      <c r="AU144" s="240" t="s">
        <v>91</v>
      </c>
      <c r="AY144" s="18" t="s">
        <v>163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8" t="s">
        <v>84</v>
      </c>
      <c r="BK144" s="241">
        <f>ROUND(I144*H144,2)</f>
        <v>0</v>
      </c>
      <c r="BL144" s="18" t="s">
        <v>202</v>
      </c>
      <c r="BM144" s="240" t="s">
        <v>213</v>
      </c>
    </row>
    <row r="145" s="13" customFormat="1">
      <c r="A145" s="13"/>
      <c r="B145" s="242"/>
      <c r="C145" s="243"/>
      <c r="D145" s="244" t="s">
        <v>169</v>
      </c>
      <c r="E145" s="245" t="s">
        <v>1</v>
      </c>
      <c r="F145" s="246" t="s">
        <v>2906</v>
      </c>
      <c r="G145" s="243"/>
      <c r="H145" s="247">
        <v>46</v>
      </c>
      <c r="I145" s="248"/>
      <c r="J145" s="243"/>
      <c r="K145" s="243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169</v>
      </c>
      <c r="AU145" s="253" t="s">
        <v>91</v>
      </c>
      <c r="AV145" s="13" t="s">
        <v>88</v>
      </c>
      <c r="AW145" s="13" t="s">
        <v>34</v>
      </c>
      <c r="AX145" s="13" t="s">
        <v>79</v>
      </c>
      <c r="AY145" s="253" t="s">
        <v>163</v>
      </c>
    </row>
    <row r="146" s="14" customFormat="1">
      <c r="A146" s="14"/>
      <c r="B146" s="254"/>
      <c r="C146" s="255"/>
      <c r="D146" s="244" t="s">
        <v>169</v>
      </c>
      <c r="E146" s="256" t="s">
        <v>1</v>
      </c>
      <c r="F146" s="257" t="s">
        <v>172</v>
      </c>
      <c r="G146" s="255"/>
      <c r="H146" s="258">
        <v>46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169</v>
      </c>
      <c r="AU146" s="264" t="s">
        <v>91</v>
      </c>
      <c r="AV146" s="14" t="s">
        <v>94</v>
      </c>
      <c r="AW146" s="14" t="s">
        <v>34</v>
      </c>
      <c r="AX146" s="14" t="s">
        <v>84</v>
      </c>
      <c r="AY146" s="264" t="s">
        <v>163</v>
      </c>
    </row>
    <row r="147" s="2" customFormat="1" ht="37.8" customHeight="1">
      <c r="A147" s="39"/>
      <c r="B147" s="40"/>
      <c r="C147" s="228" t="s">
        <v>214</v>
      </c>
      <c r="D147" s="228" t="s">
        <v>165</v>
      </c>
      <c r="E147" s="229" t="s">
        <v>2590</v>
      </c>
      <c r="F147" s="230" t="s">
        <v>2591</v>
      </c>
      <c r="G147" s="231" t="s">
        <v>184</v>
      </c>
      <c r="H147" s="232">
        <v>60</v>
      </c>
      <c r="I147" s="233"/>
      <c r="J147" s="234">
        <f>ROUND(I147*H147,2)</f>
        <v>0</v>
      </c>
      <c r="K147" s="235"/>
      <c r="L147" s="45"/>
      <c r="M147" s="236" t="s">
        <v>1</v>
      </c>
      <c r="N147" s="237" t="s">
        <v>44</v>
      </c>
      <c r="O147" s="92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0" t="s">
        <v>202</v>
      </c>
      <c r="AT147" s="240" t="s">
        <v>165</v>
      </c>
      <c r="AU147" s="240" t="s">
        <v>91</v>
      </c>
      <c r="AY147" s="18" t="s">
        <v>163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8" t="s">
        <v>84</v>
      </c>
      <c r="BK147" s="241">
        <f>ROUND(I147*H147,2)</f>
        <v>0</v>
      </c>
      <c r="BL147" s="18" t="s">
        <v>202</v>
      </c>
      <c r="BM147" s="240" t="s">
        <v>217</v>
      </c>
    </row>
    <row r="148" s="2" customFormat="1" ht="37.8" customHeight="1">
      <c r="A148" s="39"/>
      <c r="B148" s="40"/>
      <c r="C148" s="228" t="s">
        <v>8</v>
      </c>
      <c r="D148" s="228" t="s">
        <v>165</v>
      </c>
      <c r="E148" s="229" t="s">
        <v>2592</v>
      </c>
      <c r="F148" s="230" t="s">
        <v>2593</v>
      </c>
      <c r="G148" s="231" t="s">
        <v>184</v>
      </c>
      <c r="H148" s="232">
        <v>80</v>
      </c>
      <c r="I148" s="233"/>
      <c r="J148" s="234">
        <f>ROUND(I148*H148,2)</f>
        <v>0</v>
      </c>
      <c r="K148" s="235"/>
      <c r="L148" s="45"/>
      <c r="M148" s="236" t="s">
        <v>1</v>
      </c>
      <c r="N148" s="237" t="s">
        <v>44</v>
      </c>
      <c r="O148" s="92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0" t="s">
        <v>202</v>
      </c>
      <c r="AT148" s="240" t="s">
        <v>165</v>
      </c>
      <c r="AU148" s="240" t="s">
        <v>91</v>
      </c>
      <c r="AY148" s="18" t="s">
        <v>163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8" t="s">
        <v>84</v>
      </c>
      <c r="BK148" s="241">
        <f>ROUND(I148*H148,2)</f>
        <v>0</v>
      </c>
      <c r="BL148" s="18" t="s">
        <v>202</v>
      </c>
      <c r="BM148" s="240" t="s">
        <v>224</v>
      </c>
    </row>
    <row r="149" s="2" customFormat="1" ht="37.8" customHeight="1">
      <c r="A149" s="39"/>
      <c r="B149" s="40"/>
      <c r="C149" s="228" t="s">
        <v>229</v>
      </c>
      <c r="D149" s="228" t="s">
        <v>165</v>
      </c>
      <c r="E149" s="229" t="s">
        <v>2604</v>
      </c>
      <c r="F149" s="230" t="s">
        <v>2605</v>
      </c>
      <c r="G149" s="231" t="s">
        <v>184</v>
      </c>
      <c r="H149" s="232">
        <v>30</v>
      </c>
      <c r="I149" s="233"/>
      <c r="J149" s="234">
        <f>ROUND(I149*H149,2)</f>
        <v>0</v>
      </c>
      <c r="K149" s="235"/>
      <c r="L149" s="45"/>
      <c r="M149" s="236" t="s">
        <v>1</v>
      </c>
      <c r="N149" s="237" t="s">
        <v>44</v>
      </c>
      <c r="O149" s="92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0" t="s">
        <v>202</v>
      </c>
      <c r="AT149" s="240" t="s">
        <v>165</v>
      </c>
      <c r="AU149" s="240" t="s">
        <v>91</v>
      </c>
      <c r="AY149" s="18" t="s">
        <v>163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8" t="s">
        <v>84</v>
      </c>
      <c r="BK149" s="241">
        <f>ROUND(I149*H149,2)</f>
        <v>0</v>
      </c>
      <c r="BL149" s="18" t="s">
        <v>202</v>
      </c>
      <c r="BM149" s="240" t="s">
        <v>232</v>
      </c>
    </row>
    <row r="150" s="2" customFormat="1" ht="44.25" customHeight="1">
      <c r="A150" s="39"/>
      <c r="B150" s="40"/>
      <c r="C150" s="228" t="s">
        <v>197</v>
      </c>
      <c r="D150" s="228" t="s">
        <v>165</v>
      </c>
      <c r="E150" s="229" t="s">
        <v>2907</v>
      </c>
      <c r="F150" s="230" t="s">
        <v>2908</v>
      </c>
      <c r="G150" s="231" t="s">
        <v>184</v>
      </c>
      <c r="H150" s="232">
        <v>520</v>
      </c>
      <c r="I150" s="233"/>
      <c r="J150" s="234">
        <f>ROUND(I150*H150,2)</f>
        <v>0</v>
      </c>
      <c r="K150" s="235"/>
      <c r="L150" s="45"/>
      <c r="M150" s="236" t="s">
        <v>1</v>
      </c>
      <c r="N150" s="237" t="s">
        <v>44</v>
      </c>
      <c r="O150" s="92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0" t="s">
        <v>202</v>
      </c>
      <c r="AT150" s="240" t="s">
        <v>165</v>
      </c>
      <c r="AU150" s="240" t="s">
        <v>91</v>
      </c>
      <c r="AY150" s="18" t="s">
        <v>163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8" t="s">
        <v>84</v>
      </c>
      <c r="BK150" s="241">
        <f>ROUND(I150*H150,2)</f>
        <v>0</v>
      </c>
      <c r="BL150" s="18" t="s">
        <v>202</v>
      </c>
      <c r="BM150" s="240" t="s">
        <v>235</v>
      </c>
    </row>
    <row r="151" s="13" customFormat="1">
      <c r="A151" s="13"/>
      <c r="B151" s="242"/>
      <c r="C151" s="243"/>
      <c r="D151" s="244" t="s">
        <v>169</v>
      </c>
      <c r="E151" s="245" t="s">
        <v>1</v>
      </c>
      <c r="F151" s="246" t="s">
        <v>2909</v>
      </c>
      <c r="G151" s="243"/>
      <c r="H151" s="247">
        <v>180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169</v>
      </c>
      <c r="AU151" s="253" t="s">
        <v>91</v>
      </c>
      <c r="AV151" s="13" t="s">
        <v>88</v>
      </c>
      <c r="AW151" s="13" t="s">
        <v>34</v>
      </c>
      <c r="AX151" s="13" t="s">
        <v>79</v>
      </c>
      <c r="AY151" s="253" t="s">
        <v>163</v>
      </c>
    </row>
    <row r="152" s="13" customFormat="1">
      <c r="A152" s="13"/>
      <c r="B152" s="242"/>
      <c r="C152" s="243"/>
      <c r="D152" s="244" t="s">
        <v>169</v>
      </c>
      <c r="E152" s="245" t="s">
        <v>1</v>
      </c>
      <c r="F152" s="246" t="s">
        <v>2910</v>
      </c>
      <c r="G152" s="243"/>
      <c r="H152" s="247">
        <v>340</v>
      </c>
      <c r="I152" s="248"/>
      <c r="J152" s="243"/>
      <c r="K152" s="243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169</v>
      </c>
      <c r="AU152" s="253" t="s">
        <v>91</v>
      </c>
      <c r="AV152" s="13" t="s">
        <v>88</v>
      </c>
      <c r="AW152" s="13" t="s">
        <v>34</v>
      </c>
      <c r="AX152" s="13" t="s">
        <v>79</v>
      </c>
      <c r="AY152" s="253" t="s">
        <v>163</v>
      </c>
    </row>
    <row r="153" s="14" customFormat="1">
      <c r="A153" s="14"/>
      <c r="B153" s="254"/>
      <c r="C153" s="255"/>
      <c r="D153" s="244" t="s">
        <v>169</v>
      </c>
      <c r="E153" s="256" t="s">
        <v>1</v>
      </c>
      <c r="F153" s="257" t="s">
        <v>172</v>
      </c>
      <c r="G153" s="255"/>
      <c r="H153" s="258">
        <v>520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4" t="s">
        <v>169</v>
      </c>
      <c r="AU153" s="264" t="s">
        <v>91</v>
      </c>
      <c r="AV153" s="14" t="s">
        <v>94</v>
      </c>
      <c r="AW153" s="14" t="s">
        <v>34</v>
      </c>
      <c r="AX153" s="14" t="s">
        <v>84</v>
      </c>
      <c r="AY153" s="264" t="s">
        <v>163</v>
      </c>
    </row>
    <row r="154" s="2" customFormat="1" ht="24.15" customHeight="1">
      <c r="A154" s="39"/>
      <c r="B154" s="40"/>
      <c r="C154" s="265" t="s">
        <v>236</v>
      </c>
      <c r="D154" s="265" t="s">
        <v>296</v>
      </c>
      <c r="E154" s="266" t="s">
        <v>2619</v>
      </c>
      <c r="F154" s="267" t="s">
        <v>2620</v>
      </c>
      <c r="G154" s="268" t="s">
        <v>184</v>
      </c>
      <c r="H154" s="269">
        <v>276</v>
      </c>
      <c r="I154" s="270"/>
      <c r="J154" s="271">
        <f>ROUND(I154*H154,2)</f>
        <v>0</v>
      </c>
      <c r="K154" s="272"/>
      <c r="L154" s="273"/>
      <c r="M154" s="274" t="s">
        <v>1</v>
      </c>
      <c r="N154" s="275" t="s">
        <v>44</v>
      </c>
      <c r="O154" s="92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0" t="s">
        <v>242</v>
      </c>
      <c r="AT154" s="240" t="s">
        <v>296</v>
      </c>
      <c r="AU154" s="240" t="s">
        <v>91</v>
      </c>
      <c r="AY154" s="18" t="s">
        <v>163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8" t="s">
        <v>84</v>
      </c>
      <c r="BK154" s="241">
        <f>ROUND(I154*H154,2)</f>
        <v>0</v>
      </c>
      <c r="BL154" s="18" t="s">
        <v>202</v>
      </c>
      <c r="BM154" s="240" t="s">
        <v>239</v>
      </c>
    </row>
    <row r="155" s="13" customFormat="1">
      <c r="A155" s="13"/>
      <c r="B155" s="242"/>
      <c r="C155" s="243"/>
      <c r="D155" s="244" t="s">
        <v>169</v>
      </c>
      <c r="E155" s="245" t="s">
        <v>1</v>
      </c>
      <c r="F155" s="246" t="s">
        <v>2911</v>
      </c>
      <c r="G155" s="243"/>
      <c r="H155" s="247">
        <v>276</v>
      </c>
      <c r="I155" s="248"/>
      <c r="J155" s="243"/>
      <c r="K155" s="243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169</v>
      </c>
      <c r="AU155" s="253" t="s">
        <v>91</v>
      </c>
      <c r="AV155" s="13" t="s">
        <v>88</v>
      </c>
      <c r="AW155" s="13" t="s">
        <v>34</v>
      </c>
      <c r="AX155" s="13" t="s">
        <v>79</v>
      </c>
      <c r="AY155" s="253" t="s">
        <v>163</v>
      </c>
    </row>
    <row r="156" s="14" customFormat="1">
      <c r="A156" s="14"/>
      <c r="B156" s="254"/>
      <c r="C156" s="255"/>
      <c r="D156" s="244" t="s">
        <v>169</v>
      </c>
      <c r="E156" s="256" t="s">
        <v>1</v>
      </c>
      <c r="F156" s="257" t="s">
        <v>172</v>
      </c>
      <c r="G156" s="255"/>
      <c r="H156" s="258">
        <v>276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169</v>
      </c>
      <c r="AU156" s="264" t="s">
        <v>91</v>
      </c>
      <c r="AV156" s="14" t="s">
        <v>94</v>
      </c>
      <c r="AW156" s="14" t="s">
        <v>34</v>
      </c>
      <c r="AX156" s="14" t="s">
        <v>84</v>
      </c>
      <c r="AY156" s="264" t="s">
        <v>163</v>
      </c>
    </row>
    <row r="157" s="2" customFormat="1" ht="24.15" customHeight="1">
      <c r="A157" s="39"/>
      <c r="B157" s="40"/>
      <c r="C157" s="265" t="s">
        <v>202</v>
      </c>
      <c r="D157" s="265" t="s">
        <v>296</v>
      </c>
      <c r="E157" s="266" t="s">
        <v>2622</v>
      </c>
      <c r="F157" s="267" t="s">
        <v>2623</v>
      </c>
      <c r="G157" s="268" t="s">
        <v>184</v>
      </c>
      <c r="H157" s="269">
        <v>437</v>
      </c>
      <c r="I157" s="270"/>
      <c r="J157" s="271">
        <f>ROUND(I157*H157,2)</f>
        <v>0</v>
      </c>
      <c r="K157" s="272"/>
      <c r="L157" s="273"/>
      <c r="M157" s="274" t="s">
        <v>1</v>
      </c>
      <c r="N157" s="275" t="s">
        <v>44</v>
      </c>
      <c r="O157" s="92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0" t="s">
        <v>242</v>
      </c>
      <c r="AT157" s="240" t="s">
        <v>296</v>
      </c>
      <c r="AU157" s="240" t="s">
        <v>91</v>
      </c>
      <c r="AY157" s="18" t="s">
        <v>163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8" t="s">
        <v>84</v>
      </c>
      <c r="BK157" s="241">
        <f>ROUND(I157*H157,2)</f>
        <v>0</v>
      </c>
      <c r="BL157" s="18" t="s">
        <v>202</v>
      </c>
      <c r="BM157" s="240" t="s">
        <v>242</v>
      </c>
    </row>
    <row r="158" s="13" customFormat="1">
      <c r="A158" s="13"/>
      <c r="B158" s="242"/>
      <c r="C158" s="243"/>
      <c r="D158" s="244" t="s">
        <v>169</v>
      </c>
      <c r="E158" s="245" t="s">
        <v>1</v>
      </c>
      <c r="F158" s="246" t="s">
        <v>2912</v>
      </c>
      <c r="G158" s="243"/>
      <c r="H158" s="247">
        <v>437</v>
      </c>
      <c r="I158" s="248"/>
      <c r="J158" s="243"/>
      <c r="K158" s="243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169</v>
      </c>
      <c r="AU158" s="253" t="s">
        <v>91</v>
      </c>
      <c r="AV158" s="13" t="s">
        <v>88</v>
      </c>
      <c r="AW158" s="13" t="s">
        <v>34</v>
      </c>
      <c r="AX158" s="13" t="s">
        <v>79</v>
      </c>
      <c r="AY158" s="253" t="s">
        <v>163</v>
      </c>
    </row>
    <row r="159" s="14" customFormat="1">
      <c r="A159" s="14"/>
      <c r="B159" s="254"/>
      <c r="C159" s="255"/>
      <c r="D159" s="244" t="s">
        <v>169</v>
      </c>
      <c r="E159" s="256" t="s">
        <v>1</v>
      </c>
      <c r="F159" s="257" t="s">
        <v>172</v>
      </c>
      <c r="G159" s="255"/>
      <c r="H159" s="258">
        <v>437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4" t="s">
        <v>169</v>
      </c>
      <c r="AU159" s="264" t="s">
        <v>91</v>
      </c>
      <c r="AV159" s="14" t="s">
        <v>94</v>
      </c>
      <c r="AW159" s="14" t="s">
        <v>34</v>
      </c>
      <c r="AX159" s="14" t="s">
        <v>84</v>
      </c>
      <c r="AY159" s="264" t="s">
        <v>163</v>
      </c>
    </row>
    <row r="160" s="2" customFormat="1" ht="44.25" customHeight="1">
      <c r="A160" s="39"/>
      <c r="B160" s="40"/>
      <c r="C160" s="228" t="s">
        <v>244</v>
      </c>
      <c r="D160" s="228" t="s">
        <v>165</v>
      </c>
      <c r="E160" s="229" t="s">
        <v>2913</v>
      </c>
      <c r="F160" s="230" t="s">
        <v>2914</v>
      </c>
      <c r="G160" s="231" t="s">
        <v>184</v>
      </c>
      <c r="H160" s="232">
        <v>80</v>
      </c>
      <c r="I160" s="233"/>
      <c r="J160" s="234">
        <f>ROUND(I160*H160,2)</f>
        <v>0</v>
      </c>
      <c r="K160" s="235"/>
      <c r="L160" s="45"/>
      <c r="M160" s="236" t="s">
        <v>1</v>
      </c>
      <c r="N160" s="237" t="s">
        <v>44</v>
      </c>
      <c r="O160" s="92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0" t="s">
        <v>202</v>
      </c>
      <c r="AT160" s="240" t="s">
        <v>165</v>
      </c>
      <c r="AU160" s="240" t="s">
        <v>91</v>
      </c>
      <c r="AY160" s="18" t="s">
        <v>163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8" t="s">
        <v>84</v>
      </c>
      <c r="BK160" s="241">
        <f>ROUND(I160*H160,2)</f>
        <v>0</v>
      </c>
      <c r="BL160" s="18" t="s">
        <v>202</v>
      </c>
      <c r="BM160" s="240" t="s">
        <v>247</v>
      </c>
    </row>
    <row r="161" s="2" customFormat="1" ht="24.15" customHeight="1">
      <c r="A161" s="39"/>
      <c r="B161" s="40"/>
      <c r="C161" s="265" t="s">
        <v>208</v>
      </c>
      <c r="D161" s="265" t="s">
        <v>296</v>
      </c>
      <c r="E161" s="266" t="s">
        <v>2627</v>
      </c>
      <c r="F161" s="267" t="s">
        <v>2628</v>
      </c>
      <c r="G161" s="268" t="s">
        <v>184</v>
      </c>
      <c r="H161" s="269">
        <v>126.5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44</v>
      </c>
      <c r="O161" s="92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0" t="s">
        <v>242</v>
      </c>
      <c r="AT161" s="240" t="s">
        <v>296</v>
      </c>
      <c r="AU161" s="240" t="s">
        <v>91</v>
      </c>
      <c r="AY161" s="18" t="s">
        <v>163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8" t="s">
        <v>84</v>
      </c>
      <c r="BK161" s="241">
        <f>ROUND(I161*H161,2)</f>
        <v>0</v>
      </c>
      <c r="BL161" s="18" t="s">
        <v>202</v>
      </c>
      <c r="BM161" s="240" t="s">
        <v>250</v>
      </c>
    </row>
    <row r="162" s="13" customFormat="1">
      <c r="A162" s="13"/>
      <c r="B162" s="242"/>
      <c r="C162" s="243"/>
      <c r="D162" s="244" t="s">
        <v>169</v>
      </c>
      <c r="E162" s="245" t="s">
        <v>1</v>
      </c>
      <c r="F162" s="246" t="s">
        <v>2915</v>
      </c>
      <c r="G162" s="243"/>
      <c r="H162" s="247">
        <v>126.5</v>
      </c>
      <c r="I162" s="248"/>
      <c r="J162" s="243"/>
      <c r="K162" s="243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169</v>
      </c>
      <c r="AU162" s="253" t="s">
        <v>91</v>
      </c>
      <c r="AV162" s="13" t="s">
        <v>88</v>
      </c>
      <c r="AW162" s="13" t="s">
        <v>34</v>
      </c>
      <c r="AX162" s="13" t="s">
        <v>79</v>
      </c>
      <c r="AY162" s="253" t="s">
        <v>163</v>
      </c>
    </row>
    <row r="163" s="14" customFormat="1">
      <c r="A163" s="14"/>
      <c r="B163" s="254"/>
      <c r="C163" s="255"/>
      <c r="D163" s="244" t="s">
        <v>169</v>
      </c>
      <c r="E163" s="256" t="s">
        <v>1</v>
      </c>
      <c r="F163" s="257" t="s">
        <v>172</v>
      </c>
      <c r="G163" s="255"/>
      <c r="H163" s="258">
        <v>126.5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4" t="s">
        <v>169</v>
      </c>
      <c r="AU163" s="264" t="s">
        <v>91</v>
      </c>
      <c r="AV163" s="14" t="s">
        <v>94</v>
      </c>
      <c r="AW163" s="14" t="s">
        <v>34</v>
      </c>
      <c r="AX163" s="14" t="s">
        <v>84</v>
      </c>
      <c r="AY163" s="264" t="s">
        <v>163</v>
      </c>
    </row>
    <row r="164" s="2" customFormat="1" ht="33" customHeight="1">
      <c r="A164" s="39"/>
      <c r="B164" s="40"/>
      <c r="C164" s="228" t="s">
        <v>255</v>
      </c>
      <c r="D164" s="228" t="s">
        <v>165</v>
      </c>
      <c r="E164" s="229" t="s">
        <v>2657</v>
      </c>
      <c r="F164" s="230" t="s">
        <v>2658</v>
      </c>
      <c r="G164" s="231" t="s">
        <v>293</v>
      </c>
      <c r="H164" s="232">
        <v>186</v>
      </c>
      <c r="I164" s="233"/>
      <c r="J164" s="234">
        <f>ROUND(I164*H164,2)</f>
        <v>0</v>
      </c>
      <c r="K164" s="235"/>
      <c r="L164" s="45"/>
      <c r="M164" s="236" t="s">
        <v>1</v>
      </c>
      <c r="N164" s="237" t="s">
        <v>44</v>
      </c>
      <c r="O164" s="92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0" t="s">
        <v>202</v>
      </c>
      <c r="AT164" s="240" t="s">
        <v>165</v>
      </c>
      <c r="AU164" s="240" t="s">
        <v>91</v>
      </c>
      <c r="AY164" s="18" t="s">
        <v>163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8" t="s">
        <v>84</v>
      </c>
      <c r="BK164" s="241">
        <f>ROUND(I164*H164,2)</f>
        <v>0</v>
      </c>
      <c r="BL164" s="18" t="s">
        <v>202</v>
      </c>
      <c r="BM164" s="240" t="s">
        <v>258</v>
      </c>
    </row>
    <row r="165" s="2" customFormat="1" ht="33" customHeight="1">
      <c r="A165" s="39"/>
      <c r="B165" s="40"/>
      <c r="C165" s="228" t="s">
        <v>213</v>
      </c>
      <c r="D165" s="228" t="s">
        <v>165</v>
      </c>
      <c r="E165" s="229" t="s">
        <v>2916</v>
      </c>
      <c r="F165" s="230" t="s">
        <v>2917</v>
      </c>
      <c r="G165" s="231" t="s">
        <v>293</v>
      </c>
      <c r="H165" s="232">
        <v>8</v>
      </c>
      <c r="I165" s="233"/>
      <c r="J165" s="234">
        <f>ROUND(I165*H165,2)</f>
        <v>0</v>
      </c>
      <c r="K165" s="235"/>
      <c r="L165" s="45"/>
      <c r="M165" s="236" t="s">
        <v>1</v>
      </c>
      <c r="N165" s="237" t="s">
        <v>44</v>
      </c>
      <c r="O165" s="92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0" t="s">
        <v>202</v>
      </c>
      <c r="AT165" s="240" t="s">
        <v>165</v>
      </c>
      <c r="AU165" s="240" t="s">
        <v>91</v>
      </c>
      <c r="AY165" s="18" t="s">
        <v>163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8" t="s">
        <v>84</v>
      </c>
      <c r="BK165" s="241">
        <f>ROUND(I165*H165,2)</f>
        <v>0</v>
      </c>
      <c r="BL165" s="18" t="s">
        <v>202</v>
      </c>
      <c r="BM165" s="240" t="s">
        <v>261</v>
      </c>
    </row>
    <row r="166" s="2" customFormat="1" ht="33" customHeight="1">
      <c r="A166" s="39"/>
      <c r="B166" s="40"/>
      <c r="C166" s="228" t="s">
        <v>7</v>
      </c>
      <c r="D166" s="228" t="s">
        <v>165</v>
      </c>
      <c r="E166" s="229" t="s">
        <v>2663</v>
      </c>
      <c r="F166" s="230" t="s">
        <v>2664</v>
      </c>
      <c r="G166" s="231" t="s">
        <v>293</v>
      </c>
      <c r="H166" s="232">
        <v>2</v>
      </c>
      <c r="I166" s="233"/>
      <c r="J166" s="234">
        <f>ROUND(I166*H166,2)</f>
        <v>0</v>
      </c>
      <c r="K166" s="235"/>
      <c r="L166" s="45"/>
      <c r="M166" s="236" t="s">
        <v>1</v>
      </c>
      <c r="N166" s="237" t="s">
        <v>44</v>
      </c>
      <c r="O166" s="92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0" t="s">
        <v>202</v>
      </c>
      <c r="AT166" s="240" t="s">
        <v>165</v>
      </c>
      <c r="AU166" s="240" t="s">
        <v>91</v>
      </c>
      <c r="AY166" s="18" t="s">
        <v>163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8" t="s">
        <v>84</v>
      </c>
      <c r="BK166" s="241">
        <f>ROUND(I166*H166,2)</f>
        <v>0</v>
      </c>
      <c r="BL166" s="18" t="s">
        <v>202</v>
      </c>
      <c r="BM166" s="240" t="s">
        <v>264</v>
      </c>
    </row>
    <row r="167" s="2" customFormat="1" ht="49.05" customHeight="1">
      <c r="A167" s="39"/>
      <c r="B167" s="40"/>
      <c r="C167" s="228" t="s">
        <v>217</v>
      </c>
      <c r="D167" s="228" t="s">
        <v>165</v>
      </c>
      <c r="E167" s="229" t="s">
        <v>2671</v>
      </c>
      <c r="F167" s="230" t="s">
        <v>2672</v>
      </c>
      <c r="G167" s="231" t="s">
        <v>293</v>
      </c>
      <c r="H167" s="232">
        <v>10</v>
      </c>
      <c r="I167" s="233"/>
      <c r="J167" s="234">
        <f>ROUND(I167*H167,2)</f>
        <v>0</v>
      </c>
      <c r="K167" s="235"/>
      <c r="L167" s="45"/>
      <c r="M167" s="236" t="s">
        <v>1</v>
      </c>
      <c r="N167" s="237" t="s">
        <v>44</v>
      </c>
      <c r="O167" s="92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0" t="s">
        <v>202</v>
      </c>
      <c r="AT167" s="240" t="s">
        <v>165</v>
      </c>
      <c r="AU167" s="240" t="s">
        <v>91</v>
      </c>
      <c r="AY167" s="18" t="s">
        <v>163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8" t="s">
        <v>84</v>
      </c>
      <c r="BK167" s="241">
        <f>ROUND(I167*H167,2)</f>
        <v>0</v>
      </c>
      <c r="BL167" s="18" t="s">
        <v>202</v>
      </c>
      <c r="BM167" s="240" t="s">
        <v>274</v>
      </c>
    </row>
    <row r="168" s="2" customFormat="1" ht="24.15" customHeight="1">
      <c r="A168" s="39"/>
      <c r="B168" s="40"/>
      <c r="C168" s="265" t="s">
        <v>276</v>
      </c>
      <c r="D168" s="265" t="s">
        <v>296</v>
      </c>
      <c r="E168" s="266" t="s">
        <v>2673</v>
      </c>
      <c r="F168" s="267" t="s">
        <v>2674</v>
      </c>
      <c r="G168" s="268" t="s">
        <v>293</v>
      </c>
      <c r="H168" s="269">
        <v>10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44</v>
      </c>
      <c r="O168" s="92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0" t="s">
        <v>242</v>
      </c>
      <c r="AT168" s="240" t="s">
        <v>296</v>
      </c>
      <c r="AU168" s="240" t="s">
        <v>91</v>
      </c>
      <c r="AY168" s="18" t="s">
        <v>163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8" t="s">
        <v>84</v>
      </c>
      <c r="BK168" s="241">
        <f>ROUND(I168*H168,2)</f>
        <v>0</v>
      </c>
      <c r="BL168" s="18" t="s">
        <v>202</v>
      </c>
      <c r="BM168" s="240" t="s">
        <v>279</v>
      </c>
    </row>
    <row r="169" s="2" customFormat="1" ht="16.5" customHeight="1">
      <c r="A169" s="39"/>
      <c r="B169" s="40"/>
      <c r="C169" s="265" t="s">
        <v>224</v>
      </c>
      <c r="D169" s="265" t="s">
        <v>296</v>
      </c>
      <c r="E169" s="266" t="s">
        <v>2675</v>
      </c>
      <c r="F169" s="267" t="s">
        <v>2676</v>
      </c>
      <c r="G169" s="268" t="s">
        <v>293</v>
      </c>
      <c r="H169" s="269">
        <v>10</v>
      </c>
      <c r="I169" s="270"/>
      <c r="J169" s="271">
        <f>ROUND(I169*H169,2)</f>
        <v>0</v>
      </c>
      <c r="K169" s="272"/>
      <c r="L169" s="273"/>
      <c r="M169" s="274" t="s">
        <v>1</v>
      </c>
      <c r="N169" s="275" t="s">
        <v>44</v>
      </c>
      <c r="O169" s="92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0" t="s">
        <v>242</v>
      </c>
      <c r="AT169" s="240" t="s">
        <v>296</v>
      </c>
      <c r="AU169" s="240" t="s">
        <v>91</v>
      </c>
      <c r="AY169" s="18" t="s">
        <v>163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8" t="s">
        <v>84</v>
      </c>
      <c r="BK169" s="241">
        <f>ROUND(I169*H169,2)</f>
        <v>0</v>
      </c>
      <c r="BL169" s="18" t="s">
        <v>202</v>
      </c>
      <c r="BM169" s="240" t="s">
        <v>282</v>
      </c>
    </row>
    <row r="170" s="2" customFormat="1" ht="16.5" customHeight="1">
      <c r="A170" s="39"/>
      <c r="B170" s="40"/>
      <c r="C170" s="265" t="s">
        <v>283</v>
      </c>
      <c r="D170" s="265" t="s">
        <v>296</v>
      </c>
      <c r="E170" s="266" t="s">
        <v>2677</v>
      </c>
      <c r="F170" s="267" t="s">
        <v>2678</v>
      </c>
      <c r="G170" s="268" t="s">
        <v>293</v>
      </c>
      <c r="H170" s="269">
        <v>10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44</v>
      </c>
      <c r="O170" s="92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0" t="s">
        <v>242</v>
      </c>
      <c r="AT170" s="240" t="s">
        <v>296</v>
      </c>
      <c r="AU170" s="240" t="s">
        <v>91</v>
      </c>
      <c r="AY170" s="18" t="s">
        <v>163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8" t="s">
        <v>84</v>
      </c>
      <c r="BK170" s="241">
        <f>ROUND(I170*H170,2)</f>
        <v>0</v>
      </c>
      <c r="BL170" s="18" t="s">
        <v>202</v>
      </c>
      <c r="BM170" s="240" t="s">
        <v>287</v>
      </c>
    </row>
    <row r="171" s="2" customFormat="1" ht="49.05" customHeight="1">
      <c r="A171" s="39"/>
      <c r="B171" s="40"/>
      <c r="C171" s="228" t="s">
        <v>232</v>
      </c>
      <c r="D171" s="228" t="s">
        <v>165</v>
      </c>
      <c r="E171" s="229" t="s">
        <v>2918</v>
      </c>
      <c r="F171" s="230" t="s">
        <v>2919</v>
      </c>
      <c r="G171" s="231" t="s">
        <v>293</v>
      </c>
      <c r="H171" s="232">
        <v>3</v>
      </c>
      <c r="I171" s="233"/>
      <c r="J171" s="234">
        <f>ROUND(I171*H171,2)</f>
        <v>0</v>
      </c>
      <c r="K171" s="235"/>
      <c r="L171" s="45"/>
      <c r="M171" s="236" t="s">
        <v>1</v>
      </c>
      <c r="N171" s="237" t="s">
        <v>44</v>
      </c>
      <c r="O171" s="92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0" t="s">
        <v>202</v>
      </c>
      <c r="AT171" s="240" t="s">
        <v>165</v>
      </c>
      <c r="AU171" s="240" t="s">
        <v>91</v>
      </c>
      <c r="AY171" s="18" t="s">
        <v>163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8" t="s">
        <v>84</v>
      </c>
      <c r="BK171" s="241">
        <f>ROUND(I171*H171,2)</f>
        <v>0</v>
      </c>
      <c r="BL171" s="18" t="s">
        <v>202</v>
      </c>
      <c r="BM171" s="240" t="s">
        <v>294</v>
      </c>
    </row>
    <row r="172" s="2" customFormat="1" ht="24.15" customHeight="1">
      <c r="A172" s="39"/>
      <c r="B172" s="40"/>
      <c r="C172" s="265" t="s">
        <v>295</v>
      </c>
      <c r="D172" s="265" t="s">
        <v>296</v>
      </c>
      <c r="E172" s="266" t="s">
        <v>2920</v>
      </c>
      <c r="F172" s="267" t="s">
        <v>2921</v>
      </c>
      <c r="G172" s="268" t="s">
        <v>293</v>
      </c>
      <c r="H172" s="269">
        <v>3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44</v>
      </c>
      <c r="O172" s="92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0" t="s">
        <v>242</v>
      </c>
      <c r="AT172" s="240" t="s">
        <v>296</v>
      </c>
      <c r="AU172" s="240" t="s">
        <v>91</v>
      </c>
      <c r="AY172" s="18" t="s">
        <v>163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8" t="s">
        <v>84</v>
      </c>
      <c r="BK172" s="241">
        <f>ROUND(I172*H172,2)</f>
        <v>0</v>
      </c>
      <c r="BL172" s="18" t="s">
        <v>202</v>
      </c>
      <c r="BM172" s="240" t="s">
        <v>299</v>
      </c>
    </row>
    <row r="173" s="2" customFormat="1" ht="16.5" customHeight="1">
      <c r="A173" s="39"/>
      <c r="B173" s="40"/>
      <c r="C173" s="265" t="s">
        <v>235</v>
      </c>
      <c r="D173" s="265" t="s">
        <v>296</v>
      </c>
      <c r="E173" s="266" t="s">
        <v>2922</v>
      </c>
      <c r="F173" s="267" t="s">
        <v>2923</v>
      </c>
      <c r="G173" s="268" t="s">
        <v>293</v>
      </c>
      <c r="H173" s="269">
        <v>3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44</v>
      </c>
      <c r="O173" s="92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0" t="s">
        <v>242</v>
      </c>
      <c r="AT173" s="240" t="s">
        <v>296</v>
      </c>
      <c r="AU173" s="240" t="s">
        <v>91</v>
      </c>
      <c r="AY173" s="18" t="s">
        <v>163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8" t="s">
        <v>84</v>
      </c>
      <c r="BK173" s="241">
        <f>ROUND(I173*H173,2)</f>
        <v>0</v>
      </c>
      <c r="BL173" s="18" t="s">
        <v>202</v>
      </c>
      <c r="BM173" s="240" t="s">
        <v>302</v>
      </c>
    </row>
    <row r="174" s="2" customFormat="1" ht="16.5" customHeight="1">
      <c r="A174" s="39"/>
      <c r="B174" s="40"/>
      <c r="C174" s="265" t="s">
        <v>305</v>
      </c>
      <c r="D174" s="265" t="s">
        <v>296</v>
      </c>
      <c r="E174" s="266" t="s">
        <v>2924</v>
      </c>
      <c r="F174" s="267" t="s">
        <v>2925</v>
      </c>
      <c r="G174" s="268" t="s">
        <v>293</v>
      </c>
      <c r="H174" s="269">
        <v>1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44</v>
      </c>
      <c r="O174" s="92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0" t="s">
        <v>242</v>
      </c>
      <c r="AT174" s="240" t="s">
        <v>296</v>
      </c>
      <c r="AU174" s="240" t="s">
        <v>91</v>
      </c>
      <c r="AY174" s="18" t="s">
        <v>163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8" t="s">
        <v>84</v>
      </c>
      <c r="BK174" s="241">
        <f>ROUND(I174*H174,2)</f>
        <v>0</v>
      </c>
      <c r="BL174" s="18" t="s">
        <v>202</v>
      </c>
      <c r="BM174" s="240" t="s">
        <v>308</v>
      </c>
    </row>
    <row r="175" s="2" customFormat="1" ht="16.5" customHeight="1">
      <c r="A175" s="39"/>
      <c r="B175" s="40"/>
      <c r="C175" s="265" t="s">
        <v>239</v>
      </c>
      <c r="D175" s="265" t="s">
        <v>296</v>
      </c>
      <c r="E175" s="266" t="s">
        <v>2926</v>
      </c>
      <c r="F175" s="267" t="s">
        <v>2927</v>
      </c>
      <c r="G175" s="268" t="s">
        <v>293</v>
      </c>
      <c r="H175" s="269">
        <v>1</v>
      </c>
      <c r="I175" s="270"/>
      <c r="J175" s="271">
        <f>ROUND(I175*H175,2)</f>
        <v>0</v>
      </c>
      <c r="K175" s="272"/>
      <c r="L175" s="273"/>
      <c r="M175" s="274" t="s">
        <v>1</v>
      </c>
      <c r="N175" s="275" t="s">
        <v>44</v>
      </c>
      <c r="O175" s="92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0" t="s">
        <v>242</v>
      </c>
      <c r="AT175" s="240" t="s">
        <v>296</v>
      </c>
      <c r="AU175" s="240" t="s">
        <v>91</v>
      </c>
      <c r="AY175" s="18" t="s">
        <v>163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8" t="s">
        <v>84</v>
      </c>
      <c r="BK175" s="241">
        <f>ROUND(I175*H175,2)</f>
        <v>0</v>
      </c>
      <c r="BL175" s="18" t="s">
        <v>202</v>
      </c>
      <c r="BM175" s="240" t="s">
        <v>314</v>
      </c>
    </row>
    <row r="176" s="2" customFormat="1" ht="49.05" customHeight="1">
      <c r="A176" s="39"/>
      <c r="B176" s="40"/>
      <c r="C176" s="228" t="s">
        <v>316</v>
      </c>
      <c r="D176" s="228" t="s">
        <v>165</v>
      </c>
      <c r="E176" s="229" t="s">
        <v>2928</v>
      </c>
      <c r="F176" s="230" t="s">
        <v>2929</v>
      </c>
      <c r="G176" s="231" t="s">
        <v>293</v>
      </c>
      <c r="H176" s="232">
        <v>6</v>
      </c>
      <c r="I176" s="233"/>
      <c r="J176" s="234">
        <f>ROUND(I176*H176,2)</f>
        <v>0</v>
      </c>
      <c r="K176" s="235"/>
      <c r="L176" s="45"/>
      <c r="M176" s="236" t="s">
        <v>1</v>
      </c>
      <c r="N176" s="237" t="s">
        <v>44</v>
      </c>
      <c r="O176" s="92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0" t="s">
        <v>202</v>
      </c>
      <c r="AT176" s="240" t="s">
        <v>165</v>
      </c>
      <c r="AU176" s="240" t="s">
        <v>91</v>
      </c>
      <c r="AY176" s="18" t="s">
        <v>163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8" t="s">
        <v>84</v>
      </c>
      <c r="BK176" s="241">
        <f>ROUND(I176*H176,2)</f>
        <v>0</v>
      </c>
      <c r="BL176" s="18" t="s">
        <v>202</v>
      </c>
      <c r="BM176" s="240" t="s">
        <v>319</v>
      </c>
    </row>
    <row r="177" s="2" customFormat="1" ht="24.15" customHeight="1">
      <c r="A177" s="39"/>
      <c r="B177" s="40"/>
      <c r="C177" s="265" t="s">
        <v>242</v>
      </c>
      <c r="D177" s="265" t="s">
        <v>296</v>
      </c>
      <c r="E177" s="266" t="s">
        <v>2930</v>
      </c>
      <c r="F177" s="267" t="s">
        <v>2931</v>
      </c>
      <c r="G177" s="268" t="s">
        <v>293</v>
      </c>
      <c r="H177" s="269">
        <v>6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44</v>
      </c>
      <c r="O177" s="92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0" t="s">
        <v>242</v>
      </c>
      <c r="AT177" s="240" t="s">
        <v>296</v>
      </c>
      <c r="AU177" s="240" t="s">
        <v>91</v>
      </c>
      <c r="AY177" s="18" t="s">
        <v>163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8" t="s">
        <v>84</v>
      </c>
      <c r="BK177" s="241">
        <f>ROUND(I177*H177,2)</f>
        <v>0</v>
      </c>
      <c r="BL177" s="18" t="s">
        <v>202</v>
      </c>
      <c r="BM177" s="240" t="s">
        <v>289</v>
      </c>
    </row>
    <row r="178" s="2" customFormat="1" ht="16.5" customHeight="1">
      <c r="A178" s="39"/>
      <c r="B178" s="40"/>
      <c r="C178" s="265" t="s">
        <v>322</v>
      </c>
      <c r="D178" s="265" t="s">
        <v>296</v>
      </c>
      <c r="E178" s="266" t="s">
        <v>2675</v>
      </c>
      <c r="F178" s="267" t="s">
        <v>2676</v>
      </c>
      <c r="G178" s="268" t="s">
        <v>293</v>
      </c>
      <c r="H178" s="269">
        <v>6</v>
      </c>
      <c r="I178" s="270"/>
      <c r="J178" s="271">
        <f>ROUND(I178*H178,2)</f>
        <v>0</v>
      </c>
      <c r="K178" s="272"/>
      <c r="L178" s="273"/>
      <c r="M178" s="274" t="s">
        <v>1</v>
      </c>
      <c r="N178" s="275" t="s">
        <v>44</v>
      </c>
      <c r="O178" s="92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0" t="s">
        <v>242</v>
      </c>
      <c r="AT178" s="240" t="s">
        <v>296</v>
      </c>
      <c r="AU178" s="240" t="s">
        <v>91</v>
      </c>
      <c r="AY178" s="18" t="s">
        <v>163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8" t="s">
        <v>84</v>
      </c>
      <c r="BK178" s="241">
        <f>ROUND(I178*H178,2)</f>
        <v>0</v>
      </c>
      <c r="BL178" s="18" t="s">
        <v>202</v>
      </c>
      <c r="BM178" s="240" t="s">
        <v>326</v>
      </c>
    </row>
    <row r="179" s="2" customFormat="1" ht="16.5" customHeight="1">
      <c r="A179" s="39"/>
      <c r="B179" s="40"/>
      <c r="C179" s="265" t="s">
        <v>247</v>
      </c>
      <c r="D179" s="265" t="s">
        <v>296</v>
      </c>
      <c r="E179" s="266" t="s">
        <v>2677</v>
      </c>
      <c r="F179" s="267" t="s">
        <v>2678</v>
      </c>
      <c r="G179" s="268" t="s">
        <v>293</v>
      </c>
      <c r="H179" s="269">
        <v>5</v>
      </c>
      <c r="I179" s="270"/>
      <c r="J179" s="271">
        <f>ROUND(I179*H179,2)</f>
        <v>0</v>
      </c>
      <c r="K179" s="272"/>
      <c r="L179" s="273"/>
      <c r="M179" s="274" t="s">
        <v>1</v>
      </c>
      <c r="N179" s="275" t="s">
        <v>44</v>
      </c>
      <c r="O179" s="92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0" t="s">
        <v>242</v>
      </c>
      <c r="AT179" s="240" t="s">
        <v>296</v>
      </c>
      <c r="AU179" s="240" t="s">
        <v>91</v>
      </c>
      <c r="AY179" s="18" t="s">
        <v>163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8" t="s">
        <v>84</v>
      </c>
      <c r="BK179" s="241">
        <f>ROUND(I179*H179,2)</f>
        <v>0</v>
      </c>
      <c r="BL179" s="18" t="s">
        <v>202</v>
      </c>
      <c r="BM179" s="240" t="s">
        <v>331</v>
      </c>
    </row>
    <row r="180" s="2" customFormat="1" ht="49.05" customHeight="1">
      <c r="A180" s="39"/>
      <c r="B180" s="40"/>
      <c r="C180" s="228" t="s">
        <v>332</v>
      </c>
      <c r="D180" s="228" t="s">
        <v>165</v>
      </c>
      <c r="E180" s="229" t="s">
        <v>2932</v>
      </c>
      <c r="F180" s="230" t="s">
        <v>2933</v>
      </c>
      <c r="G180" s="231" t="s">
        <v>293</v>
      </c>
      <c r="H180" s="232">
        <v>1</v>
      </c>
      <c r="I180" s="233"/>
      <c r="J180" s="234">
        <f>ROUND(I180*H180,2)</f>
        <v>0</v>
      </c>
      <c r="K180" s="235"/>
      <c r="L180" s="45"/>
      <c r="M180" s="236" t="s">
        <v>1</v>
      </c>
      <c r="N180" s="237" t="s">
        <v>44</v>
      </c>
      <c r="O180" s="92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0" t="s">
        <v>202</v>
      </c>
      <c r="AT180" s="240" t="s">
        <v>165</v>
      </c>
      <c r="AU180" s="240" t="s">
        <v>91</v>
      </c>
      <c r="AY180" s="18" t="s">
        <v>163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8" t="s">
        <v>84</v>
      </c>
      <c r="BK180" s="241">
        <f>ROUND(I180*H180,2)</f>
        <v>0</v>
      </c>
      <c r="BL180" s="18" t="s">
        <v>202</v>
      </c>
      <c r="BM180" s="240" t="s">
        <v>336</v>
      </c>
    </row>
    <row r="181" s="2" customFormat="1" ht="24.15" customHeight="1">
      <c r="A181" s="39"/>
      <c r="B181" s="40"/>
      <c r="C181" s="265" t="s">
        <v>250</v>
      </c>
      <c r="D181" s="265" t="s">
        <v>296</v>
      </c>
      <c r="E181" s="266" t="s">
        <v>2934</v>
      </c>
      <c r="F181" s="267" t="s">
        <v>2935</v>
      </c>
      <c r="G181" s="268" t="s">
        <v>293</v>
      </c>
      <c r="H181" s="269">
        <v>1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44</v>
      </c>
      <c r="O181" s="92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0" t="s">
        <v>242</v>
      </c>
      <c r="AT181" s="240" t="s">
        <v>296</v>
      </c>
      <c r="AU181" s="240" t="s">
        <v>91</v>
      </c>
      <c r="AY181" s="18" t="s">
        <v>163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8" t="s">
        <v>84</v>
      </c>
      <c r="BK181" s="241">
        <f>ROUND(I181*H181,2)</f>
        <v>0</v>
      </c>
      <c r="BL181" s="18" t="s">
        <v>202</v>
      </c>
      <c r="BM181" s="240" t="s">
        <v>339</v>
      </c>
    </row>
    <row r="182" s="2" customFormat="1" ht="16.5" customHeight="1">
      <c r="A182" s="39"/>
      <c r="B182" s="40"/>
      <c r="C182" s="265" t="s">
        <v>340</v>
      </c>
      <c r="D182" s="265" t="s">
        <v>296</v>
      </c>
      <c r="E182" s="266" t="s">
        <v>2675</v>
      </c>
      <c r="F182" s="267" t="s">
        <v>2676</v>
      </c>
      <c r="G182" s="268" t="s">
        <v>293</v>
      </c>
      <c r="H182" s="269">
        <v>1</v>
      </c>
      <c r="I182" s="270"/>
      <c r="J182" s="271">
        <f>ROUND(I182*H182,2)</f>
        <v>0</v>
      </c>
      <c r="K182" s="272"/>
      <c r="L182" s="273"/>
      <c r="M182" s="274" t="s">
        <v>1</v>
      </c>
      <c r="N182" s="275" t="s">
        <v>44</v>
      </c>
      <c r="O182" s="92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0" t="s">
        <v>242</v>
      </c>
      <c r="AT182" s="240" t="s">
        <v>296</v>
      </c>
      <c r="AU182" s="240" t="s">
        <v>91</v>
      </c>
      <c r="AY182" s="18" t="s">
        <v>163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8" t="s">
        <v>84</v>
      </c>
      <c r="BK182" s="241">
        <f>ROUND(I182*H182,2)</f>
        <v>0</v>
      </c>
      <c r="BL182" s="18" t="s">
        <v>202</v>
      </c>
      <c r="BM182" s="240" t="s">
        <v>343</v>
      </c>
    </row>
    <row r="183" s="2" customFormat="1" ht="16.5" customHeight="1">
      <c r="A183" s="39"/>
      <c r="B183" s="40"/>
      <c r="C183" s="265" t="s">
        <v>258</v>
      </c>
      <c r="D183" s="265" t="s">
        <v>296</v>
      </c>
      <c r="E183" s="266" t="s">
        <v>2677</v>
      </c>
      <c r="F183" s="267" t="s">
        <v>2678</v>
      </c>
      <c r="G183" s="268" t="s">
        <v>293</v>
      </c>
      <c r="H183" s="269">
        <v>1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44</v>
      </c>
      <c r="O183" s="92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0" t="s">
        <v>242</v>
      </c>
      <c r="AT183" s="240" t="s">
        <v>296</v>
      </c>
      <c r="AU183" s="240" t="s">
        <v>91</v>
      </c>
      <c r="AY183" s="18" t="s">
        <v>163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8" t="s">
        <v>84</v>
      </c>
      <c r="BK183" s="241">
        <f>ROUND(I183*H183,2)</f>
        <v>0</v>
      </c>
      <c r="BL183" s="18" t="s">
        <v>202</v>
      </c>
      <c r="BM183" s="240" t="s">
        <v>346</v>
      </c>
    </row>
    <row r="184" s="2" customFormat="1" ht="24.15" customHeight="1">
      <c r="A184" s="39"/>
      <c r="B184" s="40"/>
      <c r="C184" s="228" t="s">
        <v>347</v>
      </c>
      <c r="D184" s="228" t="s">
        <v>165</v>
      </c>
      <c r="E184" s="229" t="s">
        <v>2936</v>
      </c>
      <c r="F184" s="230" t="s">
        <v>2937</v>
      </c>
      <c r="G184" s="231" t="s">
        <v>293</v>
      </c>
      <c r="H184" s="232">
        <v>2</v>
      </c>
      <c r="I184" s="233"/>
      <c r="J184" s="234">
        <f>ROUND(I184*H184,2)</f>
        <v>0</v>
      </c>
      <c r="K184" s="235"/>
      <c r="L184" s="45"/>
      <c r="M184" s="236" t="s">
        <v>1</v>
      </c>
      <c r="N184" s="237" t="s">
        <v>44</v>
      </c>
      <c r="O184" s="92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0" t="s">
        <v>202</v>
      </c>
      <c r="AT184" s="240" t="s">
        <v>165</v>
      </c>
      <c r="AU184" s="240" t="s">
        <v>91</v>
      </c>
      <c r="AY184" s="18" t="s">
        <v>163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8" t="s">
        <v>84</v>
      </c>
      <c r="BK184" s="241">
        <f>ROUND(I184*H184,2)</f>
        <v>0</v>
      </c>
      <c r="BL184" s="18" t="s">
        <v>202</v>
      </c>
      <c r="BM184" s="240" t="s">
        <v>350</v>
      </c>
    </row>
    <row r="185" s="2" customFormat="1" ht="16.5" customHeight="1">
      <c r="A185" s="39"/>
      <c r="B185" s="40"/>
      <c r="C185" s="265" t="s">
        <v>261</v>
      </c>
      <c r="D185" s="265" t="s">
        <v>296</v>
      </c>
      <c r="E185" s="266" t="s">
        <v>2695</v>
      </c>
      <c r="F185" s="267" t="s">
        <v>2938</v>
      </c>
      <c r="G185" s="268" t="s">
        <v>293</v>
      </c>
      <c r="H185" s="269">
        <v>2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44</v>
      </c>
      <c r="O185" s="92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0" t="s">
        <v>242</v>
      </c>
      <c r="AT185" s="240" t="s">
        <v>296</v>
      </c>
      <c r="AU185" s="240" t="s">
        <v>91</v>
      </c>
      <c r="AY185" s="18" t="s">
        <v>163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8" t="s">
        <v>84</v>
      </c>
      <c r="BK185" s="241">
        <f>ROUND(I185*H185,2)</f>
        <v>0</v>
      </c>
      <c r="BL185" s="18" t="s">
        <v>202</v>
      </c>
      <c r="BM185" s="240" t="s">
        <v>353</v>
      </c>
    </row>
    <row r="186" s="2" customFormat="1" ht="49.05" customHeight="1">
      <c r="A186" s="39"/>
      <c r="B186" s="40"/>
      <c r="C186" s="228" t="s">
        <v>354</v>
      </c>
      <c r="D186" s="228" t="s">
        <v>165</v>
      </c>
      <c r="E186" s="229" t="s">
        <v>2939</v>
      </c>
      <c r="F186" s="230" t="s">
        <v>2940</v>
      </c>
      <c r="G186" s="231" t="s">
        <v>293</v>
      </c>
      <c r="H186" s="232">
        <v>2</v>
      </c>
      <c r="I186" s="233"/>
      <c r="J186" s="234">
        <f>ROUND(I186*H186,2)</f>
        <v>0</v>
      </c>
      <c r="K186" s="235"/>
      <c r="L186" s="45"/>
      <c r="M186" s="236" t="s">
        <v>1</v>
      </c>
      <c r="N186" s="237" t="s">
        <v>44</v>
      </c>
      <c r="O186" s="92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0" t="s">
        <v>202</v>
      </c>
      <c r="AT186" s="240" t="s">
        <v>165</v>
      </c>
      <c r="AU186" s="240" t="s">
        <v>91</v>
      </c>
      <c r="AY186" s="18" t="s">
        <v>163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8" t="s">
        <v>84</v>
      </c>
      <c r="BK186" s="241">
        <f>ROUND(I186*H186,2)</f>
        <v>0</v>
      </c>
      <c r="BL186" s="18" t="s">
        <v>202</v>
      </c>
      <c r="BM186" s="240" t="s">
        <v>357</v>
      </c>
    </row>
    <row r="187" s="2" customFormat="1" ht="24.15" customHeight="1">
      <c r="A187" s="39"/>
      <c r="B187" s="40"/>
      <c r="C187" s="265" t="s">
        <v>264</v>
      </c>
      <c r="D187" s="265" t="s">
        <v>296</v>
      </c>
      <c r="E187" s="266" t="s">
        <v>2941</v>
      </c>
      <c r="F187" s="267" t="s">
        <v>2942</v>
      </c>
      <c r="G187" s="268" t="s">
        <v>293</v>
      </c>
      <c r="H187" s="269">
        <v>2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44</v>
      </c>
      <c r="O187" s="92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0" t="s">
        <v>242</v>
      </c>
      <c r="AT187" s="240" t="s">
        <v>296</v>
      </c>
      <c r="AU187" s="240" t="s">
        <v>91</v>
      </c>
      <c r="AY187" s="18" t="s">
        <v>163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8" t="s">
        <v>84</v>
      </c>
      <c r="BK187" s="241">
        <f>ROUND(I187*H187,2)</f>
        <v>0</v>
      </c>
      <c r="BL187" s="18" t="s">
        <v>202</v>
      </c>
      <c r="BM187" s="240" t="s">
        <v>360</v>
      </c>
    </row>
    <row r="188" s="2" customFormat="1" ht="16.5" customHeight="1">
      <c r="A188" s="39"/>
      <c r="B188" s="40"/>
      <c r="C188" s="265" t="s">
        <v>364</v>
      </c>
      <c r="D188" s="265" t="s">
        <v>296</v>
      </c>
      <c r="E188" s="266" t="s">
        <v>2677</v>
      </c>
      <c r="F188" s="267" t="s">
        <v>2678</v>
      </c>
      <c r="G188" s="268" t="s">
        <v>293</v>
      </c>
      <c r="H188" s="269">
        <v>2</v>
      </c>
      <c r="I188" s="270"/>
      <c r="J188" s="271">
        <f>ROUND(I188*H188,2)</f>
        <v>0</v>
      </c>
      <c r="K188" s="272"/>
      <c r="L188" s="273"/>
      <c r="M188" s="274" t="s">
        <v>1</v>
      </c>
      <c r="N188" s="275" t="s">
        <v>44</v>
      </c>
      <c r="O188" s="92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0" t="s">
        <v>242</v>
      </c>
      <c r="AT188" s="240" t="s">
        <v>296</v>
      </c>
      <c r="AU188" s="240" t="s">
        <v>91</v>
      </c>
      <c r="AY188" s="18" t="s">
        <v>163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8" t="s">
        <v>84</v>
      </c>
      <c r="BK188" s="241">
        <f>ROUND(I188*H188,2)</f>
        <v>0</v>
      </c>
      <c r="BL188" s="18" t="s">
        <v>202</v>
      </c>
      <c r="BM188" s="240" t="s">
        <v>367</v>
      </c>
    </row>
    <row r="189" s="2" customFormat="1" ht="49.05" customHeight="1">
      <c r="A189" s="39"/>
      <c r="B189" s="40"/>
      <c r="C189" s="228" t="s">
        <v>274</v>
      </c>
      <c r="D189" s="228" t="s">
        <v>165</v>
      </c>
      <c r="E189" s="229" t="s">
        <v>2943</v>
      </c>
      <c r="F189" s="230" t="s">
        <v>2944</v>
      </c>
      <c r="G189" s="231" t="s">
        <v>293</v>
      </c>
      <c r="H189" s="232">
        <v>19</v>
      </c>
      <c r="I189" s="233"/>
      <c r="J189" s="234">
        <f>ROUND(I189*H189,2)</f>
        <v>0</v>
      </c>
      <c r="K189" s="235"/>
      <c r="L189" s="45"/>
      <c r="M189" s="236" t="s">
        <v>1</v>
      </c>
      <c r="N189" s="237" t="s">
        <v>44</v>
      </c>
      <c r="O189" s="92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0" t="s">
        <v>202</v>
      </c>
      <c r="AT189" s="240" t="s">
        <v>165</v>
      </c>
      <c r="AU189" s="240" t="s">
        <v>91</v>
      </c>
      <c r="AY189" s="18" t="s">
        <v>163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8" t="s">
        <v>84</v>
      </c>
      <c r="BK189" s="241">
        <f>ROUND(I189*H189,2)</f>
        <v>0</v>
      </c>
      <c r="BL189" s="18" t="s">
        <v>202</v>
      </c>
      <c r="BM189" s="240" t="s">
        <v>371</v>
      </c>
    </row>
    <row r="190" s="2" customFormat="1" ht="24.15" customHeight="1">
      <c r="A190" s="39"/>
      <c r="B190" s="40"/>
      <c r="C190" s="265" t="s">
        <v>372</v>
      </c>
      <c r="D190" s="265" t="s">
        <v>296</v>
      </c>
      <c r="E190" s="266" t="s">
        <v>2945</v>
      </c>
      <c r="F190" s="267" t="s">
        <v>2946</v>
      </c>
      <c r="G190" s="268" t="s">
        <v>293</v>
      </c>
      <c r="H190" s="269">
        <v>19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44</v>
      </c>
      <c r="O190" s="92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0" t="s">
        <v>242</v>
      </c>
      <c r="AT190" s="240" t="s">
        <v>296</v>
      </c>
      <c r="AU190" s="240" t="s">
        <v>91</v>
      </c>
      <c r="AY190" s="18" t="s">
        <v>163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8" t="s">
        <v>84</v>
      </c>
      <c r="BK190" s="241">
        <f>ROUND(I190*H190,2)</f>
        <v>0</v>
      </c>
      <c r="BL190" s="18" t="s">
        <v>202</v>
      </c>
      <c r="BM190" s="240" t="s">
        <v>375</v>
      </c>
    </row>
    <row r="191" s="2" customFormat="1" ht="37.8" customHeight="1">
      <c r="A191" s="39"/>
      <c r="B191" s="40"/>
      <c r="C191" s="228" t="s">
        <v>279</v>
      </c>
      <c r="D191" s="228" t="s">
        <v>165</v>
      </c>
      <c r="E191" s="229" t="s">
        <v>2947</v>
      </c>
      <c r="F191" s="230" t="s">
        <v>2948</v>
      </c>
      <c r="G191" s="231" t="s">
        <v>293</v>
      </c>
      <c r="H191" s="232">
        <v>14</v>
      </c>
      <c r="I191" s="233"/>
      <c r="J191" s="234">
        <f>ROUND(I191*H191,2)</f>
        <v>0</v>
      </c>
      <c r="K191" s="235"/>
      <c r="L191" s="45"/>
      <c r="M191" s="236" t="s">
        <v>1</v>
      </c>
      <c r="N191" s="237" t="s">
        <v>44</v>
      </c>
      <c r="O191" s="92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0" t="s">
        <v>202</v>
      </c>
      <c r="AT191" s="240" t="s">
        <v>165</v>
      </c>
      <c r="AU191" s="240" t="s">
        <v>91</v>
      </c>
      <c r="AY191" s="18" t="s">
        <v>163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8" t="s">
        <v>84</v>
      </c>
      <c r="BK191" s="241">
        <f>ROUND(I191*H191,2)</f>
        <v>0</v>
      </c>
      <c r="BL191" s="18" t="s">
        <v>202</v>
      </c>
      <c r="BM191" s="240" t="s">
        <v>378</v>
      </c>
    </row>
    <row r="192" s="13" customFormat="1">
      <c r="A192" s="13"/>
      <c r="B192" s="242"/>
      <c r="C192" s="243"/>
      <c r="D192" s="244" t="s">
        <v>169</v>
      </c>
      <c r="E192" s="245" t="s">
        <v>1</v>
      </c>
      <c r="F192" s="246" t="s">
        <v>2949</v>
      </c>
      <c r="G192" s="243"/>
      <c r="H192" s="247">
        <v>4</v>
      </c>
      <c r="I192" s="248"/>
      <c r="J192" s="243"/>
      <c r="K192" s="243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169</v>
      </c>
      <c r="AU192" s="253" t="s">
        <v>91</v>
      </c>
      <c r="AV192" s="13" t="s">
        <v>88</v>
      </c>
      <c r="AW192" s="13" t="s">
        <v>34</v>
      </c>
      <c r="AX192" s="13" t="s">
        <v>79</v>
      </c>
      <c r="AY192" s="253" t="s">
        <v>163</v>
      </c>
    </row>
    <row r="193" s="13" customFormat="1">
      <c r="A193" s="13"/>
      <c r="B193" s="242"/>
      <c r="C193" s="243"/>
      <c r="D193" s="244" t="s">
        <v>169</v>
      </c>
      <c r="E193" s="245" t="s">
        <v>1</v>
      </c>
      <c r="F193" s="246" t="s">
        <v>2950</v>
      </c>
      <c r="G193" s="243"/>
      <c r="H193" s="247">
        <v>10</v>
      </c>
      <c r="I193" s="248"/>
      <c r="J193" s="243"/>
      <c r="K193" s="243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169</v>
      </c>
      <c r="AU193" s="253" t="s">
        <v>91</v>
      </c>
      <c r="AV193" s="13" t="s">
        <v>88</v>
      </c>
      <c r="AW193" s="13" t="s">
        <v>34</v>
      </c>
      <c r="AX193" s="13" t="s">
        <v>79</v>
      </c>
      <c r="AY193" s="253" t="s">
        <v>163</v>
      </c>
    </row>
    <row r="194" s="14" customFormat="1">
      <c r="A194" s="14"/>
      <c r="B194" s="254"/>
      <c r="C194" s="255"/>
      <c r="D194" s="244" t="s">
        <v>169</v>
      </c>
      <c r="E194" s="256" t="s">
        <v>1</v>
      </c>
      <c r="F194" s="257" t="s">
        <v>172</v>
      </c>
      <c r="G194" s="255"/>
      <c r="H194" s="258">
        <v>14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169</v>
      </c>
      <c r="AU194" s="264" t="s">
        <v>91</v>
      </c>
      <c r="AV194" s="14" t="s">
        <v>94</v>
      </c>
      <c r="AW194" s="14" t="s">
        <v>34</v>
      </c>
      <c r="AX194" s="14" t="s">
        <v>84</v>
      </c>
      <c r="AY194" s="264" t="s">
        <v>163</v>
      </c>
    </row>
    <row r="195" s="2" customFormat="1" ht="24.15" customHeight="1">
      <c r="A195" s="39"/>
      <c r="B195" s="40"/>
      <c r="C195" s="265" t="s">
        <v>379</v>
      </c>
      <c r="D195" s="265" t="s">
        <v>296</v>
      </c>
      <c r="E195" s="266" t="s">
        <v>2951</v>
      </c>
      <c r="F195" s="267" t="s">
        <v>2952</v>
      </c>
      <c r="G195" s="268" t="s">
        <v>293</v>
      </c>
      <c r="H195" s="269">
        <v>4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44</v>
      </c>
      <c r="O195" s="92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0" t="s">
        <v>242</v>
      </c>
      <c r="AT195" s="240" t="s">
        <v>296</v>
      </c>
      <c r="AU195" s="240" t="s">
        <v>91</v>
      </c>
      <c r="AY195" s="18" t="s">
        <v>163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8" t="s">
        <v>84</v>
      </c>
      <c r="BK195" s="241">
        <f>ROUND(I195*H195,2)</f>
        <v>0</v>
      </c>
      <c r="BL195" s="18" t="s">
        <v>202</v>
      </c>
      <c r="BM195" s="240" t="s">
        <v>303</v>
      </c>
    </row>
    <row r="196" s="2" customFormat="1" ht="44.25" customHeight="1">
      <c r="A196" s="39"/>
      <c r="B196" s="40"/>
      <c r="C196" s="228" t="s">
        <v>282</v>
      </c>
      <c r="D196" s="228" t="s">
        <v>165</v>
      </c>
      <c r="E196" s="229" t="s">
        <v>2953</v>
      </c>
      <c r="F196" s="230" t="s">
        <v>2954</v>
      </c>
      <c r="G196" s="231" t="s">
        <v>293</v>
      </c>
      <c r="H196" s="232">
        <v>11</v>
      </c>
      <c r="I196" s="233"/>
      <c r="J196" s="234">
        <f>ROUND(I196*H196,2)</f>
        <v>0</v>
      </c>
      <c r="K196" s="235"/>
      <c r="L196" s="45"/>
      <c r="M196" s="236" t="s">
        <v>1</v>
      </c>
      <c r="N196" s="237" t="s">
        <v>44</v>
      </c>
      <c r="O196" s="92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0" t="s">
        <v>202</v>
      </c>
      <c r="AT196" s="240" t="s">
        <v>165</v>
      </c>
      <c r="AU196" s="240" t="s">
        <v>91</v>
      </c>
      <c r="AY196" s="18" t="s">
        <v>163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8" t="s">
        <v>84</v>
      </c>
      <c r="BK196" s="241">
        <f>ROUND(I196*H196,2)</f>
        <v>0</v>
      </c>
      <c r="BL196" s="18" t="s">
        <v>202</v>
      </c>
      <c r="BM196" s="240" t="s">
        <v>327</v>
      </c>
    </row>
    <row r="197" s="2" customFormat="1" ht="16.5" customHeight="1">
      <c r="A197" s="39"/>
      <c r="B197" s="40"/>
      <c r="C197" s="265" t="s">
        <v>386</v>
      </c>
      <c r="D197" s="265" t="s">
        <v>296</v>
      </c>
      <c r="E197" s="266" t="s">
        <v>2480</v>
      </c>
      <c r="F197" s="267" t="s">
        <v>2955</v>
      </c>
      <c r="G197" s="268" t="s">
        <v>293</v>
      </c>
      <c r="H197" s="269">
        <v>11</v>
      </c>
      <c r="I197" s="270"/>
      <c r="J197" s="271">
        <f>ROUND(I197*H197,2)</f>
        <v>0</v>
      </c>
      <c r="K197" s="272"/>
      <c r="L197" s="273"/>
      <c r="M197" s="274" t="s">
        <v>1</v>
      </c>
      <c r="N197" s="275" t="s">
        <v>44</v>
      </c>
      <c r="O197" s="92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0" t="s">
        <v>242</v>
      </c>
      <c r="AT197" s="240" t="s">
        <v>296</v>
      </c>
      <c r="AU197" s="240" t="s">
        <v>91</v>
      </c>
      <c r="AY197" s="18" t="s">
        <v>163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8" t="s">
        <v>84</v>
      </c>
      <c r="BK197" s="241">
        <f>ROUND(I197*H197,2)</f>
        <v>0</v>
      </c>
      <c r="BL197" s="18" t="s">
        <v>202</v>
      </c>
      <c r="BM197" s="240" t="s">
        <v>389</v>
      </c>
    </row>
    <row r="198" s="2" customFormat="1" ht="44.25" customHeight="1">
      <c r="A198" s="39"/>
      <c r="B198" s="40"/>
      <c r="C198" s="228" t="s">
        <v>287</v>
      </c>
      <c r="D198" s="228" t="s">
        <v>165</v>
      </c>
      <c r="E198" s="229" t="s">
        <v>2689</v>
      </c>
      <c r="F198" s="230" t="s">
        <v>2690</v>
      </c>
      <c r="G198" s="231" t="s">
        <v>293</v>
      </c>
      <c r="H198" s="232">
        <v>6</v>
      </c>
      <c r="I198" s="233"/>
      <c r="J198" s="234">
        <f>ROUND(I198*H198,2)</f>
        <v>0</v>
      </c>
      <c r="K198" s="235"/>
      <c r="L198" s="45"/>
      <c r="M198" s="236" t="s">
        <v>1</v>
      </c>
      <c r="N198" s="237" t="s">
        <v>44</v>
      </c>
      <c r="O198" s="92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0" t="s">
        <v>202</v>
      </c>
      <c r="AT198" s="240" t="s">
        <v>165</v>
      </c>
      <c r="AU198" s="240" t="s">
        <v>91</v>
      </c>
      <c r="AY198" s="18" t="s">
        <v>163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8" t="s">
        <v>84</v>
      </c>
      <c r="BK198" s="241">
        <f>ROUND(I198*H198,2)</f>
        <v>0</v>
      </c>
      <c r="BL198" s="18" t="s">
        <v>202</v>
      </c>
      <c r="BM198" s="240" t="s">
        <v>393</v>
      </c>
    </row>
    <row r="199" s="2" customFormat="1" ht="24.15" customHeight="1">
      <c r="A199" s="39"/>
      <c r="B199" s="40"/>
      <c r="C199" s="265" t="s">
        <v>395</v>
      </c>
      <c r="D199" s="265" t="s">
        <v>296</v>
      </c>
      <c r="E199" s="266" t="s">
        <v>2956</v>
      </c>
      <c r="F199" s="267" t="s">
        <v>2957</v>
      </c>
      <c r="G199" s="268" t="s">
        <v>293</v>
      </c>
      <c r="H199" s="269">
        <v>6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44</v>
      </c>
      <c r="O199" s="92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0" t="s">
        <v>242</v>
      </c>
      <c r="AT199" s="240" t="s">
        <v>296</v>
      </c>
      <c r="AU199" s="240" t="s">
        <v>91</v>
      </c>
      <c r="AY199" s="18" t="s">
        <v>163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8" t="s">
        <v>84</v>
      </c>
      <c r="BK199" s="241">
        <f>ROUND(I199*H199,2)</f>
        <v>0</v>
      </c>
      <c r="BL199" s="18" t="s">
        <v>202</v>
      </c>
      <c r="BM199" s="240" t="s">
        <v>398</v>
      </c>
    </row>
    <row r="200" s="2" customFormat="1" ht="49.05" customHeight="1">
      <c r="A200" s="39"/>
      <c r="B200" s="40"/>
      <c r="C200" s="228" t="s">
        <v>294</v>
      </c>
      <c r="D200" s="228" t="s">
        <v>165</v>
      </c>
      <c r="E200" s="229" t="s">
        <v>2958</v>
      </c>
      <c r="F200" s="230" t="s">
        <v>2959</v>
      </c>
      <c r="G200" s="231" t="s">
        <v>293</v>
      </c>
      <c r="H200" s="232">
        <v>25</v>
      </c>
      <c r="I200" s="233"/>
      <c r="J200" s="234">
        <f>ROUND(I200*H200,2)</f>
        <v>0</v>
      </c>
      <c r="K200" s="235"/>
      <c r="L200" s="45"/>
      <c r="M200" s="236" t="s">
        <v>1</v>
      </c>
      <c r="N200" s="237" t="s">
        <v>44</v>
      </c>
      <c r="O200" s="92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0" t="s">
        <v>202</v>
      </c>
      <c r="AT200" s="240" t="s">
        <v>165</v>
      </c>
      <c r="AU200" s="240" t="s">
        <v>91</v>
      </c>
      <c r="AY200" s="18" t="s">
        <v>163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8" t="s">
        <v>84</v>
      </c>
      <c r="BK200" s="241">
        <f>ROUND(I200*H200,2)</f>
        <v>0</v>
      </c>
      <c r="BL200" s="18" t="s">
        <v>202</v>
      </c>
      <c r="BM200" s="240" t="s">
        <v>402</v>
      </c>
    </row>
    <row r="201" s="2" customFormat="1" ht="37.8" customHeight="1">
      <c r="A201" s="39"/>
      <c r="B201" s="40"/>
      <c r="C201" s="265" t="s">
        <v>404</v>
      </c>
      <c r="D201" s="265" t="s">
        <v>296</v>
      </c>
      <c r="E201" s="266" t="s">
        <v>2960</v>
      </c>
      <c r="F201" s="267" t="s">
        <v>2961</v>
      </c>
      <c r="G201" s="268" t="s">
        <v>293</v>
      </c>
      <c r="H201" s="269">
        <v>25</v>
      </c>
      <c r="I201" s="270"/>
      <c r="J201" s="271">
        <f>ROUND(I201*H201,2)</f>
        <v>0</v>
      </c>
      <c r="K201" s="272"/>
      <c r="L201" s="273"/>
      <c r="M201" s="274" t="s">
        <v>1</v>
      </c>
      <c r="N201" s="275" t="s">
        <v>44</v>
      </c>
      <c r="O201" s="92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0" t="s">
        <v>242</v>
      </c>
      <c r="AT201" s="240" t="s">
        <v>296</v>
      </c>
      <c r="AU201" s="240" t="s">
        <v>91</v>
      </c>
      <c r="AY201" s="18" t="s">
        <v>163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8" t="s">
        <v>84</v>
      </c>
      <c r="BK201" s="241">
        <f>ROUND(I201*H201,2)</f>
        <v>0</v>
      </c>
      <c r="BL201" s="18" t="s">
        <v>202</v>
      </c>
      <c r="BM201" s="240" t="s">
        <v>407</v>
      </c>
    </row>
    <row r="202" s="2" customFormat="1" ht="37.8" customHeight="1">
      <c r="A202" s="39"/>
      <c r="B202" s="40"/>
      <c r="C202" s="228" t="s">
        <v>299</v>
      </c>
      <c r="D202" s="228" t="s">
        <v>165</v>
      </c>
      <c r="E202" s="229" t="s">
        <v>2962</v>
      </c>
      <c r="F202" s="230" t="s">
        <v>2963</v>
      </c>
      <c r="G202" s="231" t="s">
        <v>293</v>
      </c>
      <c r="H202" s="232">
        <v>12</v>
      </c>
      <c r="I202" s="233"/>
      <c r="J202" s="234">
        <f>ROUND(I202*H202,2)</f>
        <v>0</v>
      </c>
      <c r="K202" s="235"/>
      <c r="L202" s="45"/>
      <c r="M202" s="236" t="s">
        <v>1</v>
      </c>
      <c r="N202" s="237" t="s">
        <v>44</v>
      </c>
      <c r="O202" s="92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0" t="s">
        <v>202</v>
      </c>
      <c r="AT202" s="240" t="s">
        <v>165</v>
      </c>
      <c r="AU202" s="240" t="s">
        <v>91</v>
      </c>
      <c r="AY202" s="18" t="s">
        <v>163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8" t="s">
        <v>84</v>
      </c>
      <c r="BK202" s="241">
        <f>ROUND(I202*H202,2)</f>
        <v>0</v>
      </c>
      <c r="BL202" s="18" t="s">
        <v>202</v>
      </c>
      <c r="BM202" s="240" t="s">
        <v>412</v>
      </c>
    </row>
    <row r="203" s="2" customFormat="1" ht="24.15" customHeight="1">
      <c r="A203" s="39"/>
      <c r="B203" s="40"/>
      <c r="C203" s="265" t="s">
        <v>415</v>
      </c>
      <c r="D203" s="265" t="s">
        <v>296</v>
      </c>
      <c r="E203" s="266" t="s">
        <v>2326</v>
      </c>
      <c r="F203" s="267" t="s">
        <v>2964</v>
      </c>
      <c r="G203" s="268" t="s">
        <v>293</v>
      </c>
      <c r="H203" s="269">
        <v>12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44</v>
      </c>
      <c r="O203" s="92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0" t="s">
        <v>242</v>
      </c>
      <c r="AT203" s="240" t="s">
        <v>296</v>
      </c>
      <c r="AU203" s="240" t="s">
        <v>91</v>
      </c>
      <c r="AY203" s="18" t="s">
        <v>163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8" t="s">
        <v>84</v>
      </c>
      <c r="BK203" s="241">
        <f>ROUND(I203*H203,2)</f>
        <v>0</v>
      </c>
      <c r="BL203" s="18" t="s">
        <v>202</v>
      </c>
      <c r="BM203" s="240" t="s">
        <v>418</v>
      </c>
    </row>
    <row r="204" s="2" customFormat="1" ht="37.8" customHeight="1">
      <c r="A204" s="39"/>
      <c r="B204" s="40"/>
      <c r="C204" s="228" t="s">
        <v>302</v>
      </c>
      <c r="D204" s="228" t="s">
        <v>165</v>
      </c>
      <c r="E204" s="229" t="s">
        <v>2699</v>
      </c>
      <c r="F204" s="230" t="s">
        <v>2700</v>
      </c>
      <c r="G204" s="231" t="s">
        <v>293</v>
      </c>
      <c r="H204" s="232">
        <v>10</v>
      </c>
      <c r="I204" s="233"/>
      <c r="J204" s="234">
        <f>ROUND(I204*H204,2)</f>
        <v>0</v>
      </c>
      <c r="K204" s="235"/>
      <c r="L204" s="45"/>
      <c r="M204" s="236" t="s">
        <v>1</v>
      </c>
      <c r="N204" s="237" t="s">
        <v>44</v>
      </c>
      <c r="O204" s="92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0" t="s">
        <v>202</v>
      </c>
      <c r="AT204" s="240" t="s">
        <v>165</v>
      </c>
      <c r="AU204" s="240" t="s">
        <v>91</v>
      </c>
      <c r="AY204" s="18" t="s">
        <v>163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8" t="s">
        <v>84</v>
      </c>
      <c r="BK204" s="241">
        <f>ROUND(I204*H204,2)</f>
        <v>0</v>
      </c>
      <c r="BL204" s="18" t="s">
        <v>202</v>
      </c>
      <c r="BM204" s="240" t="s">
        <v>421</v>
      </c>
    </row>
    <row r="205" s="2" customFormat="1" ht="44.25" customHeight="1">
      <c r="A205" s="39"/>
      <c r="B205" s="40"/>
      <c r="C205" s="228" t="s">
        <v>308</v>
      </c>
      <c r="D205" s="228" t="s">
        <v>165</v>
      </c>
      <c r="E205" s="229" t="s">
        <v>2737</v>
      </c>
      <c r="F205" s="230" t="s">
        <v>2738</v>
      </c>
      <c r="G205" s="231" t="s">
        <v>293</v>
      </c>
      <c r="H205" s="232">
        <v>1</v>
      </c>
      <c r="I205" s="233"/>
      <c r="J205" s="234">
        <f>ROUND(I205*H205,2)</f>
        <v>0</v>
      </c>
      <c r="K205" s="235"/>
      <c r="L205" s="45"/>
      <c r="M205" s="236" t="s">
        <v>1</v>
      </c>
      <c r="N205" s="237" t="s">
        <v>44</v>
      </c>
      <c r="O205" s="92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0" t="s">
        <v>202</v>
      </c>
      <c r="AT205" s="240" t="s">
        <v>165</v>
      </c>
      <c r="AU205" s="240" t="s">
        <v>91</v>
      </c>
      <c r="AY205" s="18" t="s">
        <v>163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8" t="s">
        <v>84</v>
      </c>
      <c r="BK205" s="241">
        <f>ROUND(I205*H205,2)</f>
        <v>0</v>
      </c>
      <c r="BL205" s="18" t="s">
        <v>202</v>
      </c>
      <c r="BM205" s="240" t="s">
        <v>425</v>
      </c>
    </row>
    <row r="206" s="2" customFormat="1" ht="24.15" customHeight="1">
      <c r="A206" s="39"/>
      <c r="B206" s="40"/>
      <c r="C206" s="228" t="s">
        <v>422</v>
      </c>
      <c r="D206" s="228" t="s">
        <v>165</v>
      </c>
      <c r="E206" s="229" t="s">
        <v>2739</v>
      </c>
      <c r="F206" s="230" t="s">
        <v>2740</v>
      </c>
      <c r="G206" s="231" t="s">
        <v>335</v>
      </c>
      <c r="H206" s="232">
        <v>1</v>
      </c>
      <c r="I206" s="233"/>
      <c r="J206" s="234">
        <f>ROUND(I206*H206,2)</f>
        <v>0</v>
      </c>
      <c r="K206" s="235"/>
      <c r="L206" s="45"/>
      <c r="M206" s="236" t="s">
        <v>1</v>
      </c>
      <c r="N206" s="237" t="s">
        <v>44</v>
      </c>
      <c r="O206" s="92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0" t="s">
        <v>202</v>
      </c>
      <c r="AT206" s="240" t="s">
        <v>165</v>
      </c>
      <c r="AU206" s="240" t="s">
        <v>91</v>
      </c>
      <c r="AY206" s="18" t="s">
        <v>163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8" t="s">
        <v>84</v>
      </c>
      <c r="BK206" s="241">
        <f>ROUND(I206*H206,2)</f>
        <v>0</v>
      </c>
      <c r="BL206" s="18" t="s">
        <v>202</v>
      </c>
      <c r="BM206" s="240" t="s">
        <v>428</v>
      </c>
    </row>
    <row r="207" s="2" customFormat="1" ht="44.25" customHeight="1">
      <c r="A207" s="39"/>
      <c r="B207" s="40"/>
      <c r="C207" s="228" t="s">
        <v>429</v>
      </c>
      <c r="D207" s="228" t="s">
        <v>165</v>
      </c>
      <c r="E207" s="229" t="s">
        <v>2743</v>
      </c>
      <c r="F207" s="230" t="s">
        <v>2744</v>
      </c>
      <c r="G207" s="231" t="s">
        <v>286</v>
      </c>
      <c r="H207" s="232">
        <v>0.151</v>
      </c>
      <c r="I207" s="233"/>
      <c r="J207" s="234">
        <f>ROUND(I207*H207,2)</f>
        <v>0</v>
      </c>
      <c r="K207" s="235"/>
      <c r="L207" s="45"/>
      <c r="M207" s="236" t="s">
        <v>1</v>
      </c>
      <c r="N207" s="237" t="s">
        <v>44</v>
      </c>
      <c r="O207" s="92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0" t="s">
        <v>202</v>
      </c>
      <c r="AT207" s="240" t="s">
        <v>165</v>
      </c>
      <c r="AU207" s="240" t="s">
        <v>91</v>
      </c>
      <c r="AY207" s="18" t="s">
        <v>163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8" t="s">
        <v>84</v>
      </c>
      <c r="BK207" s="241">
        <f>ROUND(I207*H207,2)</f>
        <v>0</v>
      </c>
      <c r="BL207" s="18" t="s">
        <v>202</v>
      </c>
      <c r="BM207" s="240" t="s">
        <v>432</v>
      </c>
    </row>
    <row r="208" s="2" customFormat="1" ht="49.05" customHeight="1">
      <c r="A208" s="39"/>
      <c r="B208" s="40"/>
      <c r="C208" s="228" t="s">
        <v>314</v>
      </c>
      <c r="D208" s="228" t="s">
        <v>165</v>
      </c>
      <c r="E208" s="229" t="s">
        <v>2745</v>
      </c>
      <c r="F208" s="230" t="s">
        <v>2746</v>
      </c>
      <c r="G208" s="231" t="s">
        <v>286</v>
      </c>
      <c r="H208" s="232">
        <v>0.151</v>
      </c>
      <c r="I208" s="233"/>
      <c r="J208" s="234">
        <f>ROUND(I208*H208,2)</f>
        <v>0</v>
      </c>
      <c r="K208" s="235"/>
      <c r="L208" s="45"/>
      <c r="M208" s="236" t="s">
        <v>1</v>
      </c>
      <c r="N208" s="237" t="s">
        <v>44</v>
      </c>
      <c r="O208" s="92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0" t="s">
        <v>202</v>
      </c>
      <c r="AT208" s="240" t="s">
        <v>165</v>
      </c>
      <c r="AU208" s="240" t="s">
        <v>91</v>
      </c>
      <c r="AY208" s="18" t="s">
        <v>163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8" t="s">
        <v>84</v>
      </c>
      <c r="BK208" s="241">
        <f>ROUND(I208*H208,2)</f>
        <v>0</v>
      </c>
      <c r="BL208" s="18" t="s">
        <v>202</v>
      </c>
      <c r="BM208" s="240" t="s">
        <v>435</v>
      </c>
    </row>
    <row r="209" s="2" customFormat="1" ht="49.05" customHeight="1">
      <c r="A209" s="39"/>
      <c r="B209" s="40"/>
      <c r="C209" s="228" t="s">
        <v>192</v>
      </c>
      <c r="D209" s="228" t="s">
        <v>165</v>
      </c>
      <c r="E209" s="229" t="s">
        <v>2747</v>
      </c>
      <c r="F209" s="230" t="s">
        <v>2748</v>
      </c>
      <c r="G209" s="231" t="s">
        <v>286</v>
      </c>
      <c r="H209" s="232">
        <v>0.151</v>
      </c>
      <c r="I209" s="233"/>
      <c r="J209" s="234">
        <f>ROUND(I209*H209,2)</f>
        <v>0</v>
      </c>
      <c r="K209" s="235"/>
      <c r="L209" s="45"/>
      <c r="M209" s="236" t="s">
        <v>1</v>
      </c>
      <c r="N209" s="237" t="s">
        <v>44</v>
      </c>
      <c r="O209" s="92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0" t="s">
        <v>202</v>
      </c>
      <c r="AT209" s="240" t="s">
        <v>165</v>
      </c>
      <c r="AU209" s="240" t="s">
        <v>91</v>
      </c>
      <c r="AY209" s="18" t="s">
        <v>163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8" t="s">
        <v>84</v>
      </c>
      <c r="BK209" s="241">
        <f>ROUND(I209*H209,2)</f>
        <v>0</v>
      </c>
      <c r="BL209" s="18" t="s">
        <v>202</v>
      </c>
      <c r="BM209" s="240" t="s">
        <v>440</v>
      </c>
    </row>
    <row r="210" s="2" customFormat="1" ht="24.15" customHeight="1">
      <c r="A210" s="39"/>
      <c r="B210" s="40"/>
      <c r="C210" s="228" t="s">
        <v>319</v>
      </c>
      <c r="D210" s="228" t="s">
        <v>165</v>
      </c>
      <c r="E210" s="229" t="s">
        <v>2804</v>
      </c>
      <c r="F210" s="230" t="s">
        <v>2750</v>
      </c>
      <c r="G210" s="231" t="s">
        <v>325</v>
      </c>
      <c r="H210" s="232">
        <v>1</v>
      </c>
      <c r="I210" s="233"/>
      <c r="J210" s="234">
        <f>ROUND(I210*H210,2)</f>
        <v>0</v>
      </c>
      <c r="K210" s="235"/>
      <c r="L210" s="45"/>
      <c r="M210" s="236" t="s">
        <v>1</v>
      </c>
      <c r="N210" s="237" t="s">
        <v>44</v>
      </c>
      <c r="O210" s="92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0" t="s">
        <v>202</v>
      </c>
      <c r="AT210" s="240" t="s">
        <v>165</v>
      </c>
      <c r="AU210" s="240" t="s">
        <v>91</v>
      </c>
      <c r="AY210" s="18" t="s">
        <v>163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8" t="s">
        <v>84</v>
      </c>
      <c r="BK210" s="241">
        <f>ROUND(I210*H210,2)</f>
        <v>0</v>
      </c>
      <c r="BL210" s="18" t="s">
        <v>202</v>
      </c>
      <c r="BM210" s="240" t="s">
        <v>444</v>
      </c>
    </row>
    <row r="211" s="2" customFormat="1" ht="24.15" customHeight="1">
      <c r="A211" s="39"/>
      <c r="B211" s="40"/>
      <c r="C211" s="265" t="s">
        <v>270</v>
      </c>
      <c r="D211" s="265" t="s">
        <v>296</v>
      </c>
      <c r="E211" s="266" t="s">
        <v>2805</v>
      </c>
      <c r="F211" s="267" t="s">
        <v>2752</v>
      </c>
      <c r="G211" s="268" t="s">
        <v>325</v>
      </c>
      <c r="H211" s="269">
        <v>1</v>
      </c>
      <c r="I211" s="270"/>
      <c r="J211" s="271">
        <f>ROUND(I211*H211,2)</f>
        <v>0</v>
      </c>
      <c r="K211" s="272"/>
      <c r="L211" s="273"/>
      <c r="M211" s="274" t="s">
        <v>1</v>
      </c>
      <c r="N211" s="275" t="s">
        <v>44</v>
      </c>
      <c r="O211" s="92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0" t="s">
        <v>242</v>
      </c>
      <c r="AT211" s="240" t="s">
        <v>296</v>
      </c>
      <c r="AU211" s="240" t="s">
        <v>91</v>
      </c>
      <c r="AY211" s="18" t="s">
        <v>163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8" t="s">
        <v>84</v>
      </c>
      <c r="BK211" s="241">
        <f>ROUND(I211*H211,2)</f>
        <v>0</v>
      </c>
      <c r="BL211" s="18" t="s">
        <v>202</v>
      </c>
      <c r="BM211" s="240" t="s">
        <v>448</v>
      </c>
    </row>
    <row r="212" s="12" customFormat="1" ht="20.88" customHeight="1">
      <c r="A212" s="12"/>
      <c r="B212" s="212"/>
      <c r="C212" s="213"/>
      <c r="D212" s="214" t="s">
        <v>78</v>
      </c>
      <c r="E212" s="226" t="s">
        <v>91</v>
      </c>
      <c r="F212" s="226" t="s">
        <v>2965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SUM(P213:P228)</f>
        <v>0</v>
      </c>
      <c r="Q212" s="220"/>
      <c r="R212" s="221">
        <f>SUM(R213:R228)</f>
        <v>0</v>
      </c>
      <c r="S212" s="220"/>
      <c r="T212" s="222">
        <f>SUM(T213:T228)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84</v>
      </c>
      <c r="AT212" s="224" t="s">
        <v>78</v>
      </c>
      <c r="AU212" s="224" t="s">
        <v>88</v>
      </c>
      <c r="AY212" s="223" t="s">
        <v>163</v>
      </c>
      <c r="BK212" s="225">
        <f>SUM(BK213:BK228)</f>
        <v>0</v>
      </c>
    </row>
    <row r="213" s="2" customFormat="1" ht="33" customHeight="1">
      <c r="A213" s="39"/>
      <c r="B213" s="40"/>
      <c r="C213" s="228" t="s">
        <v>289</v>
      </c>
      <c r="D213" s="228" t="s">
        <v>165</v>
      </c>
      <c r="E213" s="229" t="s">
        <v>2811</v>
      </c>
      <c r="F213" s="230" t="s">
        <v>2812</v>
      </c>
      <c r="G213" s="231" t="s">
        <v>293</v>
      </c>
      <c r="H213" s="232">
        <v>1</v>
      </c>
      <c r="I213" s="233"/>
      <c r="J213" s="234">
        <f>ROUND(I213*H213,2)</f>
        <v>0</v>
      </c>
      <c r="K213" s="235"/>
      <c r="L213" s="45"/>
      <c r="M213" s="236" t="s">
        <v>1</v>
      </c>
      <c r="N213" s="237" t="s">
        <v>44</v>
      </c>
      <c r="O213" s="92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0" t="s">
        <v>94</v>
      </c>
      <c r="AT213" s="240" t="s">
        <v>165</v>
      </c>
      <c r="AU213" s="240" t="s">
        <v>91</v>
      </c>
      <c r="AY213" s="18" t="s">
        <v>163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8" t="s">
        <v>84</v>
      </c>
      <c r="BK213" s="241">
        <f>ROUND(I213*H213,2)</f>
        <v>0</v>
      </c>
      <c r="BL213" s="18" t="s">
        <v>94</v>
      </c>
      <c r="BM213" s="240" t="s">
        <v>452</v>
      </c>
    </row>
    <row r="214" s="2" customFormat="1" ht="24.15" customHeight="1">
      <c r="A214" s="39"/>
      <c r="B214" s="40"/>
      <c r="C214" s="265" t="s">
        <v>453</v>
      </c>
      <c r="D214" s="265" t="s">
        <v>296</v>
      </c>
      <c r="E214" s="266" t="s">
        <v>2966</v>
      </c>
      <c r="F214" s="267" t="s">
        <v>2967</v>
      </c>
      <c r="G214" s="268" t="s">
        <v>293</v>
      </c>
      <c r="H214" s="269">
        <v>1</v>
      </c>
      <c r="I214" s="270"/>
      <c r="J214" s="271">
        <f>ROUND(I214*H214,2)</f>
        <v>0</v>
      </c>
      <c r="K214" s="272"/>
      <c r="L214" s="273"/>
      <c r="M214" s="274" t="s">
        <v>1</v>
      </c>
      <c r="N214" s="275" t="s">
        <v>44</v>
      </c>
      <c r="O214" s="92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0" t="s">
        <v>185</v>
      </c>
      <c r="AT214" s="240" t="s">
        <v>296</v>
      </c>
      <c r="AU214" s="240" t="s">
        <v>91</v>
      </c>
      <c r="AY214" s="18" t="s">
        <v>163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8" t="s">
        <v>84</v>
      </c>
      <c r="BK214" s="241">
        <f>ROUND(I214*H214,2)</f>
        <v>0</v>
      </c>
      <c r="BL214" s="18" t="s">
        <v>94</v>
      </c>
      <c r="BM214" s="240" t="s">
        <v>456</v>
      </c>
    </row>
    <row r="215" s="2" customFormat="1" ht="16.5" customHeight="1">
      <c r="A215" s="39"/>
      <c r="B215" s="40"/>
      <c r="C215" s="265" t="s">
        <v>326</v>
      </c>
      <c r="D215" s="265" t="s">
        <v>296</v>
      </c>
      <c r="E215" s="266" t="s">
        <v>2806</v>
      </c>
      <c r="F215" s="267" t="s">
        <v>2807</v>
      </c>
      <c r="G215" s="268" t="s">
        <v>293</v>
      </c>
      <c r="H215" s="269">
        <v>1</v>
      </c>
      <c r="I215" s="270"/>
      <c r="J215" s="271">
        <f>ROUND(I215*H215,2)</f>
        <v>0</v>
      </c>
      <c r="K215" s="272"/>
      <c r="L215" s="273"/>
      <c r="M215" s="274" t="s">
        <v>1</v>
      </c>
      <c r="N215" s="275" t="s">
        <v>44</v>
      </c>
      <c r="O215" s="92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0" t="s">
        <v>185</v>
      </c>
      <c r="AT215" s="240" t="s">
        <v>296</v>
      </c>
      <c r="AU215" s="240" t="s">
        <v>91</v>
      </c>
      <c r="AY215" s="18" t="s">
        <v>163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8" t="s">
        <v>84</v>
      </c>
      <c r="BK215" s="241">
        <f>ROUND(I215*H215,2)</f>
        <v>0</v>
      </c>
      <c r="BL215" s="18" t="s">
        <v>94</v>
      </c>
      <c r="BM215" s="240" t="s">
        <v>460</v>
      </c>
    </row>
    <row r="216" s="2" customFormat="1" ht="24.15" customHeight="1">
      <c r="A216" s="39"/>
      <c r="B216" s="40"/>
      <c r="C216" s="228" t="s">
        <v>461</v>
      </c>
      <c r="D216" s="228" t="s">
        <v>165</v>
      </c>
      <c r="E216" s="229" t="s">
        <v>2766</v>
      </c>
      <c r="F216" s="230" t="s">
        <v>2767</v>
      </c>
      <c r="G216" s="231" t="s">
        <v>293</v>
      </c>
      <c r="H216" s="232">
        <v>10</v>
      </c>
      <c r="I216" s="233"/>
      <c r="J216" s="234">
        <f>ROUND(I216*H216,2)</f>
        <v>0</v>
      </c>
      <c r="K216" s="235"/>
      <c r="L216" s="45"/>
      <c r="M216" s="236" t="s">
        <v>1</v>
      </c>
      <c r="N216" s="237" t="s">
        <v>44</v>
      </c>
      <c r="O216" s="92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0" t="s">
        <v>94</v>
      </c>
      <c r="AT216" s="240" t="s">
        <v>165</v>
      </c>
      <c r="AU216" s="240" t="s">
        <v>91</v>
      </c>
      <c r="AY216" s="18" t="s">
        <v>163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8" t="s">
        <v>84</v>
      </c>
      <c r="BK216" s="241">
        <f>ROUND(I216*H216,2)</f>
        <v>0</v>
      </c>
      <c r="BL216" s="18" t="s">
        <v>94</v>
      </c>
      <c r="BM216" s="240" t="s">
        <v>464</v>
      </c>
    </row>
    <row r="217" s="2" customFormat="1" ht="16.5" customHeight="1">
      <c r="A217" s="39"/>
      <c r="B217" s="40"/>
      <c r="C217" s="265" t="s">
        <v>331</v>
      </c>
      <c r="D217" s="265" t="s">
        <v>296</v>
      </c>
      <c r="E217" s="266" t="s">
        <v>2768</v>
      </c>
      <c r="F217" s="267" t="s">
        <v>2769</v>
      </c>
      <c r="G217" s="268" t="s">
        <v>293</v>
      </c>
      <c r="H217" s="269">
        <v>4</v>
      </c>
      <c r="I217" s="270"/>
      <c r="J217" s="271">
        <f>ROUND(I217*H217,2)</f>
        <v>0</v>
      </c>
      <c r="K217" s="272"/>
      <c r="L217" s="273"/>
      <c r="M217" s="274" t="s">
        <v>1</v>
      </c>
      <c r="N217" s="275" t="s">
        <v>44</v>
      </c>
      <c r="O217" s="92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0" t="s">
        <v>185</v>
      </c>
      <c r="AT217" s="240" t="s">
        <v>296</v>
      </c>
      <c r="AU217" s="240" t="s">
        <v>91</v>
      </c>
      <c r="AY217" s="18" t="s">
        <v>163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8" t="s">
        <v>84</v>
      </c>
      <c r="BK217" s="241">
        <f>ROUND(I217*H217,2)</f>
        <v>0</v>
      </c>
      <c r="BL217" s="18" t="s">
        <v>94</v>
      </c>
      <c r="BM217" s="240" t="s">
        <v>467</v>
      </c>
    </row>
    <row r="218" s="2" customFormat="1" ht="24.15" customHeight="1">
      <c r="A218" s="39"/>
      <c r="B218" s="40"/>
      <c r="C218" s="265" t="s">
        <v>469</v>
      </c>
      <c r="D218" s="265" t="s">
        <v>296</v>
      </c>
      <c r="E218" s="266" t="s">
        <v>2770</v>
      </c>
      <c r="F218" s="267" t="s">
        <v>2771</v>
      </c>
      <c r="G218" s="268" t="s">
        <v>293</v>
      </c>
      <c r="H218" s="269">
        <v>6</v>
      </c>
      <c r="I218" s="270"/>
      <c r="J218" s="271">
        <f>ROUND(I218*H218,2)</f>
        <v>0</v>
      </c>
      <c r="K218" s="272"/>
      <c r="L218" s="273"/>
      <c r="M218" s="274" t="s">
        <v>1</v>
      </c>
      <c r="N218" s="275" t="s">
        <v>44</v>
      </c>
      <c r="O218" s="92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0" t="s">
        <v>185</v>
      </c>
      <c r="AT218" s="240" t="s">
        <v>296</v>
      </c>
      <c r="AU218" s="240" t="s">
        <v>91</v>
      </c>
      <c r="AY218" s="18" t="s">
        <v>163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8" t="s">
        <v>84</v>
      </c>
      <c r="BK218" s="241">
        <f>ROUND(I218*H218,2)</f>
        <v>0</v>
      </c>
      <c r="BL218" s="18" t="s">
        <v>94</v>
      </c>
      <c r="BM218" s="240" t="s">
        <v>472</v>
      </c>
    </row>
    <row r="219" s="2" customFormat="1" ht="24.15" customHeight="1">
      <c r="A219" s="39"/>
      <c r="B219" s="40"/>
      <c r="C219" s="228" t="s">
        <v>336</v>
      </c>
      <c r="D219" s="228" t="s">
        <v>165</v>
      </c>
      <c r="E219" s="229" t="s">
        <v>2819</v>
      </c>
      <c r="F219" s="230" t="s">
        <v>2820</v>
      </c>
      <c r="G219" s="231" t="s">
        <v>293</v>
      </c>
      <c r="H219" s="232">
        <v>1</v>
      </c>
      <c r="I219" s="233"/>
      <c r="J219" s="234">
        <f>ROUND(I219*H219,2)</f>
        <v>0</v>
      </c>
      <c r="K219" s="235"/>
      <c r="L219" s="45"/>
      <c r="M219" s="236" t="s">
        <v>1</v>
      </c>
      <c r="N219" s="237" t="s">
        <v>44</v>
      </c>
      <c r="O219" s="92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0" t="s">
        <v>94</v>
      </c>
      <c r="AT219" s="240" t="s">
        <v>165</v>
      </c>
      <c r="AU219" s="240" t="s">
        <v>91</v>
      </c>
      <c r="AY219" s="18" t="s">
        <v>163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8" t="s">
        <v>84</v>
      </c>
      <c r="BK219" s="241">
        <f>ROUND(I219*H219,2)</f>
        <v>0</v>
      </c>
      <c r="BL219" s="18" t="s">
        <v>94</v>
      </c>
      <c r="BM219" s="240" t="s">
        <v>477</v>
      </c>
    </row>
    <row r="220" s="2" customFormat="1" ht="24.15" customHeight="1">
      <c r="A220" s="39"/>
      <c r="B220" s="40"/>
      <c r="C220" s="265" t="s">
        <v>478</v>
      </c>
      <c r="D220" s="265" t="s">
        <v>296</v>
      </c>
      <c r="E220" s="266" t="s">
        <v>2823</v>
      </c>
      <c r="F220" s="267" t="s">
        <v>2824</v>
      </c>
      <c r="G220" s="268" t="s">
        <v>293</v>
      </c>
      <c r="H220" s="269">
        <v>1</v>
      </c>
      <c r="I220" s="270"/>
      <c r="J220" s="271">
        <f>ROUND(I220*H220,2)</f>
        <v>0</v>
      </c>
      <c r="K220" s="272"/>
      <c r="L220" s="273"/>
      <c r="M220" s="274" t="s">
        <v>1</v>
      </c>
      <c r="N220" s="275" t="s">
        <v>44</v>
      </c>
      <c r="O220" s="92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0" t="s">
        <v>185</v>
      </c>
      <c r="AT220" s="240" t="s">
        <v>296</v>
      </c>
      <c r="AU220" s="240" t="s">
        <v>91</v>
      </c>
      <c r="AY220" s="18" t="s">
        <v>163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8" t="s">
        <v>84</v>
      </c>
      <c r="BK220" s="241">
        <f>ROUND(I220*H220,2)</f>
        <v>0</v>
      </c>
      <c r="BL220" s="18" t="s">
        <v>94</v>
      </c>
      <c r="BM220" s="240" t="s">
        <v>481</v>
      </c>
    </row>
    <row r="221" s="2" customFormat="1" ht="24.15" customHeight="1">
      <c r="A221" s="39"/>
      <c r="B221" s="40"/>
      <c r="C221" s="228" t="s">
        <v>339</v>
      </c>
      <c r="D221" s="228" t="s">
        <v>165</v>
      </c>
      <c r="E221" s="229" t="s">
        <v>2968</v>
      </c>
      <c r="F221" s="230" t="s">
        <v>2969</v>
      </c>
      <c r="G221" s="231" t="s">
        <v>293</v>
      </c>
      <c r="H221" s="232">
        <v>1</v>
      </c>
      <c r="I221" s="233"/>
      <c r="J221" s="234">
        <f>ROUND(I221*H221,2)</f>
        <v>0</v>
      </c>
      <c r="K221" s="235"/>
      <c r="L221" s="45"/>
      <c r="M221" s="236" t="s">
        <v>1</v>
      </c>
      <c r="N221" s="237" t="s">
        <v>44</v>
      </c>
      <c r="O221" s="92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0" t="s">
        <v>94</v>
      </c>
      <c r="AT221" s="240" t="s">
        <v>165</v>
      </c>
      <c r="AU221" s="240" t="s">
        <v>91</v>
      </c>
      <c r="AY221" s="18" t="s">
        <v>163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8" t="s">
        <v>84</v>
      </c>
      <c r="BK221" s="241">
        <f>ROUND(I221*H221,2)</f>
        <v>0</v>
      </c>
      <c r="BL221" s="18" t="s">
        <v>94</v>
      </c>
      <c r="BM221" s="240" t="s">
        <v>484</v>
      </c>
    </row>
    <row r="222" s="2" customFormat="1" ht="16.5" customHeight="1">
      <c r="A222" s="39"/>
      <c r="B222" s="40"/>
      <c r="C222" s="265" t="s">
        <v>486</v>
      </c>
      <c r="D222" s="265" t="s">
        <v>296</v>
      </c>
      <c r="E222" s="266" t="s">
        <v>2970</v>
      </c>
      <c r="F222" s="267" t="s">
        <v>2971</v>
      </c>
      <c r="G222" s="268" t="s">
        <v>293</v>
      </c>
      <c r="H222" s="269">
        <v>1</v>
      </c>
      <c r="I222" s="270"/>
      <c r="J222" s="271">
        <f>ROUND(I222*H222,2)</f>
        <v>0</v>
      </c>
      <c r="K222" s="272"/>
      <c r="L222" s="273"/>
      <c r="M222" s="274" t="s">
        <v>1</v>
      </c>
      <c r="N222" s="275" t="s">
        <v>44</v>
      </c>
      <c r="O222" s="92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0" t="s">
        <v>185</v>
      </c>
      <c r="AT222" s="240" t="s">
        <v>296</v>
      </c>
      <c r="AU222" s="240" t="s">
        <v>91</v>
      </c>
      <c r="AY222" s="18" t="s">
        <v>163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8" t="s">
        <v>84</v>
      </c>
      <c r="BK222" s="241">
        <f>ROUND(I222*H222,2)</f>
        <v>0</v>
      </c>
      <c r="BL222" s="18" t="s">
        <v>94</v>
      </c>
      <c r="BM222" s="240" t="s">
        <v>489</v>
      </c>
    </row>
    <row r="223" s="2" customFormat="1" ht="24.15" customHeight="1">
      <c r="A223" s="39"/>
      <c r="B223" s="40"/>
      <c r="C223" s="228" t="s">
        <v>343</v>
      </c>
      <c r="D223" s="228" t="s">
        <v>165</v>
      </c>
      <c r="E223" s="229" t="s">
        <v>2972</v>
      </c>
      <c r="F223" s="230" t="s">
        <v>2973</v>
      </c>
      <c r="G223" s="231" t="s">
        <v>293</v>
      </c>
      <c r="H223" s="232">
        <v>1</v>
      </c>
      <c r="I223" s="233"/>
      <c r="J223" s="234">
        <f>ROUND(I223*H223,2)</f>
        <v>0</v>
      </c>
      <c r="K223" s="235"/>
      <c r="L223" s="45"/>
      <c r="M223" s="236" t="s">
        <v>1</v>
      </c>
      <c r="N223" s="237" t="s">
        <v>44</v>
      </c>
      <c r="O223" s="92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0" t="s">
        <v>94</v>
      </c>
      <c r="AT223" s="240" t="s">
        <v>165</v>
      </c>
      <c r="AU223" s="240" t="s">
        <v>91</v>
      </c>
      <c r="AY223" s="18" t="s">
        <v>163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8" t="s">
        <v>84</v>
      </c>
      <c r="BK223" s="241">
        <f>ROUND(I223*H223,2)</f>
        <v>0</v>
      </c>
      <c r="BL223" s="18" t="s">
        <v>94</v>
      </c>
      <c r="BM223" s="240" t="s">
        <v>492</v>
      </c>
    </row>
    <row r="224" s="2" customFormat="1" ht="16.5" customHeight="1">
      <c r="A224" s="39"/>
      <c r="B224" s="40"/>
      <c r="C224" s="265" t="s">
        <v>493</v>
      </c>
      <c r="D224" s="265" t="s">
        <v>296</v>
      </c>
      <c r="E224" s="266" t="s">
        <v>2974</v>
      </c>
      <c r="F224" s="267" t="s">
        <v>2975</v>
      </c>
      <c r="G224" s="268" t="s">
        <v>293</v>
      </c>
      <c r="H224" s="269">
        <v>1</v>
      </c>
      <c r="I224" s="270"/>
      <c r="J224" s="271">
        <f>ROUND(I224*H224,2)</f>
        <v>0</v>
      </c>
      <c r="K224" s="272"/>
      <c r="L224" s="273"/>
      <c r="M224" s="274" t="s">
        <v>1</v>
      </c>
      <c r="N224" s="275" t="s">
        <v>44</v>
      </c>
      <c r="O224" s="92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0" t="s">
        <v>185</v>
      </c>
      <c r="AT224" s="240" t="s">
        <v>296</v>
      </c>
      <c r="AU224" s="240" t="s">
        <v>91</v>
      </c>
      <c r="AY224" s="18" t="s">
        <v>163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8" t="s">
        <v>84</v>
      </c>
      <c r="BK224" s="241">
        <f>ROUND(I224*H224,2)</f>
        <v>0</v>
      </c>
      <c r="BL224" s="18" t="s">
        <v>94</v>
      </c>
      <c r="BM224" s="240" t="s">
        <v>496</v>
      </c>
    </row>
    <row r="225" s="2" customFormat="1" ht="33" customHeight="1">
      <c r="A225" s="39"/>
      <c r="B225" s="40"/>
      <c r="C225" s="228" t="s">
        <v>346</v>
      </c>
      <c r="D225" s="228" t="s">
        <v>165</v>
      </c>
      <c r="E225" s="229" t="s">
        <v>2825</v>
      </c>
      <c r="F225" s="230" t="s">
        <v>2826</v>
      </c>
      <c r="G225" s="231" t="s">
        <v>293</v>
      </c>
      <c r="H225" s="232">
        <v>1</v>
      </c>
      <c r="I225" s="233"/>
      <c r="J225" s="234">
        <f>ROUND(I225*H225,2)</f>
        <v>0</v>
      </c>
      <c r="K225" s="235"/>
      <c r="L225" s="45"/>
      <c r="M225" s="236" t="s">
        <v>1</v>
      </c>
      <c r="N225" s="237" t="s">
        <v>44</v>
      </c>
      <c r="O225" s="92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0" t="s">
        <v>94</v>
      </c>
      <c r="AT225" s="240" t="s">
        <v>165</v>
      </c>
      <c r="AU225" s="240" t="s">
        <v>91</v>
      </c>
      <c r="AY225" s="18" t="s">
        <v>163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8" t="s">
        <v>84</v>
      </c>
      <c r="BK225" s="241">
        <f>ROUND(I225*H225,2)</f>
        <v>0</v>
      </c>
      <c r="BL225" s="18" t="s">
        <v>94</v>
      </c>
      <c r="BM225" s="240" t="s">
        <v>499</v>
      </c>
    </row>
    <row r="226" s="2" customFormat="1" ht="16.5" customHeight="1">
      <c r="A226" s="39"/>
      <c r="B226" s="40"/>
      <c r="C226" s="265" t="s">
        <v>502</v>
      </c>
      <c r="D226" s="265" t="s">
        <v>296</v>
      </c>
      <c r="E226" s="266" t="s">
        <v>2827</v>
      </c>
      <c r="F226" s="267" t="s">
        <v>2828</v>
      </c>
      <c r="G226" s="268" t="s">
        <v>293</v>
      </c>
      <c r="H226" s="269">
        <v>1</v>
      </c>
      <c r="I226" s="270"/>
      <c r="J226" s="271">
        <f>ROUND(I226*H226,2)</f>
        <v>0</v>
      </c>
      <c r="K226" s="272"/>
      <c r="L226" s="273"/>
      <c r="M226" s="274" t="s">
        <v>1</v>
      </c>
      <c r="N226" s="275" t="s">
        <v>44</v>
      </c>
      <c r="O226" s="92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0" t="s">
        <v>185</v>
      </c>
      <c r="AT226" s="240" t="s">
        <v>296</v>
      </c>
      <c r="AU226" s="240" t="s">
        <v>91</v>
      </c>
      <c r="AY226" s="18" t="s">
        <v>163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8" t="s">
        <v>84</v>
      </c>
      <c r="BK226" s="241">
        <f>ROUND(I226*H226,2)</f>
        <v>0</v>
      </c>
      <c r="BL226" s="18" t="s">
        <v>94</v>
      </c>
      <c r="BM226" s="240" t="s">
        <v>505</v>
      </c>
    </row>
    <row r="227" s="2" customFormat="1" ht="24.15" customHeight="1">
      <c r="A227" s="39"/>
      <c r="B227" s="40"/>
      <c r="C227" s="228" t="s">
        <v>350</v>
      </c>
      <c r="D227" s="228" t="s">
        <v>165</v>
      </c>
      <c r="E227" s="229" t="s">
        <v>2749</v>
      </c>
      <c r="F227" s="230" t="s">
        <v>2750</v>
      </c>
      <c r="G227" s="231" t="s">
        <v>325</v>
      </c>
      <c r="H227" s="232">
        <v>1</v>
      </c>
      <c r="I227" s="233"/>
      <c r="J227" s="234">
        <f>ROUND(I227*H227,2)</f>
        <v>0</v>
      </c>
      <c r="K227" s="235"/>
      <c r="L227" s="45"/>
      <c r="M227" s="236" t="s">
        <v>1</v>
      </c>
      <c r="N227" s="237" t="s">
        <v>44</v>
      </c>
      <c r="O227" s="92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0" t="s">
        <v>94</v>
      </c>
      <c r="AT227" s="240" t="s">
        <v>165</v>
      </c>
      <c r="AU227" s="240" t="s">
        <v>91</v>
      </c>
      <c r="AY227" s="18" t="s">
        <v>163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8" t="s">
        <v>84</v>
      </c>
      <c r="BK227" s="241">
        <f>ROUND(I227*H227,2)</f>
        <v>0</v>
      </c>
      <c r="BL227" s="18" t="s">
        <v>94</v>
      </c>
      <c r="BM227" s="240" t="s">
        <v>512</v>
      </c>
    </row>
    <row r="228" s="2" customFormat="1" ht="24.15" customHeight="1">
      <c r="A228" s="39"/>
      <c r="B228" s="40"/>
      <c r="C228" s="265" t="s">
        <v>515</v>
      </c>
      <c r="D228" s="265" t="s">
        <v>296</v>
      </c>
      <c r="E228" s="266" t="s">
        <v>2751</v>
      </c>
      <c r="F228" s="267" t="s">
        <v>2752</v>
      </c>
      <c r="G228" s="268" t="s">
        <v>325</v>
      </c>
      <c r="H228" s="269">
        <v>1</v>
      </c>
      <c r="I228" s="270"/>
      <c r="J228" s="271">
        <f>ROUND(I228*H228,2)</f>
        <v>0</v>
      </c>
      <c r="K228" s="272"/>
      <c r="L228" s="273"/>
      <c r="M228" s="274" t="s">
        <v>1</v>
      </c>
      <c r="N228" s="275" t="s">
        <v>44</v>
      </c>
      <c r="O228" s="92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0" t="s">
        <v>185</v>
      </c>
      <c r="AT228" s="240" t="s">
        <v>296</v>
      </c>
      <c r="AU228" s="240" t="s">
        <v>91</v>
      </c>
      <c r="AY228" s="18" t="s">
        <v>163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8" t="s">
        <v>84</v>
      </c>
      <c r="BK228" s="241">
        <f>ROUND(I228*H228,2)</f>
        <v>0</v>
      </c>
      <c r="BL228" s="18" t="s">
        <v>94</v>
      </c>
      <c r="BM228" s="240" t="s">
        <v>518</v>
      </c>
    </row>
    <row r="229" s="12" customFormat="1" ht="20.88" customHeight="1">
      <c r="A229" s="12"/>
      <c r="B229" s="212"/>
      <c r="C229" s="213"/>
      <c r="D229" s="214" t="s">
        <v>78</v>
      </c>
      <c r="E229" s="226" t="s">
        <v>2849</v>
      </c>
      <c r="F229" s="226" t="s">
        <v>2850</v>
      </c>
      <c r="G229" s="213"/>
      <c r="H229" s="213"/>
      <c r="I229" s="216"/>
      <c r="J229" s="227">
        <f>BK229</f>
        <v>0</v>
      </c>
      <c r="K229" s="213"/>
      <c r="L229" s="218"/>
      <c r="M229" s="219"/>
      <c r="N229" s="220"/>
      <c r="O229" s="220"/>
      <c r="P229" s="221">
        <f>SUM(P230:P231)</f>
        <v>0</v>
      </c>
      <c r="Q229" s="220"/>
      <c r="R229" s="221">
        <f>SUM(R230:R231)</f>
        <v>0</v>
      </c>
      <c r="S229" s="220"/>
      <c r="T229" s="222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3" t="s">
        <v>91</v>
      </c>
      <c r="AT229" s="224" t="s">
        <v>78</v>
      </c>
      <c r="AU229" s="224" t="s">
        <v>88</v>
      </c>
      <c r="AY229" s="223" t="s">
        <v>163</v>
      </c>
      <c r="BK229" s="225">
        <f>SUM(BK230:BK231)</f>
        <v>0</v>
      </c>
    </row>
    <row r="230" s="2" customFormat="1" ht="24.15" customHeight="1">
      <c r="A230" s="39"/>
      <c r="B230" s="40"/>
      <c r="C230" s="228" t="s">
        <v>353</v>
      </c>
      <c r="D230" s="228" t="s">
        <v>165</v>
      </c>
      <c r="E230" s="229" t="s">
        <v>2871</v>
      </c>
      <c r="F230" s="230" t="s">
        <v>2872</v>
      </c>
      <c r="G230" s="231" t="s">
        <v>184</v>
      </c>
      <c r="H230" s="232">
        <v>48</v>
      </c>
      <c r="I230" s="233"/>
      <c r="J230" s="234">
        <f>ROUND(I230*H230,2)</f>
        <v>0</v>
      </c>
      <c r="K230" s="235"/>
      <c r="L230" s="45"/>
      <c r="M230" s="236" t="s">
        <v>1</v>
      </c>
      <c r="N230" s="237" t="s">
        <v>44</v>
      </c>
      <c r="O230" s="92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0" t="s">
        <v>289</v>
      </c>
      <c r="AT230" s="240" t="s">
        <v>165</v>
      </c>
      <c r="AU230" s="240" t="s">
        <v>91</v>
      </c>
      <c r="AY230" s="18" t="s">
        <v>163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8" t="s">
        <v>84</v>
      </c>
      <c r="BK230" s="241">
        <f>ROUND(I230*H230,2)</f>
        <v>0</v>
      </c>
      <c r="BL230" s="18" t="s">
        <v>289</v>
      </c>
      <c r="BM230" s="240" t="s">
        <v>521</v>
      </c>
    </row>
    <row r="231" s="2" customFormat="1" ht="33" customHeight="1">
      <c r="A231" s="39"/>
      <c r="B231" s="40"/>
      <c r="C231" s="228" t="s">
        <v>523</v>
      </c>
      <c r="D231" s="228" t="s">
        <v>165</v>
      </c>
      <c r="E231" s="229" t="s">
        <v>2873</v>
      </c>
      <c r="F231" s="230" t="s">
        <v>2874</v>
      </c>
      <c r="G231" s="231" t="s">
        <v>184</v>
      </c>
      <c r="H231" s="232">
        <v>15</v>
      </c>
      <c r="I231" s="233"/>
      <c r="J231" s="234">
        <f>ROUND(I231*H231,2)</f>
        <v>0</v>
      </c>
      <c r="K231" s="235"/>
      <c r="L231" s="45"/>
      <c r="M231" s="236" t="s">
        <v>1</v>
      </c>
      <c r="N231" s="237" t="s">
        <v>44</v>
      </c>
      <c r="O231" s="92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0" t="s">
        <v>289</v>
      </c>
      <c r="AT231" s="240" t="s">
        <v>165</v>
      </c>
      <c r="AU231" s="240" t="s">
        <v>91</v>
      </c>
      <c r="AY231" s="18" t="s">
        <v>163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8" t="s">
        <v>84</v>
      </c>
      <c r="BK231" s="241">
        <f>ROUND(I231*H231,2)</f>
        <v>0</v>
      </c>
      <c r="BL231" s="18" t="s">
        <v>289</v>
      </c>
      <c r="BM231" s="240" t="s">
        <v>526</v>
      </c>
    </row>
    <row r="232" s="12" customFormat="1" ht="25.92" customHeight="1">
      <c r="A232" s="12"/>
      <c r="B232" s="212"/>
      <c r="C232" s="213"/>
      <c r="D232" s="214" t="s">
        <v>78</v>
      </c>
      <c r="E232" s="215" t="s">
        <v>110</v>
      </c>
      <c r="F232" s="215" t="s">
        <v>111</v>
      </c>
      <c r="G232" s="213"/>
      <c r="H232" s="213"/>
      <c r="I232" s="216"/>
      <c r="J232" s="217">
        <f>BK232</f>
        <v>0</v>
      </c>
      <c r="K232" s="213"/>
      <c r="L232" s="218"/>
      <c r="M232" s="219"/>
      <c r="N232" s="220"/>
      <c r="O232" s="220"/>
      <c r="P232" s="221">
        <f>P233+P236+P238</f>
        <v>0</v>
      </c>
      <c r="Q232" s="220"/>
      <c r="R232" s="221">
        <f>R233+R236+R238</f>
        <v>0</v>
      </c>
      <c r="S232" s="220"/>
      <c r="T232" s="222">
        <f>T233+T236+T238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3" t="s">
        <v>97</v>
      </c>
      <c r="AT232" s="224" t="s">
        <v>78</v>
      </c>
      <c r="AU232" s="224" t="s">
        <v>79</v>
      </c>
      <c r="AY232" s="223" t="s">
        <v>163</v>
      </c>
      <c r="BK232" s="225">
        <f>BK233+BK236+BK238</f>
        <v>0</v>
      </c>
    </row>
    <row r="233" s="12" customFormat="1" ht="22.8" customHeight="1">
      <c r="A233" s="12"/>
      <c r="B233" s="212"/>
      <c r="C233" s="213"/>
      <c r="D233" s="214" t="s">
        <v>78</v>
      </c>
      <c r="E233" s="226" t="s">
        <v>2516</v>
      </c>
      <c r="F233" s="226" t="s">
        <v>2879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SUM(P234:P235)</f>
        <v>0</v>
      </c>
      <c r="Q233" s="220"/>
      <c r="R233" s="221">
        <f>SUM(R234:R235)</f>
        <v>0</v>
      </c>
      <c r="S233" s="220"/>
      <c r="T233" s="222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97</v>
      </c>
      <c r="AT233" s="224" t="s">
        <v>78</v>
      </c>
      <c r="AU233" s="224" t="s">
        <v>84</v>
      </c>
      <c r="AY233" s="223" t="s">
        <v>163</v>
      </c>
      <c r="BK233" s="225">
        <f>SUM(BK234:BK235)</f>
        <v>0</v>
      </c>
    </row>
    <row r="234" s="2" customFormat="1" ht="16.5" customHeight="1">
      <c r="A234" s="39"/>
      <c r="B234" s="40"/>
      <c r="C234" s="228" t="s">
        <v>357</v>
      </c>
      <c r="D234" s="228" t="s">
        <v>165</v>
      </c>
      <c r="E234" s="229" t="s">
        <v>2518</v>
      </c>
      <c r="F234" s="230" t="s">
        <v>2519</v>
      </c>
      <c r="G234" s="231" t="s">
        <v>325</v>
      </c>
      <c r="H234" s="232">
        <v>1</v>
      </c>
      <c r="I234" s="233"/>
      <c r="J234" s="234">
        <f>ROUND(I234*H234,2)</f>
        <v>0</v>
      </c>
      <c r="K234" s="235"/>
      <c r="L234" s="45"/>
      <c r="M234" s="236" t="s">
        <v>1</v>
      </c>
      <c r="N234" s="237" t="s">
        <v>44</v>
      </c>
      <c r="O234" s="92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0" t="s">
        <v>94</v>
      </c>
      <c r="AT234" s="240" t="s">
        <v>165</v>
      </c>
      <c r="AU234" s="240" t="s">
        <v>88</v>
      </c>
      <c r="AY234" s="18" t="s">
        <v>163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8" t="s">
        <v>84</v>
      </c>
      <c r="BK234" s="241">
        <f>ROUND(I234*H234,2)</f>
        <v>0</v>
      </c>
      <c r="BL234" s="18" t="s">
        <v>94</v>
      </c>
      <c r="BM234" s="240" t="s">
        <v>529</v>
      </c>
    </row>
    <row r="235" s="2" customFormat="1" ht="16.5" customHeight="1">
      <c r="A235" s="39"/>
      <c r="B235" s="40"/>
      <c r="C235" s="228" t="s">
        <v>531</v>
      </c>
      <c r="D235" s="228" t="s">
        <v>165</v>
      </c>
      <c r="E235" s="229" t="s">
        <v>2880</v>
      </c>
      <c r="F235" s="230" t="s">
        <v>2881</v>
      </c>
      <c r="G235" s="231" t="s">
        <v>325</v>
      </c>
      <c r="H235" s="232">
        <v>1</v>
      </c>
      <c r="I235" s="233"/>
      <c r="J235" s="234">
        <f>ROUND(I235*H235,2)</f>
        <v>0</v>
      </c>
      <c r="K235" s="235"/>
      <c r="L235" s="45"/>
      <c r="M235" s="236" t="s">
        <v>1</v>
      </c>
      <c r="N235" s="237" t="s">
        <v>44</v>
      </c>
      <c r="O235" s="92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0" t="s">
        <v>94</v>
      </c>
      <c r="AT235" s="240" t="s">
        <v>165</v>
      </c>
      <c r="AU235" s="240" t="s">
        <v>88</v>
      </c>
      <c r="AY235" s="18" t="s">
        <v>163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8" t="s">
        <v>84</v>
      </c>
      <c r="BK235" s="241">
        <f>ROUND(I235*H235,2)</f>
        <v>0</v>
      </c>
      <c r="BL235" s="18" t="s">
        <v>94</v>
      </c>
      <c r="BM235" s="240" t="s">
        <v>532</v>
      </c>
    </row>
    <row r="236" s="12" customFormat="1" ht="22.8" customHeight="1">
      <c r="A236" s="12"/>
      <c r="B236" s="212"/>
      <c r="C236" s="213"/>
      <c r="D236" s="214" t="s">
        <v>78</v>
      </c>
      <c r="E236" s="226" t="s">
        <v>2882</v>
      </c>
      <c r="F236" s="226" t="s">
        <v>2883</v>
      </c>
      <c r="G236" s="213"/>
      <c r="H236" s="213"/>
      <c r="I236" s="216"/>
      <c r="J236" s="227">
        <f>BK236</f>
        <v>0</v>
      </c>
      <c r="K236" s="213"/>
      <c r="L236" s="218"/>
      <c r="M236" s="219"/>
      <c r="N236" s="220"/>
      <c r="O236" s="220"/>
      <c r="P236" s="221">
        <f>P237</f>
        <v>0</v>
      </c>
      <c r="Q236" s="220"/>
      <c r="R236" s="221">
        <f>R237</f>
        <v>0</v>
      </c>
      <c r="S236" s="220"/>
      <c r="T236" s="222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3" t="s">
        <v>97</v>
      </c>
      <c r="AT236" s="224" t="s">
        <v>78</v>
      </c>
      <c r="AU236" s="224" t="s">
        <v>84</v>
      </c>
      <c r="AY236" s="223" t="s">
        <v>163</v>
      </c>
      <c r="BK236" s="225">
        <f>BK237</f>
        <v>0</v>
      </c>
    </row>
    <row r="237" s="2" customFormat="1" ht="16.5" customHeight="1">
      <c r="A237" s="39"/>
      <c r="B237" s="40"/>
      <c r="C237" s="228" t="s">
        <v>360</v>
      </c>
      <c r="D237" s="228" t="s">
        <v>165</v>
      </c>
      <c r="E237" s="229" t="s">
        <v>2884</v>
      </c>
      <c r="F237" s="230" t="s">
        <v>2883</v>
      </c>
      <c r="G237" s="231" t="s">
        <v>325</v>
      </c>
      <c r="H237" s="232">
        <v>1</v>
      </c>
      <c r="I237" s="233"/>
      <c r="J237" s="234">
        <f>ROUND(I237*H237,2)</f>
        <v>0</v>
      </c>
      <c r="K237" s="235"/>
      <c r="L237" s="45"/>
      <c r="M237" s="236" t="s">
        <v>1</v>
      </c>
      <c r="N237" s="237" t="s">
        <v>44</v>
      </c>
      <c r="O237" s="92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0" t="s">
        <v>94</v>
      </c>
      <c r="AT237" s="240" t="s">
        <v>165</v>
      </c>
      <c r="AU237" s="240" t="s">
        <v>88</v>
      </c>
      <c r="AY237" s="18" t="s">
        <v>163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8" t="s">
        <v>84</v>
      </c>
      <c r="BK237" s="241">
        <f>ROUND(I237*H237,2)</f>
        <v>0</v>
      </c>
      <c r="BL237" s="18" t="s">
        <v>94</v>
      </c>
      <c r="BM237" s="240" t="s">
        <v>533</v>
      </c>
    </row>
    <row r="238" s="12" customFormat="1" ht="22.8" customHeight="1">
      <c r="A238" s="12"/>
      <c r="B238" s="212"/>
      <c r="C238" s="213"/>
      <c r="D238" s="214" t="s">
        <v>78</v>
      </c>
      <c r="E238" s="226" t="s">
        <v>2521</v>
      </c>
      <c r="F238" s="226" t="s">
        <v>2522</v>
      </c>
      <c r="G238" s="213"/>
      <c r="H238" s="213"/>
      <c r="I238" s="216"/>
      <c r="J238" s="227">
        <f>BK238</f>
        <v>0</v>
      </c>
      <c r="K238" s="213"/>
      <c r="L238" s="218"/>
      <c r="M238" s="219"/>
      <c r="N238" s="220"/>
      <c r="O238" s="220"/>
      <c r="P238" s="221">
        <f>P239</f>
        <v>0</v>
      </c>
      <c r="Q238" s="220"/>
      <c r="R238" s="221">
        <f>R239</f>
        <v>0</v>
      </c>
      <c r="S238" s="220"/>
      <c r="T238" s="222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23" t="s">
        <v>97</v>
      </c>
      <c r="AT238" s="224" t="s">
        <v>78</v>
      </c>
      <c r="AU238" s="224" t="s">
        <v>84</v>
      </c>
      <c r="AY238" s="223" t="s">
        <v>163</v>
      </c>
      <c r="BK238" s="225">
        <f>BK239</f>
        <v>0</v>
      </c>
    </row>
    <row r="239" s="2" customFormat="1" ht="16.5" customHeight="1">
      <c r="A239" s="39"/>
      <c r="B239" s="40"/>
      <c r="C239" s="228" t="s">
        <v>535</v>
      </c>
      <c r="D239" s="228" t="s">
        <v>165</v>
      </c>
      <c r="E239" s="229" t="s">
        <v>2885</v>
      </c>
      <c r="F239" s="230" t="s">
        <v>2522</v>
      </c>
      <c r="G239" s="231" t="s">
        <v>325</v>
      </c>
      <c r="H239" s="232">
        <v>1</v>
      </c>
      <c r="I239" s="233"/>
      <c r="J239" s="234">
        <f>ROUND(I239*H239,2)</f>
        <v>0</v>
      </c>
      <c r="K239" s="235"/>
      <c r="L239" s="45"/>
      <c r="M239" s="279" t="s">
        <v>1</v>
      </c>
      <c r="N239" s="280" t="s">
        <v>44</v>
      </c>
      <c r="O239" s="281"/>
      <c r="P239" s="282">
        <f>O239*H239</f>
        <v>0</v>
      </c>
      <c r="Q239" s="282">
        <v>0</v>
      </c>
      <c r="R239" s="282">
        <f>Q239*H239</f>
        <v>0</v>
      </c>
      <c r="S239" s="282">
        <v>0</v>
      </c>
      <c r="T239" s="283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0" t="s">
        <v>94</v>
      </c>
      <c r="AT239" s="240" t="s">
        <v>165</v>
      </c>
      <c r="AU239" s="240" t="s">
        <v>88</v>
      </c>
      <c r="AY239" s="18" t="s">
        <v>163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8" t="s">
        <v>84</v>
      </c>
      <c r="BK239" s="241">
        <f>ROUND(I239*H239,2)</f>
        <v>0</v>
      </c>
      <c r="BL239" s="18" t="s">
        <v>94</v>
      </c>
      <c r="BM239" s="240" t="s">
        <v>538</v>
      </c>
    </row>
    <row r="240" s="2" customFormat="1" ht="6.96" customHeight="1">
      <c r="A240" s="39"/>
      <c r="B240" s="67"/>
      <c r="C240" s="68"/>
      <c r="D240" s="68"/>
      <c r="E240" s="68"/>
      <c r="F240" s="68"/>
      <c r="G240" s="68"/>
      <c r="H240" s="68"/>
      <c r="I240" s="68"/>
      <c r="J240" s="68"/>
      <c r="K240" s="68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QbO9pmCH+oPyTqLyf5NGoxmeeJCf9JOC2F5JXe2P6CUHbLiUuA91+aHMeTLKo97bVYFhV6+XWptpWxNdQT3Uhw==" hashValue="cQFXqZ7S257xr03Fus95r4Mu9A8fffWjEm7U3zImAniNBRq5tpwbGNoPlbaC/JyRjwSfpEc1v+twjuUlWkngyQ==" algorithmName="SHA-512" password="CC35"/>
  <autoFilter ref="C129:K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88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Objekt DDM, Teplická 344-38, Děčín IV – Podmokly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2245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35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28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39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41</v>
      </c>
      <c r="G32" s="39"/>
      <c r="H32" s="39"/>
      <c r="I32" s="162" t="s">
        <v>40</v>
      </c>
      <c r="J32" s="162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43</v>
      </c>
      <c r="E33" s="151" t="s">
        <v>44</v>
      </c>
      <c r="F33" s="164">
        <f>ROUND((SUM(BE121:BE135)),  2)</f>
        <v>0</v>
      </c>
      <c r="G33" s="39"/>
      <c r="H33" s="39"/>
      <c r="I33" s="165">
        <v>0.20999999999999999</v>
      </c>
      <c r="J33" s="164">
        <f>ROUND(((SUM(BE121:BE135))*I33),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45</v>
      </c>
      <c r="F34" s="164">
        <f>ROUND((SUM(BF121:BF135)),  2)</f>
        <v>0</v>
      </c>
      <c r="G34" s="39"/>
      <c r="H34" s="39"/>
      <c r="I34" s="165">
        <v>0.12</v>
      </c>
      <c r="J34" s="164">
        <f>ROUND(((SUM(BF121:BF135))*I34),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46</v>
      </c>
      <c r="F35" s="164">
        <f>ROUND((SUM(BG121:BG135)),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47</v>
      </c>
      <c r="F36" s="164">
        <f>ROUND((SUM(BH121:BH135)),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48</v>
      </c>
      <c r="F37" s="164">
        <f>ROUND((SUM(BI121:BI135)),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49</v>
      </c>
      <c r="E39" s="168"/>
      <c r="F39" s="168"/>
      <c r="G39" s="169" t="s">
        <v>50</v>
      </c>
      <c r="H39" s="170" t="s">
        <v>51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Objekt DDM, Teplická 344-38, Děčín IV – Podmokly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Teplická 344/38</v>
      </c>
      <c r="G89" s="41"/>
      <c r="H89" s="41"/>
      <c r="I89" s="33" t="s">
        <v>22</v>
      </c>
      <c r="J89" s="80" t="str">
        <f>IF(J12="","",J12)</f>
        <v>24. 6. 2025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Statutární město Děčín</v>
      </c>
      <c r="G91" s="41"/>
      <c r="H91" s="41"/>
      <c r="I91" s="33" t="s">
        <v>31</v>
      </c>
      <c r="J91" s="37" t="str">
        <f>E21</f>
        <v>PROJEKT - projekty staveb, Ing. Marcela Bezděková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117</v>
      </c>
      <c r="D94" s="186"/>
      <c r="E94" s="186"/>
      <c r="F94" s="186"/>
      <c r="G94" s="186"/>
      <c r="H94" s="186"/>
      <c r="I94" s="186"/>
      <c r="J94" s="187" t="s">
        <v>118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120</v>
      </c>
    </row>
    <row r="97" s="9" customFormat="1" ht="24.96" customHeight="1">
      <c r="A97" s="9"/>
      <c r="B97" s="189"/>
      <c r="C97" s="190"/>
      <c r="D97" s="191" t="s">
        <v>2245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2246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2247</v>
      </c>
      <c r="E99" s="197"/>
      <c r="F99" s="197"/>
      <c r="G99" s="197"/>
      <c r="H99" s="197"/>
      <c r="I99" s="197"/>
      <c r="J99" s="198">
        <f>J127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2248</v>
      </c>
      <c r="E100" s="197"/>
      <c r="F100" s="197"/>
      <c r="G100" s="197"/>
      <c r="H100" s="197"/>
      <c r="I100" s="197"/>
      <c r="J100" s="198">
        <f>J130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2976</v>
      </c>
      <c r="E101" s="197"/>
      <c r="F101" s="197"/>
      <c r="G101" s="197"/>
      <c r="H101" s="197"/>
      <c r="I101" s="197"/>
      <c r="J101" s="198">
        <f>J133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Objekt DDM, Teplická 344-38, Děčín IV – Podmokly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Teplická 344/38</v>
      </c>
      <c r="G115" s="41"/>
      <c r="H115" s="41"/>
      <c r="I115" s="33" t="s">
        <v>22</v>
      </c>
      <c r="J115" s="80" t="str">
        <f>IF(J12="","",J12)</f>
        <v>24. 6. 2025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40.05" customHeight="1">
      <c r="A117" s="39"/>
      <c r="B117" s="40"/>
      <c r="C117" s="33" t="s">
        <v>24</v>
      </c>
      <c r="D117" s="41"/>
      <c r="E117" s="41"/>
      <c r="F117" s="28" t="str">
        <f>E15</f>
        <v>Statutární město Děčín</v>
      </c>
      <c r="G117" s="41"/>
      <c r="H117" s="41"/>
      <c r="I117" s="33" t="s">
        <v>31</v>
      </c>
      <c r="J117" s="37" t="str">
        <f>E21</f>
        <v>PROJEKT - projekty staveb, Ing. Marcela Bezděková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149</v>
      </c>
      <c r="D120" s="203" t="s">
        <v>64</v>
      </c>
      <c r="E120" s="203" t="s">
        <v>60</v>
      </c>
      <c r="F120" s="203" t="s">
        <v>61</v>
      </c>
      <c r="G120" s="203" t="s">
        <v>150</v>
      </c>
      <c r="H120" s="203" t="s">
        <v>151</v>
      </c>
      <c r="I120" s="203" t="s">
        <v>152</v>
      </c>
      <c r="J120" s="204" t="s">
        <v>118</v>
      </c>
      <c r="K120" s="205" t="s">
        <v>153</v>
      </c>
      <c r="L120" s="206"/>
      <c r="M120" s="101" t="s">
        <v>1</v>
      </c>
      <c r="N120" s="102" t="s">
        <v>43</v>
      </c>
      <c r="O120" s="102" t="s">
        <v>154</v>
      </c>
      <c r="P120" s="102" t="s">
        <v>155</v>
      </c>
      <c r="Q120" s="102" t="s">
        <v>156</v>
      </c>
      <c r="R120" s="102" t="s">
        <v>157</v>
      </c>
      <c r="S120" s="102" t="s">
        <v>158</v>
      </c>
      <c r="T120" s="103" t="s">
        <v>159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160</v>
      </c>
      <c r="D121" s="41"/>
      <c r="E121" s="41"/>
      <c r="F121" s="41"/>
      <c r="G121" s="41"/>
      <c r="H121" s="41"/>
      <c r="I121" s="41"/>
      <c r="J121" s="207">
        <f>BK121</f>
        <v>0</v>
      </c>
      <c r="K121" s="41"/>
      <c r="L121" s="45"/>
      <c r="M121" s="104"/>
      <c r="N121" s="208"/>
      <c r="O121" s="105"/>
      <c r="P121" s="209">
        <f>P122</f>
        <v>0</v>
      </c>
      <c r="Q121" s="105"/>
      <c r="R121" s="209">
        <f>R122</f>
        <v>0</v>
      </c>
      <c r="S121" s="105"/>
      <c r="T121" s="210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78</v>
      </c>
      <c r="AU121" s="18" t="s">
        <v>120</v>
      </c>
      <c r="BK121" s="211">
        <f>BK122</f>
        <v>0</v>
      </c>
    </row>
    <row r="122" s="12" customFormat="1" ht="25.92" customHeight="1">
      <c r="A122" s="12"/>
      <c r="B122" s="212"/>
      <c r="C122" s="213"/>
      <c r="D122" s="214" t="s">
        <v>78</v>
      </c>
      <c r="E122" s="215" t="s">
        <v>110</v>
      </c>
      <c r="F122" s="215" t="s">
        <v>111</v>
      </c>
      <c r="G122" s="213"/>
      <c r="H122" s="213"/>
      <c r="I122" s="216"/>
      <c r="J122" s="217">
        <f>BK122</f>
        <v>0</v>
      </c>
      <c r="K122" s="213"/>
      <c r="L122" s="218"/>
      <c r="M122" s="219"/>
      <c r="N122" s="220"/>
      <c r="O122" s="220"/>
      <c r="P122" s="221">
        <f>P123+P127+P130+P133</f>
        <v>0</v>
      </c>
      <c r="Q122" s="220"/>
      <c r="R122" s="221">
        <f>R123+R127+R130+R133</f>
        <v>0</v>
      </c>
      <c r="S122" s="220"/>
      <c r="T122" s="222">
        <f>T123+T127+T130+T133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3" t="s">
        <v>97</v>
      </c>
      <c r="AT122" s="224" t="s">
        <v>78</v>
      </c>
      <c r="AU122" s="224" t="s">
        <v>79</v>
      </c>
      <c r="AY122" s="223" t="s">
        <v>163</v>
      </c>
      <c r="BK122" s="225">
        <f>BK123+BK127+BK130+BK133</f>
        <v>0</v>
      </c>
    </row>
    <row r="123" s="12" customFormat="1" ht="22.8" customHeight="1">
      <c r="A123" s="12"/>
      <c r="B123" s="212"/>
      <c r="C123" s="213"/>
      <c r="D123" s="214" t="s">
        <v>78</v>
      </c>
      <c r="E123" s="226" t="s">
        <v>2516</v>
      </c>
      <c r="F123" s="226" t="s">
        <v>2517</v>
      </c>
      <c r="G123" s="213"/>
      <c r="H123" s="213"/>
      <c r="I123" s="216"/>
      <c r="J123" s="227">
        <f>BK123</f>
        <v>0</v>
      </c>
      <c r="K123" s="213"/>
      <c r="L123" s="218"/>
      <c r="M123" s="219"/>
      <c r="N123" s="220"/>
      <c r="O123" s="220"/>
      <c r="P123" s="221">
        <f>SUM(P124:P126)</f>
        <v>0</v>
      </c>
      <c r="Q123" s="220"/>
      <c r="R123" s="221">
        <f>SUM(R124:R126)</f>
        <v>0</v>
      </c>
      <c r="S123" s="220"/>
      <c r="T123" s="22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97</v>
      </c>
      <c r="AT123" s="224" t="s">
        <v>78</v>
      </c>
      <c r="AU123" s="224" t="s">
        <v>84</v>
      </c>
      <c r="AY123" s="223" t="s">
        <v>163</v>
      </c>
      <c r="BK123" s="225">
        <f>SUM(BK124:BK126)</f>
        <v>0</v>
      </c>
    </row>
    <row r="124" s="2" customFormat="1" ht="16.5" customHeight="1">
      <c r="A124" s="39"/>
      <c r="B124" s="40"/>
      <c r="C124" s="228" t="s">
        <v>84</v>
      </c>
      <c r="D124" s="228" t="s">
        <v>165</v>
      </c>
      <c r="E124" s="229" t="s">
        <v>2977</v>
      </c>
      <c r="F124" s="230" t="s">
        <v>2517</v>
      </c>
      <c r="G124" s="231" t="s">
        <v>1237</v>
      </c>
      <c r="H124" s="232">
        <v>1</v>
      </c>
      <c r="I124" s="233"/>
      <c r="J124" s="234">
        <f>ROUND(I124*H124,2)</f>
        <v>0</v>
      </c>
      <c r="K124" s="235"/>
      <c r="L124" s="45"/>
      <c r="M124" s="236" t="s">
        <v>1</v>
      </c>
      <c r="N124" s="237" t="s">
        <v>44</v>
      </c>
      <c r="O124" s="92"/>
      <c r="P124" s="238">
        <f>O124*H124</f>
        <v>0</v>
      </c>
      <c r="Q124" s="238">
        <v>0</v>
      </c>
      <c r="R124" s="238">
        <f>Q124*H124</f>
        <v>0</v>
      </c>
      <c r="S124" s="238">
        <v>0</v>
      </c>
      <c r="T124" s="23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0" t="s">
        <v>94</v>
      </c>
      <c r="AT124" s="240" t="s">
        <v>165</v>
      </c>
      <c r="AU124" s="240" t="s">
        <v>88</v>
      </c>
      <c r="AY124" s="18" t="s">
        <v>163</v>
      </c>
      <c r="BE124" s="241">
        <f>IF(N124="základní",J124,0)</f>
        <v>0</v>
      </c>
      <c r="BF124" s="241">
        <f>IF(N124="snížená",J124,0)</f>
        <v>0</v>
      </c>
      <c r="BG124" s="241">
        <f>IF(N124="zákl. přenesená",J124,0)</f>
        <v>0</v>
      </c>
      <c r="BH124" s="241">
        <f>IF(N124="sníž. přenesená",J124,0)</f>
        <v>0</v>
      </c>
      <c r="BI124" s="241">
        <f>IF(N124="nulová",J124,0)</f>
        <v>0</v>
      </c>
      <c r="BJ124" s="18" t="s">
        <v>84</v>
      </c>
      <c r="BK124" s="241">
        <f>ROUND(I124*H124,2)</f>
        <v>0</v>
      </c>
      <c r="BL124" s="18" t="s">
        <v>94</v>
      </c>
      <c r="BM124" s="240" t="s">
        <v>88</v>
      </c>
    </row>
    <row r="125" s="2" customFormat="1" ht="16.5" customHeight="1">
      <c r="A125" s="39"/>
      <c r="B125" s="40"/>
      <c r="C125" s="228" t="s">
        <v>88</v>
      </c>
      <c r="D125" s="228" t="s">
        <v>165</v>
      </c>
      <c r="E125" s="229" t="s">
        <v>2518</v>
      </c>
      <c r="F125" s="230" t="s">
        <v>2519</v>
      </c>
      <c r="G125" s="231" t="s">
        <v>2520</v>
      </c>
      <c r="H125" s="232">
        <v>1</v>
      </c>
      <c r="I125" s="233"/>
      <c r="J125" s="234">
        <f>ROUND(I125*H125,2)</f>
        <v>0</v>
      </c>
      <c r="K125" s="235"/>
      <c r="L125" s="45"/>
      <c r="M125" s="236" t="s">
        <v>1</v>
      </c>
      <c r="N125" s="237" t="s">
        <v>44</v>
      </c>
      <c r="O125" s="92"/>
      <c r="P125" s="238">
        <f>O125*H125</f>
        <v>0</v>
      </c>
      <c r="Q125" s="238">
        <v>0</v>
      </c>
      <c r="R125" s="238">
        <f>Q125*H125</f>
        <v>0</v>
      </c>
      <c r="S125" s="238">
        <v>0</v>
      </c>
      <c r="T125" s="23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0" t="s">
        <v>94</v>
      </c>
      <c r="AT125" s="240" t="s">
        <v>165</v>
      </c>
      <c r="AU125" s="240" t="s">
        <v>88</v>
      </c>
      <c r="AY125" s="18" t="s">
        <v>163</v>
      </c>
      <c r="BE125" s="241">
        <f>IF(N125="základní",J125,0)</f>
        <v>0</v>
      </c>
      <c r="BF125" s="241">
        <f>IF(N125="snížená",J125,0)</f>
        <v>0</v>
      </c>
      <c r="BG125" s="241">
        <f>IF(N125="zákl. přenesená",J125,0)</f>
        <v>0</v>
      </c>
      <c r="BH125" s="241">
        <f>IF(N125="sníž. přenesená",J125,0)</f>
        <v>0</v>
      </c>
      <c r="BI125" s="241">
        <f>IF(N125="nulová",J125,0)</f>
        <v>0</v>
      </c>
      <c r="BJ125" s="18" t="s">
        <v>84</v>
      </c>
      <c r="BK125" s="241">
        <f>ROUND(I125*H125,2)</f>
        <v>0</v>
      </c>
      <c r="BL125" s="18" t="s">
        <v>94</v>
      </c>
      <c r="BM125" s="240" t="s">
        <v>94</v>
      </c>
    </row>
    <row r="126" s="2" customFormat="1" ht="16.5" customHeight="1">
      <c r="A126" s="39"/>
      <c r="B126" s="40"/>
      <c r="C126" s="228" t="s">
        <v>91</v>
      </c>
      <c r="D126" s="228" t="s">
        <v>165</v>
      </c>
      <c r="E126" s="229" t="s">
        <v>2880</v>
      </c>
      <c r="F126" s="230" t="s">
        <v>2978</v>
      </c>
      <c r="G126" s="231" t="s">
        <v>325</v>
      </c>
      <c r="H126" s="232">
        <v>1</v>
      </c>
      <c r="I126" s="233"/>
      <c r="J126" s="234">
        <f>ROUND(I126*H126,2)</f>
        <v>0</v>
      </c>
      <c r="K126" s="235"/>
      <c r="L126" s="45"/>
      <c r="M126" s="236" t="s">
        <v>1</v>
      </c>
      <c r="N126" s="237" t="s">
        <v>44</v>
      </c>
      <c r="O126" s="92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0" t="s">
        <v>94</v>
      </c>
      <c r="AT126" s="240" t="s">
        <v>165</v>
      </c>
      <c r="AU126" s="240" t="s">
        <v>88</v>
      </c>
      <c r="AY126" s="18" t="s">
        <v>163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8" t="s">
        <v>84</v>
      </c>
      <c r="BK126" s="241">
        <f>ROUND(I126*H126,2)</f>
        <v>0</v>
      </c>
      <c r="BL126" s="18" t="s">
        <v>94</v>
      </c>
      <c r="BM126" s="240" t="s">
        <v>100</v>
      </c>
    </row>
    <row r="127" s="12" customFormat="1" ht="22.8" customHeight="1">
      <c r="A127" s="12"/>
      <c r="B127" s="212"/>
      <c r="C127" s="213"/>
      <c r="D127" s="214" t="s">
        <v>78</v>
      </c>
      <c r="E127" s="226" t="s">
        <v>2521</v>
      </c>
      <c r="F127" s="226" t="s">
        <v>2522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SUM(P128:P129)</f>
        <v>0</v>
      </c>
      <c r="Q127" s="220"/>
      <c r="R127" s="221">
        <f>SUM(R128:R129)</f>
        <v>0</v>
      </c>
      <c r="S127" s="220"/>
      <c r="T127" s="222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97</v>
      </c>
      <c r="AT127" s="224" t="s">
        <v>78</v>
      </c>
      <c r="AU127" s="224" t="s">
        <v>84</v>
      </c>
      <c r="AY127" s="223" t="s">
        <v>163</v>
      </c>
      <c r="BK127" s="225">
        <f>SUM(BK128:BK129)</f>
        <v>0</v>
      </c>
    </row>
    <row r="128" s="2" customFormat="1" ht="16.5" customHeight="1">
      <c r="A128" s="39"/>
      <c r="B128" s="40"/>
      <c r="C128" s="228" t="s">
        <v>94</v>
      </c>
      <c r="D128" s="228" t="s">
        <v>165</v>
      </c>
      <c r="E128" s="229" t="s">
        <v>2885</v>
      </c>
      <c r="F128" s="230" t="s">
        <v>2522</v>
      </c>
      <c r="G128" s="231" t="s">
        <v>325</v>
      </c>
      <c r="H128" s="232">
        <v>1</v>
      </c>
      <c r="I128" s="233"/>
      <c r="J128" s="234">
        <f>ROUND(I128*H128,2)</f>
        <v>0</v>
      </c>
      <c r="K128" s="235"/>
      <c r="L128" s="45"/>
      <c r="M128" s="236" t="s">
        <v>1</v>
      </c>
      <c r="N128" s="237" t="s">
        <v>44</v>
      </c>
      <c r="O128" s="92"/>
      <c r="P128" s="238">
        <f>O128*H128</f>
        <v>0</v>
      </c>
      <c r="Q128" s="238">
        <v>0</v>
      </c>
      <c r="R128" s="238">
        <f>Q128*H128</f>
        <v>0</v>
      </c>
      <c r="S128" s="238">
        <v>0</v>
      </c>
      <c r="T128" s="23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0" t="s">
        <v>94</v>
      </c>
      <c r="AT128" s="240" t="s">
        <v>165</v>
      </c>
      <c r="AU128" s="240" t="s">
        <v>88</v>
      </c>
      <c r="AY128" s="18" t="s">
        <v>163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8" t="s">
        <v>84</v>
      </c>
      <c r="BK128" s="241">
        <f>ROUND(I128*H128,2)</f>
        <v>0</v>
      </c>
      <c r="BL128" s="18" t="s">
        <v>94</v>
      </c>
      <c r="BM128" s="240" t="s">
        <v>185</v>
      </c>
    </row>
    <row r="129" s="2" customFormat="1" ht="16.5" customHeight="1">
      <c r="A129" s="39"/>
      <c r="B129" s="40"/>
      <c r="C129" s="228" t="s">
        <v>205</v>
      </c>
      <c r="D129" s="228" t="s">
        <v>165</v>
      </c>
      <c r="E129" s="229" t="s">
        <v>2979</v>
      </c>
      <c r="F129" s="230" t="s">
        <v>2980</v>
      </c>
      <c r="G129" s="231" t="s">
        <v>325</v>
      </c>
      <c r="H129" s="232">
        <v>1</v>
      </c>
      <c r="I129" s="233"/>
      <c r="J129" s="234">
        <f>ROUND(I129*H129,2)</f>
        <v>0</v>
      </c>
      <c r="K129" s="235"/>
      <c r="L129" s="45"/>
      <c r="M129" s="236" t="s">
        <v>1</v>
      </c>
      <c r="N129" s="237" t="s">
        <v>44</v>
      </c>
      <c r="O129" s="92"/>
      <c r="P129" s="238">
        <f>O129*H129</f>
        <v>0</v>
      </c>
      <c r="Q129" s="238">
        <v>0</v>
      </c>
      <c r="R129" s="238">
        <f>Q129*H129</f>
        <v>0</v>
      </c>
      <c r="S129" s="238">
        <v>0</v>
      </c>
      <c r="T129" s="23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0" t="s">
        <v>94</v>
      </c>
      <c r="AT129" s="240" t="s">
        <v>165</v>
      </c>
      <c r="AU129" s="240" t="s">
        <v>88</v>
      </c>
      <c r="AY129" s="18" t="s">
        <v>163</v>
      </c>
      <c r="BE129" s="241">
        <f>IF(N129="základní",J129,0)</f>
        <v>0</v>
      </c>
      <c r="BF129" s="241">
        <f>IF(N129="snížená",J129,0)</f>
        <v>0</v>
      </c>
      <c r="BG129" s="241">
        <f>IF(N129="zákl. přenesená",J129,0)</f>
        <v>0</v>
      </c>
      <c r="BH129" s="241">
        <f>IF(N129="sníž. přenesená",J129,0)</f>
        <v>0</v>
      </c>
      <c r="BI129" s="241">
        <f>IF(N129="nulová",J129,0)</f>
        <v>0</v>
      </c>
      <c r="BJ129" s="18" t="s">
        <v>84</v>
      </c>
      <c r="BK129" s="241">
        <f>ROUND(I129*H129,2)</f>
        <v>0</v>
      </c>
      <c r="BL129" s="18" t="s">
        <v>94</v>
      </c>
      <c r="BM129" s="240" t="s">
        <v>188</v>
      </c>
    </row>
    <row r="130" s="12" customFormat="1" ht="22.8" customHeight="1">
      <c r="A130" s="12"/>
      <c r="B130" s="212"/>
      <c r="C130" s="213"/>
      <c r="D130" s="214" t="s">
        <v>78</v>
      </c>
      <c r="E130" s="226" t="s">
        <v>2527</v>
      </c>
      <c r="F130" s="226" t="s">
        <v>2528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SUM(P131:P132)</f>
        <v>0</v>
      </c>
      <c r="Q130" s="220"/>
      <c r="R130" s="221">
        <f>SUM(R131:R132)</f>
        <v>0</v>
      </c>
      <c r="S130" s="220"/>
      <c r="T130" s="222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97</v>
      </c>
      <c r="AT130" s="224" t="s">
        <v>78</v>
      </c>
      <c r="AU130" s="224" t="s">
        <v>84</v>
      </c>
      <c r="AY130" s="223" t="s">
        <v>163</v>
      </c>
      <c r="BK130" s="225">
        <f>SUM(BK131:BK132)</f>
        <v>0</v>
      </c>
    </row>
    <row r="131" s="2" customFormat="1" ht="16.5" customHeight="1">
      <c r="A131" s="39"/>
      <c r="B131" s="40"/>
      <c r="C131" s="228" t="s">
        <v>97</v>
      </c>
      <c r="D131" s="228" t="s">
        <v>165</v>
      </c>
      <c r="E131" s="229" t="s">
        <v>2981</v>
      </c>
      <c r="F131" s="230" t="s">
        <v>2982</v>
      </c>
      <c r="G131" s="231" t="s">
        <v>2520</v>
      </c>
      <c r="H131" s="232">
        <v>1</v>
      </c>
      <c r="I131" s="233"/>
      <c r="J131" s="234">
        <f>ROUND(I131*H131,2)</f>
        <v>0</v>
      </c>
      <c r="K131" s="235"/>
      <c r="L131" s="45"/>
      <c r="M131" s="236" t="s">
        <v>1</v>
      </c>
      <c r="N131" s="237" t="s">
        <v>44</v>
      </c>
      <c r="O131" s="92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0" t="s">
        <v>94</v>
      </c>
      <c r="AT131" s="240" t="s">
        <v>165</v>
      </c>
      <c r="AU131" s="240" t="s">
        <v>88</v>
      </c>
      <c r="AY131" s="18" t="s">
        <v>163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8" t="s">
        <v>84</v>
      </c>
      <c r="BK131" s="241">
        <f>ROUND(I131*H131,2)</f>
        <v>0</v>
      </c>
      <c r="BL131" s="18" t="s">
        <v>94</v>
      </c>
      <c r="BM131" s="240" t="s">
        <v>8</v>
      </c>
    </row>
    <row r="132" s="2" customFormat="1" ht="21.75" customHeight="1">
      <c r="A132" s="39"/>
      <c r="B132" s="40"/>
      <c r="C132" s="228" t="s">
        <v>100</v>
      </c>
      <c r="D132" s="228" t="s">
        <v>165</v>
      </c>
      <c r="E132" s="229" t="s">
        <v>2983</v>
      </c>
      <c r="F132" s="230" t="s">
        <v>2984</v>
      </c>
      <c r="G132" s="231" t="s">
        <v>325</v>
      </c>
      <c r="H132" s="232">
        <v>1</v>
      </c>
      <c r="I132" s="233"/>
      <c r="J132" s="234">
        <f>ROUND(I132*H132,2)</f>
        <v>0</v>
      </c>
      <c r="K132" s="235"/>
      <c r="L132" s="45"/>
      <c r="M132" s="236" t="s">
        <v>1</v>
      </c>
      <c r="N132" s="237" t="s">
        <v>44</v>
      </c>
      <c r="O132" s="92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0" t="s">
        <v>94</v>
      </c>
      <c r="AT132" s="240" t="s">
        <v>165</v>
      </c>
      <c r="AU132" s="240" t="s">
        <v>88</v>
      </c>
      <c r="AY132" s="18" t="s">
        <v>163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8" t="s">
        <v>84</v>
      </c>
      <c r="BK132" s="241">
        <f>ROUND(I132*H132,2)</f>
        <v>0</v>
      </c>
      <c r="BL132" s="18" t="s">
        <v>94</v>
      </c>
      <c r="BM132" s="240" t="s">
        <v>197</v>
      </c>
    </row>
    <row r="133" s="12" customFormat="1" ht="22.8" customHeight="1">
      <c r="A133" s="12"/>
      <c r="B133" s="212"/>
      <c r="C133" s="213"/>
      <c r="D133" s="214" t="s">
        <v>78</v>
      </c>
      <c r="E133" s="226" t="s">
        <v>2985</v>
      </c>
      <c r="F133" s="226" t="s">
        <v>2986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SUM(P134:P135)</f>
        <v>0</v>
      </c>
      <c r="Q133" s="220"/>
      <c r="R133" s="221">
        <f>SUM(R134:R135)</f>
        <v>0</v>
      </c>
      <c r="S133" s="220"/>
      <c r="T133" s="22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97</v>
      </c>
      <c r="AT133" s="224" t="s">
        <v>78</v>
      </c>
      <c r="AU133" s="224" t="s">
        <v>84</v>
      </c>
      <c r="AY133" s="223" t="s">
        <v>163</v>
      </c>
      <c r="BK133" s="225">
        <f>SUM(BK134:BK135)</f>
        <v>0</v>
      </c>
    </row>
    <row r="134" s="2" customFormat="1" ht="16.5" customHeight="1">
      <c r="A134" s="39"/>
      <c r="B134" s="40"/>
      <c r="C134" s="228" t="s">
        <v>194</v>
      </c>
      <c r="D134" s="228" t="s">
        <v>165</v>
      </c>
      <c r="E134" s="229" t="s">
        <v>2987</v>
      </c>
      <c r="F134" s="230" t="s">
        <v>2988</v>
      </c>
      <c r="G134" s="231" t="s">
        <v>325</v>
      </c>
      <c r="H134" s="232">
        <v>1</v>
      </c>
      <c r="I134" s="233"/>
      <c r="J134" s="234">
        <f>ROUND(I134*H134,2)</f>
        <v>0</v>
      </c>
      <c r="K134" s="235"/>
      <c r="L134" s="45"/>
      <c r="M134" s="236" t="s">
        <v>1</v>
      </c>
      <c r="N134" s="237" t="s">
        <v>44</v>
      </c>
      <c r="O134" s="92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0" t="s">
        <v>94</v>
      </c>
      <c r="AT134" s="240" t="s">
        <v>165</v>
      </c>
      <c r="AU134" s="240" t="s">
        <v>88</v>
      </c>
      <c r="AY134" s="18" t="s">
        <v>163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8" t="s">
        <v>84</v>
      </c>
      <c r="BK134" s="241">
        <f>ROUND(I134*H134,2)</f>
        <v>0</v>
      </c>
      <c r="BL134" s="18" t="s">
        <v>94</v>
      </c>
      <c r="BM134" s="240" t="s">
        <v>202</v>
      </c>
    </row>
    <row r="135" s="2" customFormat="1" ht="16.5" customHeight="1">
      <c r="A135" s="39"/>
      <c r="B135" s="40"/>
      <c r="C135" s="228" t="s">
        <v>185</v>
      </c>
      <c r="D135" s="228" t="s">
        <v>165</v>
      </c>
      <c r="E135" s="229" t="s">
        <v>2989</v>
      </c>
      <c r="F135" s="230" t="s">
        <v>2990</v>
      </c>
      <c r="G135" s="231" t="s">
        <v>1237</v>
      </c>
      <c r="H135" s="232">
        <v>1</v>
      </c>
      <c r="I135" s="233"/>
      <c r="J135" s="234">
        <f>ROUND(I135*H135,2)</f>
        <v>0</v>
      </c>
      <c r="K135" s="235"/>
      <c r="L135" s="45"/>
      <c r="M135" s="279" t="s">
        <v>1</v>
      </c>
      <c r="N135" s="280" t="s">
        <v>44</v>
      </c>
      <c r="O135" s="281"/>
      <c r="P135" s="282">
        <f>O135*H135</f>
        <v>0</v>
      </c>
      <c r="Q135" s="282">
        <v>0</v>
      </c>
      <c r="R135" s="282">
        <f>Q135*H135</f>
        <v>0</v>
      </c>
      <c r="S135" s="282">
        <v>0</v>
      </c>
      <c r="T135" s="28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0" t="s">
        <v>94</v>
      </c>
      <c r="AT135" s="240" t="s">
        <v>165</v>
      </c>
      <c r="AU135" s="240" t="s">
        <v>88</v>
      </c>
      <c r="AY135" s="18" t="s">
        <v>163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8" t="s">
        <v>84</v>
      </c>
      <c r="BK135" s="241">
        <f>ROUND(I135*H135,2)</f>
        <v>0</v>
      </c>
      <c r="BL135" s="18" t="s">
        <v>94</v>
      </c>
      <c r="BM135" s="240" t="s">
        <v>208</v>
      </c>
    </row>
    <row r="136" s="2" customFormat="1" ht="6.96" customHeight="1">
      <c r="A136" s="39"/>
      <c r="B136" s="67"/>
      <c r="C136" s="68"/>
      <c r="D136" s="68"/>
      <c r="E136" s="68"/>
      <c r="F136" s="68"/>
      <c r="G136" s="68"/>
      <c r="H136" s="68"/>
      <c r="I136" s="68"/>
      <c r="J136" s="68"/>
      <c r="K136" s="68"/>
      <c r="L136" s="45"/>
      <c r="M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</sheetData>
  <sheetProtection sheet="1" autoFilter="0" formatColumns="0" formatRows="0" objects="1" scenarios="1" spinCount="100000" saltValue="c7hBX0VHM+UOiqQ7r8+HN4lEQUIqqDAbYNY1KVq7lN3bKQMHJFGcbcRNrMXI3YELCbIlcDpWcaMNC3Dp+B6BhA==" hashValue="4KuNbuP4pYMGgMIJ6ZOKnvrgs3GGg3VIufBB8b0D1qDHNN2NLdVpD0ZnyVcfDtjV5FVqN8isdFK7BirM/N247Q==" algorithmName="SHA-512" password="CC35"/>
  <autoFilter ref="C120:K13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2025-06-26T05:06:22Z</dcterms:created>
  <dcterms:modified xsi:type="dcterms:W3CDTF">2025-06-26T05:06:37Z</dcterms:modified>
</cp:coreProperties>
</file>