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5 - Altán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05 - Altán'!$C$91:$K$297</definedName>
    <definedName name="_xlnm.Print_Area" localSheetId="1">'SO 05 - Altán'!$C$4:$J$39,'SO 05 - Altán'!$C$45:$J$73,'SO 05 - Altán'!$C$79:$K$297</definedName>
    <definedName name="_xlnm.Print_Titles" localSheetId="1">'SO 05 - Altán'!$91:$91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296"/>
  <c r="BH296"/>
  <c r="BG296"/>
  <c r="BF296"/>
  <c r="T296"/>
  <c r="T286"/>
  <c r="R296"/>
  <c r="R286"/>
  <c r="P296"/>
  <c r="P286"/>
  <c r="BI287"/>
  <c r="BH287"/>
  <c r="BG287"/>
  <c r="BF287"/>
  <c r="T287"/>
  <c r="R287"/>
  <c r="P287"/>
  <c r="BI284"/>
  <c r="BH284"/>
  <c r="BG284"/>
  <c r="BF284"/>
  <c r="T284"/>
  <c r="R284"/>
  <c r="P284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4"/>
  <c r="BH254"/>
  <c r="BG254"/>
  <c r="BF254"/>
  <c r="T254"/>
  <c r="R254"/>
  <c r="P254"/>
  <c r="BI242"/>
  <c r="BH242"/>
  <c r="BG242"/>
  <c r="BF242"/>
  <c r="T242"/>
  <c r="R242"/>
  <c r="P242"/>
  <c r="BI239"/>
  <c r="BH239"/>
  <c r="BG239"/>
  <c r="BF239"/>
  <c r="T239"/>
  <c r="R239"/>
  <c r="P239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1"/>
  <c r="BH211"/>
  <c r="BG211"/>
  <c r="BF211"/>
  <c r="T211"/>
  <c r="R211"/>
  <c r="P211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0"/>
  <c r="BH200"/>
  <c r="BG200"/>
  <c r="BF200"/>
  <c r="T200"/>
  <c r="T199"/>
  <c r="R200"/>
  <c r="R199"/>
  <c r="P200"/>
  <c r="P199"/>
  <c r="BI198"/>
  <c r="BH198"/>
  <c r="BG198"/>
  <c r="BF198"/>
  <c r="T198"/>
  <c r="R198"/>
  <c r="P198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7"/>
  <c r="BH187"/>
  <c r="BG187"/>
  <c r="BF187"/>
  <c r="T187"/>
  <c r="T186"/>
  <c r="R187"/>
  <c r="R186"/>
  <c r="P187"/>
  <c r="P186"/>
  <c r="BI184"/>
  <c r="BH184"/>
  <c r="BG184"/>
  <c r="BF184"/>
  <c r="T184"/>
  <c r="R184"/>
  <c r="P184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0"/>
  <c r="BH140"/>
  <c r="BG140"/>
  <c r="BF140"/>
  <c r="T140"/>
  <c r="R140"/>
  <c r="P140"/>
  <c r="BI136"/>
  <c r="BH136"/>
  <c r="BG136"/>
  <c r="BF136"/>
  <c r="T136"/>
  <c r="R136"/>
  <c r="P136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3"/>
  <c r="BH113"/>
  <c r="BG113"/>
  <c r="BF113"/>
  <c r="T113"/>
  <c r="R113"/>
  <c r="P113"/>
  <c r="BI104"/>
  <c r="BH104"/>
  <c r="BG104"/>
  <c r="BF104"/>
  <c r="T104"/>
  <c r="R104"/>
  <c r="P104"/>
  <c r="BI98"/>
  <c r="BH98"/>
  <c r="BG98"/>
  <c r="BF98"/>
  <c r="T98"/>
  <c r="R98"/>
  <c r="P98"/>
  <c r="BI95"/>
  <c r="BH95"/>
  <c r="BG95"/>
  <c r="BF95"/>
  <c r="T95"/>
  <c r="R95"/>
  <c r="P95"/>
  <c r="J88"/>
  <c r="F88"/>
  <c r="F86"/>
  <c r="E84"/>
  <c r="J54"/>
  <c r="F54"/>
  <c r="F52"/>
  <c r="E50"/>
  <c r="J24"/>
  <c r="E24"/>
  <c r="J55"/>
  <c r="J23"/>
  <c r="J18"/>
  <c r="E18"/>
  <c r="F55"/>
  <c r="J17"/>
  <c r="J12"/>
  <c r="J52"/>
  <c r="E7"/>
  <c r="E48"/>
  <c i="1" r="L50"/>
  <c r="AM50"/>
  <c r="AM49"/>
  <c r="L49"/>
  <c r="AM47"/>
  <c r="L47"/>
  <c r="L45"/>
  <c r="L44"/>
  <c i="2" r="F34"/>
  <c r="BK113"/>
  <c r="J223"/>
  <c r="J274"/>
  <c r="J218"/>
  <c r="BK230"/>
  <c r="BK128"/>
  <c r="BK136"/>
  <c r="BK262"/>
  <c r="BK191"/>
  <c r="BK147"/>
  <c r="J195"/>
  <c r="J153"/>
  <c r="BK177"/>
  <c r="J210"/>
  <c r="J265"/>
  <c r="BK204"/>
  <c r="J113"/>
  <c r="BK270"/>
  <c r="BK153"/>
  <c r="J268"/>
  <c r="BK223"/>
  <c r="BK207"/>
  <c r="J200"/>
  <c r="J225"/>
  <c r="BK164"/>
  <c r="J187"/>
  <c r="J198"/>
  <c r="BK274"/>
  <c r="J232"/>
  <c r="BK120"/>
  <c r="J221"/>
  <c r="J175"/>
  <c r="BK228"/>
  <c r="J272"/>
  <c r="J277"/>
  <c r="BK218"/>
  <c r="J284"/>
  <c r="BK172"/>
  <c r="BK254"/>
  <c r="J211"/>
  <c r="BK219"/>
  <c r="BK268"/>
  <c r="BK239"/>
  <c r="J140"/>
  <c r="BK98"/>
  <c r="J150"/>
  <c r="J239"/>
  <c r="BK265"/>
  <c r="J172"/>
  <c r="BK95"/>
  <c r="BK123"/>
  <c r="J193"/>
  <c r="BK184"/>
  <c r="BK272"/>
  <c r="J167"/>
  <c r="BK175"/>
  <c r="BK195"/>
  <c r="J98"/>
  <c r="BK221"/>
  <c r="J95"/>
  <c r="J191"/>
  <c r="J164"/>
  <c r="BK167"/>
  <c r="J34"/>
  <c r="BK277"/>
  <c r="J126"/>
  <c r="BK287"/>
  <c r="J207"/>
  <c r="J123"/>
  <c r="J147"/>
  <c r="J230"/>
  <c r="J296"/>
  <c r="BK200"/>
  <c r="J219"/>
  <c i="1" r="AS54"/>
  <c i="2" r="J120"/>
  <c r="J162"/>
  <c r="BK104"/>
  <c r="J128"/>
  <c r="BK225"/>
  <c r="J177"/>
  <c r="J184"/>
  <c r="BK198"/>
  <c r="J204"/>
  <c r="BK150"/>
  <c r="J104"/>
  <c r="BK296"/>
  <c r="F36"/>
  <c r="BK211"/>
  <c r="J242"/>
  <c r="J270"/>
  <c r="BK126"/>
  <c r="BK284"/>
  <c r="J262"/>
  <c r="BK162"/>
  <c r="BK187"/>
  <c r="J136"/>
  <c r="J287"/>
  <c r="BK232"/>
  <c r="BK242"/>
  <c r="J254"/>
  <c r="BK210"/>
  <c r="BK140"/>
  <c r="J228"/>
  <c r="F37"/>
  <c r="BK193"/>
  <c r="F35"/>
  <c l="1" r="P94"/>
  <c r="R139"/>
  <c r="T94"/>
  <c r="T139"/>
  <c r="R152"/>
  <c r="T190"/>
  <c r="BK139"/>
  <c r="J139"/>
  <c r="J62"/>
  <c r="R174"/>
  <c r="R190"/>
  <c r="R267"/>
  <c r="P139"/>
  <c r="P190"/>
  <c r="P267"/>
  <c r="P276"/>
  <c r="T174"/>
  <c r="T203"/>
  <c r="T202"/>
  <c r="BK276"/>
  <c r="J276"/>
  <c r="J71"/>
  <c r="T276"/>
  <c r="BK94"/>
  <c r="J94"/>
  <c r="J61"/>
  <c r="P152"/>
  <c r="BK190"/>
  <c r="J190"/>
  <c r="J66"/>
  <c r="R94"/>
  <c r="R93"/>
  <c r="P174"/>
  <c r="R203"/>
  <c r="R202"/>
  <c r="T267"/>
  <c r="R276"/>
  <c r="BK152"/>
  <c r="J152"/>
  <c r="J63"/>
  <c r="BK203"/>
  <c r="J203"/>
  <c r="J69"/>
  <c r="T152"/>
  <c r="P203"/>
  <c r="P202"/>
  <c r="BK174"/>
  <c r="J174"/>
  <c r="J64"/>
  <c r="BK267"/>
  <c r="J267"/>
  <c r="J70"/>
  <c r="BK186"/>
  <c r="J186"/>
  <c r="J65"/>
  <c r="BK199"/>
  <c r="J199"/>
  <c r="J67"/>
  <c r="BK286"/>
  <c r="J286"/>
  <c r="J72"/>
  <c r="BE98"/>
  <c r="BE113"/>
  <c r="BE128"/>
  <c r="BE136"/>
  <c r="BE140"/>
  <c r="BE150"/>
  <c r="BE198"/>
  <c r="BE200"/>
  <c r="BE218"/>
  <c r="BE219"/>
  <c r="BE265"/>
  <c r="BE268"/>
  <c r="BE296"/>
  <c r="E82"/>
  <c r="J86"/>
  <c r="J89"/>
  <c r="BE104"/>
  <c r="BE147"/>
  <c r="BE162"/>
  <c r="BE164"/>
  <c r="BE172"/>
  <c r="BE175"/>
  <c r="BE177"/>
  <c r="BE193"/>
  <c r="BE204"/>
  <c r="BE210"/>
  <c r="BE211"/>
  <c r="BE221"/>
  <c r="BE223"/>
  <c r="BE225"/>
  <c r="BE228"/>
  <c r="BE230"/>
  <c r="BE232"/>
  <c r="BE239"/>
  <c r="BE242"/>
  <c r="BE254"/>
  <c r="BE262"/>
  <c r="BE270"/>
  <c r="BE274"/>
  <c i="1" r="AW55"/>
  <c i="2" r="F89"/>
  <c r="BE95"/>
  <c r="BE120"/>
  <c r="BE123"/>
  <c r="BE126"/>
  <c r="BE153"/>
  <c r="BE167"/>
  <c r="BE184"/>
  <c r="BE187"/>
  <c r="BE191"/>
  <c r="BE195"/>
  <c r="BE207"/>
  <c r="BE272"/>
  <c i="1" r="BC55"/>
  <c i="2" r="BE277"/>
  <c r="BE284"/>
  <c i="1" r="BA55"/>
  <c i="2" r="BE287"/>
  <c i="1" r="BB55"/>
  <c r="BD55"/>
  <c r="BC54"/>
  <c r="W32"/>
  <c r="BA54"/>
  <c r="W30"/>
  <c r="BB54"/>
  <c r="W31"/>
  <c r="BD54"/>
  <c r="W33"/>
  <c i="2" l="1" r="T93"/>
  <c r="R92"/>
  <c r="T92"/>
  <c r="P93"/>
  <c r="P92"/>
  <c i="1" r="AU55"/>
  <c i="2" r="BK93"/>
  <c r="J93"/>
  <c r="J60"/>
  <c r="BK202"/>
  <c r="J202"/>
  <c r="J68"/>
  <c i="1" r="AU54"/>
  <c r="AX54"/>
  <c r="AY54"/>
  <c i="2" r="F33"/>
  <c i="1" r="AZ55"/>
  <c r="AZ54"/>
  <c r="W29"/>
  <c i="2" r="J33"/>
  <c i="1" r="AV55"/>
  <c r="AT55"/>
  <c r="AW54"/>
  <c r="AK30"/>
  <c i="2" l="1" r="BK92"/>
  <c r="J92"/>
  <c r="J30"/>
  <c i="1" r="AG55"/>
  <c r="AG54"/>
  <c r="AK26"/>
  <c r="AV54"/>
  <c r="AK29"/>
  <c r="AK35"/>
  <c i="2" l="1" r="J39"/>
  <c r="J59"/>
  <c i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<sst xmlns="http://schemas.openxmlformats.org/spreadsheetml/2006/main">
  <si>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</si>
  <si>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</si>
  <si>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</si>
  <si>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</si>
  <si>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</si>
  <si>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{e0456eae-db6d-43b2-b020-c441587a4ed8}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</si>
  <si>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</si>
  <si>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</si>
  <si>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</si>
  <si>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</si>
  <si>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</si>
  <si>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</si>
  <si>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</si>
  <si>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</si>
  <si>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</si>
  <si>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</si>
  <si>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</si>
  <si>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Modernizace Městského útulku Děčín</t>
  </si>
  <si>
    <t>KSO:</t>
  </si>
  <si>
    <t/>
  </si>
  <si>
    <t>CC-CZ:</t>
  </si>
  <si>
    <t>Místo:</t>
  </si>
  <si>
    <t xml:space="preserve"> Pod Chlumem 408, Děčín 2</t>
  </si>
  <si>
    <t>Datum:</t>
  </si>
  <si>
    <t>2. 6. 2025</t>
  </si>
  <si>
    <t>Zadavatel:</t>
  </si>
  <si>
    <t>IČ:</t>
  </si>
  <si>
    <t>261238</t>
  </si>
  <si>
    <t>Statutární město Děčín</t>
  </si>
  <si>
    <t>DIČ:</t>
  </si>
  <si>
    <t>Účastník:</t>
  </si>
  <si>
    <t>Vyplň údaj</t>
  </si>
  <si>
    <t>Projektant:</t>
  </si>
  <si>
    <t>69288992</t>
  </si>
  <si>
    <t>Vladimír Vidai</t>
  </si>
  <si>
    <t>CZ5705170625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</si>
  <si>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</si>
  <si>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</si>
  <si>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</si>
  <si>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</si>
  <si>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</si>
  <si>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</si>
  <si>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</si>
  <si>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</si>
  <si>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</si>
  <si>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</si>
  <si>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</si>
  <si>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</si>
  <si>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</si>
  <si>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</si>
  <si>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</si>
  <si>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</si>
  <si>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</si>
  <si>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</si>
  <si>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</si>
  <si>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</si>
  <si>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</si>
  <si>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</si>
  <si>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</si>
  <si>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</si>
  <si>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</si>
  <si>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</si>
  <si>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</si>
  <si>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</si>
  <si>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</si>
  <si>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</si>
  <si>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</si>
  <si>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</si>
  <si>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</si>
  <si>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</si>
  <si>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</si>
  <si>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</si>
  <si>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</si>
  <si>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</si>
  <si>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</si>
  <si>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</si>
  <si>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</si>
  <si>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</si>
  <si>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</si>
  <si>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</si>
  <si>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05</t>
  </si>
  <si>
    <t>Altán</t>
  </si>
  <si>
    <t>STA</t>
  </si>
  <si>
    <t>1</t>
  </si>
  <si>
    <t>{cd382bc0-c7b8-4ef3-8019-c25d1f6b0d56}</t>
  </si>
  <si>
    <t>2</t>
  </si>
  <si>
    <t>KRYCÍ LIST SOUPISU PRACÍ</t>
  </si>
  <si>
    <t>Objekt:</t>
  </si>
  <si>
    <t>SO 05 - Altán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</si>
  <si>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</si>
  <si>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</si>
  <si>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</si>
  <si>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</si>
  <si>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</si>
  <si>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</si>
  <si>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</si>
  <si>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</si>
  <si>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91 - Doplňující konstrukce a práce </t>
  </si>
  <si>
    <t xml:space="preserve">    94 - Lešení</t>
  </si>
  <si>
    <t xml:space="preserve">    997 - Doprava suti a vybouraných hmot</t>
  </si>
  <si>
    <t xml:space="preserve">    998 - Přesun hmot</t>
  </si>
  <si>
    <t>PSV - Práce a dodávky PSV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</si>
  <si>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</si>
  <si>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</si>
  <si>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</si>
  <si>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</si>
  <si>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</si>
  <si>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</si>
  <si>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</si>
  <si>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</si>
  <si>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</si>
  <si>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</si>
  <si>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</si>
  <si>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</si>
  <si>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</si>
  <si>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</si>
  <si>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</si>
  <si>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</si>
  <si>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</si>
  <si>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</si>
  <si>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</si>
  <si>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</si>
  <si>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</si>
  <si>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</si>
  <si>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</si>
  <si>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</si>
  <si>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</si>
  <si>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</si>
  <si>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</si>
  <si>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-1811193951</t>
  </si>
  <si>
    <t>Online PSC</t>
  </si>
  <si>
    <t>https://podminky.urs.cz/item/CS_URS_2025_01/113106123</t>
  </si>
  <si>
    <t>VV</t>
  </si>
  <si>
    <t>10,00*0,50</t>
  </si>
  <si>
    <t>113204111</t>
  </si>
  <si>
    <t>Vytrhání obrub s vybouráním lože, s přemístěním hmot na skládku na vzdálenost do 3 m nebo s naložením na dopravní prostředek záhonových</t>
  </si>
  <si>
    <t>m</t>
  </si>
  <si>
    <t>-740421397</t>
  </si>
  <si>
    <t>https://podminky.urs.cz/item/CS_URS_2025_01/113204111</t>
  </si>
  <si>
    <t>D1.1 - Technická zpráva</t>
  </si>
  <si>
    <t>D1.2 - Půdorys</t>
  </si>
  <si>
    <t>D1.5 - Řez B-B´</t>
  </si>
  <si>
    <t>9,40</t>
  </si>
  <si>
    <t>3</t>
  </si>
  <si>
    <t>122151101</t>
  </si>
  <si>
    <t>Odkopávky a prokopávky nezapažené strojně v hornině třídy těžitelnosti I skupiny 1 a 2 do 20 m3</t>
  </si>
  <si>
    <t>m3</t>
  </si>
  <si>
    <t>701920127</t>
  </si>
  <si>
    <t>https://podminky.urs.cz/item/CS_URS_2025_01/122151101</t>
  </si>
  <si>
    <t>3,90*10,00*0,25</t>
  </si>
  <si>
    <t>10,00*2,00*0,20</t>
  </si>
  <si>
    <t>10,00*0,50*0,25</t>
  </si>
  <si>
    <t>Součet</t>
  </si>
  <si>
    <t>133212811</t>
  </si>
  <si>
    <t>Hloubení nezapažených šachet ručně v horninách třídy těžitelnosti I skupiny 3, půdorysná plocha výkopu do 4 m2</t>
  </si>
  <si>
    <t>854488167</t>
  </si>
  <si>
    <t>https://podminky.urs.cz/item/CS_URS_2025_01/133212811</t>
  </si>
  <si>
    <t>D1.4 - Řez A-Á</t>
  </si>
  <si>
    <t>8*0,40*0,40*0,90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</si>
  <si>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</si>
  <si>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</si>
  <si>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</si>
  <si>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390771304</t>
  </si>
  <si>
    <t>https://podminky.urs.cz/item/CS_URS_2025_01/162751117</t>
  </si>
  <si>
    <t>15,00+1,152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</si>
  <si>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</si>
  <si>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</si>
  <si>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</si>
  <si>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286498307</t>
  </si>
  <si>
    <t>https://podminky.urs.cz/item/CS_URS_2025_01/162751119</t>
  </si>
  <si>
    <t>16,152*5 'Přepočtené koeficientem množství</t>
  </si>
  <si>
    <t>7</t>
  </si>
  <si>
    <t>M</t>
  </si>
  <si>
    <t>94621007</t>
  </si>
  <si>
    <t>poplatek za uložení stavebního odpadu zeminy a kamení zatříděného kódem 17 05 04 na recyklační skládku</t>
  </si>
  <si>
    <t>t</t>
  </si>
  <si>
    <t>8</t>
  </si>
  <si>
    <t>-1121773843</t>
  </si>
  <si>
    <t>16,152*1,6 'Přepočtené koeficientem množství</t>
  </si>
  <si>
    <t>181951112</t>
  </si>
  <si>
    <t>Úprava pláně vyrovnáním výškových rozdílů strojně v hornině třídy těžitelnosti I, skupiny 1 až 3 se zhutněním</t>
  </si>
  <si>
    <t>451719451</t>
  </si>
  <si>
    <t>https://podminky.urs.cz/item/CS_URS_2025_01/181951112</t>
  </si>
  <si>
    <t>3,90*10,00</t>
  </si>
  <si>
    <t>0,50*10,00</t>
  </si>
  <si>
    <t>9</t>
  </si>
  <si>
    <t>182112121</t>
  </si>
  <si>
    <t>Svahování trvalých svahů do projektovaných profilů ručně s potřebným přemístěním výkopku při svahování v zářezech v hornině třídy těžitelnosti I skupiny 3</t>
  </si>
  <si>
    <t>1023753400</t>
  </si>
  <si>
    <t>https://podminky.urs.cz/item/CS_URS_2025_01/182112121</t>
  </si>
  <si>
    <t>10,00*2,00</t>
  </si>
  <si>
    <t>Zakládání</t>
  </si>
  <si>
    <t>10</t>
  </si>
  <si>
    <t>275313711</t>
  </si>
  <si>
    <t>Základy z betonu prostého patky a bloky z betonu kamenem neprokládaného tř. C 20/25</t>
  </si>
  <si>
    <t>398797045</t>
  </si>
  <si>
    <t>https://podminky.urs.cz/item/CS_URS_2025_01/275313711</t>
  </si>
  <si>
    <t>11</t>
  </si>
  <si>
    <t>275351121</t>
  </si>
  <si>
    <t>Bednění základů patek zřízení</t>
  </si>
  <si>
    <t>-696163013</t>
  </si>
  <si>
    <t>https://podminky.urs.cz/item/CS_URS_2025_01/275351121</t>
  </si>
  <si>
    <t>8*0,40*4*0,40</t>
  </si>
  <si>
    <t>275351122</t>
  </si>
  <si>
    <t>Bednění základů patek odstranění</t>
  </si>
  <si>
    <t>-1353009320</t>
  </si>
  <si>
    <t>https://podminky.urs.cz/item/CS_URS_2025_01/275351122</t>
  </si>
  <si>
    <t>Komunikace pozemní</t>
  </si>
  <si>
    <t>13</t>
  </si>
  <si>
    <t>564851011</t>
  </si>
  <si>
    <t>Podklad ze štěrkodrti ŠD s rozprostřením a zhutněním plochy jednotlivě do 100 m2, po zhutnění tl. 150 mm</t>
  </si>
  <si>
    <t>1938832050</t>
  </si>
  <si>
    <t>https://podminky.urs.cz/item/CS_URS_2025_01/564851011</t>
  </si>
  <si>
    <t>"přístřešek"9,40*3,27</t>
  </si>
  <si>
    <t>"napojení na sáv.chodník"10,00*0,50</t>
  </si>
  <si>
    <t>14</t>
  </si>
  <si>
    <t>596211120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</si>
  <si>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</si>
  <si>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>-1677622575</t>
  </si>
  <si>
    <t>https://podminky.urs.cz/item/CS_URS_2025_01/596211120</t>
  </si>
  <si>
    <t>15</t>
  </si>
  <si>
    <t>59245015</t>
  </si>
  <si>
    <t>dlažba zámková betonová tvaru I 200x165mm tl 60mm přírodní</t>
  </si>
  <si>
    <t>340987305</t>
  </si>
  <si>
    <t>30,738*1,03 'Přepočtené koeficientem množství</t>
  </si>
  <si>
    <t>16</t>
  </si>
  <si>
    <t>596412121</t>
  </si>
  <si>
    <t>Kladení dlažby z betonových vegetačních dlaždic pozemních komunikací s ložem z kameniva těženého nebo drceného tl. do 50 mm, s vyplněním spár a vegetačních otvorů, s hutněním vibrováním velikosti dlaždic přes 0,09 m2 tl. 80 mm, pro plochy do 25 m2</t>
  </si>
  <si>
    <t>1637092170</t>
  </si>
  <si>
    <t>https://podminky.urs.cz/item/CS_URS_2025_01/596412121</t>
  </si>
  <si>
    <t>"odhad výměry"10,00*2,50</t>
  </si>
  <si>
    <t>17</t>
  </si>
  <si>
    <t>59246016</t>
  </si>
  <si>
    <t>dlažba plošná vegetační betonová 600x400mm tl 80mm přírodní</t>
  </si>
  <si>
    <t>-240618888</t>
  </si>
  <si>
    <t>25*1,03 'Přepočtené koeficientem množství</t>
  </si>
  <si>
    <t>91</t>
  </si>
  <si>
    <t xml:space="preserve">Doplňující konstrukce a práce </t>
  </si>
  <si>
    <t>18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</si>
  <si>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</si>
  <si>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</si>
  <si>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-855872304</t>
  </si>
  <si>
    <t>https://podminky.urs.cz/item/CS_URS_2025_01/979054441</t>
  </si>
  <si>
    <t>19</t>
  </si>
  <si>
    <t>916331112</t>
  </si>
  <si>
    <t>Osazení zahradního obrubníku betonového s ložem tl. od 50 do 100 mm z betonu prostého tř. C 12/15 s boční opěrou z betonu prostého tř. C 12/15</t>
  </si>
  <si>
    <t>852597725</t>
  </si>
  <si>
    <t>https://podminky.urs.cz/item/CS_URS_2025_01/916331112</t>
  </si>
  <si>
    <t>2*3,27+9,40</t>
  </si>
  <si>
    <t>20</t>
  </si>
  <si>
    <t>59217001</t>
  </si>
  <si>
    <t>obrubník zahradní betonový 1000x50x250mm</t>
  </si>
  <si>
    <t>-912244590</t>
  </si>
  <si>
    <t>15,94*1,01 'Přepočtené koeficientem množství</t>
  </si>
  <si>
    <t>94</t>
  </si>
  <si>
    <t>Lešení</t>
  </si>
  <si>
    <t>949101111</t>
  </si>
  <si>
    <t>Lešení pomocné pracovní pro objekty pozemních staveb pro zatížení do 150 kg/m2, o výšce lešeňové podlahy do 1,9 m</t>
  </si>
  <si>
    <t>1089958752</t>
  </si>
  <si>
    <t>https://podminky.urs.cz/item/CS_URS_2025_01/949101111</t>
  </si>
  <si>
    <t>5,00*12,00</t>
  </si>
  <si>
    <t>997</t>
  </si>
  <si>
    <t>Doprava suti a vybouraných hmot</t>
  </si>
  <si>
    <t>22</t>
  </si>
  <si>
    <t>997221611</t>
  </si>
  <si>
    <t>Nakládání na dopravní prostředky pro vodorovnou dopravu suti</t>
  </si>
  <si>
    <t>1231858174</t>
  </si>
  <si>
    <t>https://podminky.urs.cz/item/CS_URS_2025_01/997221611</t>
  </si>
  <si>
    <t>23</t>
  </si>
  <si>
    <t>997221561</t>
  </si>
  <si>
    <t>Vodorovná doprava suti bez naložení, ale se složením a s hrubým urovnáním z kusových materiálů, na vzdálenost do 1 km</t>
  </si>
  <si>
    <t>-958079864</t>
  </si>
  <si>
    <t>https://podminky.urs.cz/item/CS_URS_2025_01/997221561</t>
  </si>
  <si>
    <t>24</t>
  </si>
  <si>
    <t>997221569</t>
  </si>
  <si>
    <t>Vodorovná doprava suti bez naložení, ale se složením a s hrubým urovnáním Příplatek k ceně za každý další započatý 1 km přes 1 km</t>
  </si>
  <si>
    <t>-382275035</t>
  </si>
  <si>
    <t>https://podminky.urs.cz/item/CS_URS_2025_01/997221569</t>
  </si>
  <si>
    <t>0,376*14 'Přepočtené koeficientem množství</t>
  </si>
  <si>
    <t>25</t>
  </si>
  <si>
    <t>94621000</t>
  </si>
  <si>
    <t>poplatek za uložení stavebního odpadu betonového zatříděného kódem 17 01 01 na recyklační skládku</t>
  </si>
  <si>
    <t>1854324314</t>
  </si>
  <si>
    <t>998</t>
  </si>
  <si>
    <t>Přesun hmot</t>
  </si>
  <si>
    <t>26</t>
  </si>
  <si>
    <t>998223011</t>
  </si>
  <si>
    <t>Přesun hmot pro pozemní komunikace s krytem dlážděným dopravní vzdálenost do 200 m jakékoliv délky objektu</t>
  </si>
  <si>
    <t>-1944263314</t>
  </si>
  <si>
    <t>https://podminky.urs.cz/item/CS_URS_2025_01/998223011</t>
  </si>
  <si>
    <t>PSV</t>
  </si>
  <si>
    <t>Práce a dodávky PSV</t>
  </si>
  <si>
    <t>762</t>
  </si>
  <si>
    <t>Konstrukce tesařské</t>
  </si>
  <si>
    <t>27</t>
  </si>
  <si>
    <t>762081150</t>
  </si>
  <si>
    <t>Hoblování hraněného řeziva přímo na staveništi ve staveništní dílně</t>
  </si>
  <si>
    <t>964896168</t>
  </si>
  <si>
    <t>https://podminky.urs.cz/item/CS_URS_2025_01/762081150</t>
  </si>
  <si>
    <t>0,221+2,052</t>
  </si>
  <si>
    <t>28</t>
  </si>
  <si>
    <t>762082120</t>
  </si>
  <si>
    <t>Profilování zhlaví trámů a ozdobných konců jednoduché seříznutí jedním řezem, plochy do 160 cm2</t>
  </si>
  <si>
    <t>kus</t>
  </si>
  <si>
    <t>1605157359</t>
  </si>
  <si>
    <t>https://podminky.urs.cz/item/CS_URS_2025_01/762082120</t>
  </si>
  <si>
    <t>"krokev 80/160 mm dl. 3,80 m"13*2</t>
  </si>
  <si>
    <t>29</t>
  </si>
  <si>
    <t>95396111R</t>
  </si>
  <si>
    <t>Kotva chemická s vyvrtáním otvoru do betonu, železobetonu nebo tvrdého kamene tmel, velikost M 24, hloubka 350 mm</t>
  </si>
  <si>
    <t>R-položka</t>
  </si>
  <si>
    <t>-1224356044</t>
  </si>
  <si>
    <t>30</t>
  </si>
  <si>
    <t>762085103</t>
  </si>
  <si>
    <t>Montáž ocelových spojovacích prostředků (materiál ve specifikaci) kotevních želez příložek, patek, táhel</t>
  </si>
  <si>
    <t>-1631961166</t>
  </si>
  <si>
    <t>https://podminky.urs.cz/item/CS_URS_2025_01/762085103</t>
  </si>
  <si>
    <t>D1.3 - Krov</t>
  </si>
  <si>
    <t>31</t>
  </si>
  <si>
    <t>54825004</t>
  </si>
  <si>
    <t>kotevní patka tvaru U široká 140x120x4,0 20x400mm</t>
  </si>
  <si>
    <t>32</t>
  </si>
  <si>
    <t>-2074560360</t>
  </si>
  <si>
    <t>311410.R</t>
  </si>
  <si>
    <t>vrut ocelový FeZn drážka Torx talířová hlava (velkoformátová) dvouchodý_x000d_
závit 5x140mm</t>
  </si>
  <si>
    <t>-224908136</t>
  </si>
  <si>
    <t>8*2 'Přepočtené koeficientem množství</t>
  </si>
  <si>
    <t>33</t>
  </si>
  <si>
    <t>762085112</t>
  </si>
  <si>
    <t>Montáž ocelových spojovacích prostředků (materiál ve specifikaci) svorníků nebo šroubů délky přes 150 do 300 mm</t>
  </si>
  <si>
    <t>-340447126</t>
  </si>
  <si>
    <t>https://podminky.urs.cz/item/CS_URS_2025_01/762085112</t>
  </si>
  <si>
    <t>34</t>
  </si>
  <si>
    <t>31197006</t>
  </si>
  <si>
    <t>tyč závitová Pz 4.6 M16</t>
  </si>
  <si>
    <t>52019621</t>
  </si>
  <si>
    <t>16*0,3 'Přepočtené koeficientem množství</t>
  </si>
  <si>
    <t>35</t>
  </si>
  <si>
    <t>2008282</t>
  </si>
  <si>
    <t>bulldog 50/17x1mm ZN oboustranný</t>
  </si>
  <si>
    <t>219300404</t>
  </si>
  <si>
    <t>P</t>
  </si>
  <si>
    <t>Poznámka k položce:_x000d_
Parametry_x000d_
materiál spojovacího materiálu FE_x000d_
množství v balení 1ks_x000d_
prům D (celý bulldog) 50mm_x000d_
prům d (vnitřní) 17mm_x000d_
rozměr lišty 50x17x1mm_x000d_
typ kování bulldog_x000d_
síla 1mm_x000d_
povrchová úprava žárově pozinkováno</t>
  </si>
  <si>
    <t>16*2 'Přepočtené koeficientem množství</t>
  </si>
  <si>
    <t>36</t>
  </si>
  <si>
    <t>31111008</t>
  </si>
  <si>
    <t>matice přesná šestihranná Pz DIN 934-8 M16</t>
  </si>
  <si>
    <t>100 kus</t>
  </si>
  <si>
    <t>1189914154</t>
  </si>
  <si>
    <t>16*0,02 'Přepočtené koeficientem množství</t>
  </si>
  <si>
    <t>37</t>
  </si>
  <si>
    <t>31121032</t>
  </si>
  <si>
    <t>podložka pod dřevěnou konstrukci DIN 440 D 18mm</t>
  </si>
  <si>
    <t>1291156863</t>
  </si>
  <si>
    <t>38</t>
  </si>
  <si>
    <t>762713111</t>
  </si>
  <si>
    <t>Montáž prostorových vázaných konstrukcí z řeziva hoblovaného pomocí tesařských spojů průřezové plochy do 120 cm2</t>
  </si>
  <si>
    <t>-2030276849</t>
  </si>
  <si>
    <t>https://podminky.urs.cz/item/CS_URS_2025_01/762713111</t>
  </si>
  <si>
    <t>"kleština 50/160 mm dl. 3,2 m"8*3,20</t>
  </si>
  <si>
    <t>39</t>
  </si>
  <si>
    <t>60512125</t>
  </si>
  <si>
    <t>hranol stavební řezivo průřezu do 120cm2 do dl 6m</t>
  </si>
  <si>
    <t>733211499</t>
  </si>
  <si>
    <t>"kleština 50/160 mm dl. 3,2 m"8*3,20*0,05*0,16</t>
  </si>
  <si>
    <t>0,205*1,08 'Přepočtené koeficientem množství</t>
  </si>
  <si>
    <t>40</t>
  </si>
  <si>
    <t>762713121</t>
  </si>
  <si>
    <t>Montáž prostorových vázaných konstrukcí z řeziva hoblovaného pomocí tesařských spojů průřezové plochy přes 120 do 224 cm2</t>
  </si>
  <si>
    <t>-1464103715</t>
  </si>
  <si>
    <t>https://podminky.urs.cz/item/CS_URS_2025_01/762713121</t>
  </si>
  <si>
    <t>"sloupek 140/140 mm dl. 2,80 m"4*2,80</t>
  </si>
  <si>
    <t>"sloupek 140/140 mm dl. 2,50 m"4*2,50</t>
  </si>
  <si>
    <t>"vaznice 140/140 mm dl. 9,75 m"2*9,75</t>
  </si>
  <si>
    <t>"pásek 140/140 mm dl. 1,10 m"20*1,20</t>
  </si>
  <si>
    <t>"krokev 80/160 mm dl. 3,80 m"13*3,80</t>
  </si>
  <si>
    <t>41</t>
  </si>
  <si>
    <t>60512131</t>
  </si>
  <si>
    <t>hranol stavební řezivo průřezu do 224cm2 dl 6-8m</t>
  </si>
  <si>
    <t>1957188176</t>
  </si>
  <si>
    <t>"sloupek 140/140 mm dl. 2,80 m"4*2,80*0,14*0,14</t>
  </si>
  <si>
    <t>"sloupek 140/140 mm dl. 2,50 m"4*2,50*0,14*0,14</t>
  </si>
  <si>
    <t>"vaznice 140/140 mm dl. 9,75 m"2*9,75*0,14*0,14</t>
  </si>
  <si>
    <t>"pásek 140/140 mm dl. 1,10 m"20*1,20*0,14*0,14</t>
  </si>
  <si>
    <t>"krokev 80/160 mm dl. 3,80 m"13*3,80*0,08*0,16</t>
  </si>
  <si>
    <t>1,9*1,08 'Přepočtené koeficientem množství</t>
  </si>
  <si>
    <t>42</t>
  </si>
  <si>
    <t>762795000</t>
  </si>
  <si>
    <t>Spojovací prostředky prostorových vázaných konstrukcí hřebíky, svorníky, fixační prkna</t>
  </si>
  <si>
    <t>-596805833</t>
  </si>
  <si>
    <t>https://podminky.urs.cz/item/CS_URS_2025_01/762795000</t>
  </si>
  <si>
    <t>43</t>
  </si>
  <si>
    <t>998762121</t>
  </si>
  <si>
    <t>Přesun hmot pro konstrukce tesařské stanovený z hmotnosti přesunovaného materiálu vodorovná dopravní vzdálenost do 50 m ruční (bez užití mechanizace) v objektech výšky do 6 m</t>
  </si>
  <si>
    <t>-1789108839</t>
  </si>
  <si>
    <t>https://podminky.urs.cz/item/CS_URS_2025_01/998762121</t>
  </si>
  <si>
    <t>764</t>
  </si>
  <si>
    <t>Konstrukce klempířské</t>
  </si>
  <si>
    <t>44</t>
  </si>
  <si>
    <t>764511601</t>
  </si>
  <si>
    <t>Žlab podokapní z pozinkovaného plechu s povrchovou úpravou včetně háků a čel půlkruhový do rš 280 mm</t>
  </si>
  <si>
    <t>1351587102</t>
  </si>
  <si>
    <t>https://podminky.urs.cz/item/CS_URS_2025_01/764511601</t>
  </si>
  <si>
    <t>45</t>
  </si>
  <si>
    <t>764511641</t>
  </si>
  <si>
    <t>Žlab podokapní z pozinkovaného plechu s povrchovou úpravou kotlík oválný (trychtýřový), rš žlabu/průměr svodu do 250/90 mm</t>
  </si>
  <si>
    <t>1619303863</t>
  </si>
  <si>
    <t>https://podminky.urs.cz/item/CS_URS_2025_01/764511641</t>
  </si>
  <si>
    <t>46</t>
  </si>
  <si>
    <t>764518421</t>
  </si>
  <si>
    <t>Svod z pozinkovaného plechu včetně objímek, kolen a odskoků kruhový, průměru 80 mm</t>
  </si>
  <si>
    <t>1091852261</t>
  </si>
  <si>
    <t>https://podminky.urs.cz/item/CS_URS_2025_01/764518421</t>
  </si>
  <si>
    <t>47</t>
  </si>
  <si>
    <t>998764121</t>
  </si>
  <si>
    <t>Přesun hmot pro konstrukce klempířské stanovený z hmotnosti přesunovaného materiálu vodorovná dopravní vzdálenost do 50 m ruční (bez užtití mechanizace) v objektech výšky do 6 m</t>
  </si>
  <si>
    <t>1549975500</t>
  </si>
  <si>
    <t>https://podminky.urs.cz/item/CS_URS_2025_01/998764121</t>
  </si>
  <si>
    <t>765</t>
  </si>
  <si>
    <t>Krytina skládaná</t>
  </si>
  <si>
    <t>48</t>
  </si>
  <si>
    <t>765144025</t>
  </si>
  <si>
    <t>Krytina z polykarbonátových desek komůrkových rovných, na konstrukci dřevěnou, tloušťky 16 mm</t>
  </si>
  <si>
    <t>266565337</t>
  </si>
  <si>
    <t>https://podminky.urs.cz/item/CS_URS_2025_01/765144025</t>
  </si>
  <si>
    <t>D1.3 - Půdorys</t>
  </si>
  <si>
    <t>3,80*10,00</t>
  </si>
  <si>
    <t>49</t>
  </si>
  <si>
    <t>998765121</t>
  </si>
  <si>
    <t>Přesun hmot pro krytiny skládané stanovený z hmotnosti přesunovaného materiálu vodorovná dopravní vzdálenost do 50 m ruční (bez užití mechanizace) na objektech výšky do 6 m</t>
  </si>
  <si>
    <t>-143501549</t>
  </si>
  <si>
    <t>https://podminky.urs.cz/item/CS_URS_2025_01/998765121</t>
  </si>
  <si>
    <t>783</t>
  </si>
  <si>
    <t>Dokončovací práce - nátěry</t>
  </si>
  <si>
    <t>50</t>
  </si>
  <si>
    <t>783213101</t>
  </si>
  <si>
    <t>Napouštěcí nátěr tesařských konstrukcí jednonásobný syntetický</t>
  </si>
  <si>
    <t>-1522625715</t>
  </si>
  <si>
    <t>https://podminky.urs.cz/item/CS_URS_2025_01/783213101</t>
  </si>
  <si>
    <t>"kleština 50/16 mm dl. 3,2 m"8*3,20*(0,05+0,16)*2</t>
  </si>
  <si>
    <t>"sloupek 140/140 mm dl. 2,80 m"4*2,80*0,14*4</t>
  </si>
  <si>
    <t>"sloupek 140/140 mm dl. 2,50 m"4*2,50*0,14*4</t>
  </si>
  <si>
    <t>"vaznice 140/140 mm dl. 9,75 m"2*9,75*0,14*4</t>
  </si>
  <si>
    <t>"pásek 140/140 mm dl. 1,10 m"20*1,20*0,14*4</t>
  </si>
  <si>
    <t>"krokev 80/160 mm dl. 3,80 m"13*3,80*(0,08+0,16)*2</t>
  </si>
  <si>
    <t>51</t>
  </si>
  <si>
    <t>783218111</t>
  </si>
  <si>
    <t>Lazurovací nátěr tesařských konstrukcí dvojnásobný syntetický</t>
  </si>
  <si>
    <t>-1830163403</t>
  </si>
  <si>
    <t>https://podminky.urs.cz/item/CS_URS_2025_01/783218111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</si>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</sst>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204111" TargetMode="External" /><Relationship Id="rId3" Type="http://schemas.openxmlformats.org/officeDocument/2006/relationships/hyperlink" Target="https://podminky.urs.cz/item/CS_URS_2025_01/122151101" TargetMode="External" /><Relationship Id="rId4" Type="http://schemas.openxmlformats.org/officeDocument/2006/relationships/hyperlink" Target="https://podminky.urs.cz/item/CS_URS_2025_01/133212811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2751119" TargetMode="External" /><Relationship Id="rId7" Type="http://schemas.openxmlformats.org/officeDocument/2006/relationships/hyperlink" Target="https://podminky.urs.cz/item/CS_URS_2025_01/181951112" TargetMode="External" /><Relationship Id="rId8" Type="http://schemas.openxmlformats.org/officeDocument/2006/relationships/hyperlink" Target="https://podminky.urs.cz/item/CS_URS_2025_01/182112121" TargetMode="External" /><Relationship Id="rId9" Type="http://schemas.openxmlformats.org/officeDocument/2006/relationships/hyperlink" Target="https://podminky.urs.cz/item/CS_URS_2025_01/275313711" TargetMode="External" /><Relationship Id="rId10" Type="http://schemas.openxmlformats.org/officeDocument/2006/relationships/hyperlink" Target="https://podminky.urs.cz/item/CS_URS_2025_01/275351121" TargetMode="External" /><Relationship Id="rId11" Type="http://schemas.openxmlformats.org/officeDocument/2006/relationships/hyperlink" Target="https://podminky.urs.cz/item/CS_URS_2025_01/275351122" TargetMode="External" /><Relationship Id="rId12" Type="http://schemas.openxmlformats.org/officeDocument/2006/relationships/hyperlink" Target="https://podminky.urs.cz/item/CS_URS_2025_01/564851011" TargetMode="External" /><Relationship Id="rId13" Type="http://schemas.openxmlformats.org/officeDocument/2006/relationships/hyperlink" Target="https://podminky.urs.cz/item/CS_URS_2025_01/596211120" TargetMode="External" /><Relationship Id="rId14" Type="http://schemas.openxmlformats.org/officeDocument/2006/relationships/hyperlink" Target="https://podminky.urs.cz/item/CS_URS_2025_01/596412121" TargetMode="External" /><Relationship Id="rId15" Type="http://schemas.openxmlformats.org/officeDocument/2006/relationships/hyperlink" Target="https://podminky.urs.cz/item/CS_URS_2025_01/979054441" TargetMode="External" /><Relationship Id="rId16" Type="http://schemas.openxmlformats.org/officeDocument/2006/relationships/hyperlink" Target="https://podminky.urs.cz/item/CS_URS_2025_01/916331112" TargetMode="External" /><Relationship Id="rId17" Type="http://schemas.openxmlformats.org/officeDocument/2006/relationships/hyperlink" Target="https://podminky.urs.cz/item/CS_URS_2025_01/949101111" TargetMode="External" /><Relationship Id="rId18" Type="http://schemas.openxmlformats.org/officeDocument/2006/relationships/hyperlink" Target="https://podminky.urs.cz/item/CS_URS_2025_01/997221611" TargetMode="External" /><Relationship Id="rId19" Type="http://schemas.openxmlformats.org/officeDocument/2006/relationships/hyperlink" Target="https://podminky.urs.cz/item/CS_URS_2025_01/997221561" TargetMode="External" /><Relationship Id="rId20" Type="http://schemas.openxmlformats.org/officeDocument/2006/relationships/hyperlink" Target="https://podminky.urs.cz/item/CS_URS_2025_01/997221569" TargetMode="External" /><Relationship Id="rId21" Type="http://schemas.openxmlformats.org/officeDocument/2006/relationships/hyperlink" Target="https://podminky.urs.cz/item/CS_URS_2025_01/998223011" TargetMode="External" /><Relationship Id="rId22" Type="http://schemas.openxmlformats.org/officeDocument/2006/relationships/hyperlink" Target="https://podminky.urs.cz/item/CS_URS_2025_01/762081150" TargetMode="External" /><Relationship Id="rId23" Type="http://schemas.openxmlformats.org/officeDocument/2006/relationships/hyperlink" Target="https://podminky.urs.cz/item/CS_URS_2025_01/762082120" TargetMode="External" /><Relationship Id="rId24" Type="http://schemas.openxmlformats.org/officeDocument/2006/relationships/hyperlink" Target="https://podminky.urs.cz/item/CS_URS_2025_01/762085103" TargetMode="External" /><Relationship Id="rId25" Type="http://schemas.openxmlformats.org/officeDocument/2006/relationships/hyperlink" Target="https://podminky.urs.cz/item/CS_URS_2025_01/762085112" TargetMode="External" /><Relationship Id="rId26" Type="http://schemas.openxmlformats.org/officeDocument/2006/relationships/hyperlink" Target="https://podminky.urs.cz/item/CS_URS_2025_01/762713111" TargetMode="External" /><Relationship Id="rId27" Type="http://schemas.openxmlformats.org/officeDocument/2006/relationships/hyperlink" Target="https://podminky.urs.cz/item/CS_URS_2025_01/762713121" TargetMode="External" /><Relationship Id="rId28" Type="http://schemas.openxmlformats.org/officeDocument/2006/relationships/hyperlink" Target="https://podminky.urs.cz/item/CS_URS_2025_01/762795000" TargetMode="External" /><Relationship Id="rId29" Type="http://schemas.openxmlformats.org/officeDocument/2006/relationships/hyperlink" Target="https://podminky.urs.cz/item/CS_URS_2025_01/998762121" TargetMode="External" /><Relationship Id="rId30" Type="http://schemas.openxmlformats.org/officeDocument/2006/relationships/hyperlink" Target="https://podminky.urs.cz/item/CS_URS_2025_01/764511601" TargetMode="External" /><Relationship Id="rId31" Type="http://schemas.openxmlformats.org/officeDocument/2006/relationships/hyperlink" Target="https://podminky.urs.cz/item/CS_URS_2025_01/764511641" TargetMode="External" /><Relationship Id="rId32" Type="http://schemas.openxmlformats.org/officeDocument/2006/relationships/hyperlink" Target="https://podminky.urs.cz/item/CS_URS_2025_01/764518421" TargetMode="External" /><Relationship Id="rId33" Type="http://schemas.openxmlformats.org/officeDocument/2006/relationships/hyperlink" Target="https://podminky.urs.cz/item/CS_URS_2025_01/998764121" TargetMode="External" /><Relationship Id="rId34" Type="http://schemas.openxmlformats.org/officeDocument/2006/relationships/hyperlink" Target="https://podminky.urs.cz/item/CS_URS_2025_01/765144025" TargetMode="External" /><Relationship Id="rId35" Type="http://schemas.openxmlformats.org/officeDocument/2006/relationships/hyperlink" Target="https://podminky.urs.cz/item/CS_URS_2025_01/998765121" TargetMode="External" /><Relationship Id="rId36" Type="http://schemas.openxmlformats.org/officeDocument/2006/relationships/hyperlink" Target="https://podminky.urs.cz/item/CS_URS_2025_01/783213101" TargetMode="External" /><Relationship Id="rId37" Type="http://schemas.openxmlformats.org/officeDocument/2006/relationships/hyperlink" Target="https://podminky.urs.cz/item/CS_URS_2025_01/783218111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36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126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Modernizace Městského útulku Děčín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Pod Chlumem 408, Děčín 2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Děčín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Vladimír Vidai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74</v>
      </c>
      <c r="BT54" s="111" t="s">
        <v>75</v>
      </c>
      <c r="BU54" s="112" t="s">
        <v>76</v>
      </c>
      <c r="BV54" s="111" t="s">
        <v>77</v>
      </c>
      <c r="BW54" s="111" t="s">
        <v>5</v>
      </c>
      <c r="BX54" s="111" t="s">
        <v>78</v>
      </c>
      <c r="CL54" s="111" t="s">
        <v>19</v>
      </c>
    </row>
    <row r="55" s="7" customFormat="1" ht="16.5" customHeight="1">
      <c r="A55" s="113" t="s">
        <v>79</v>
      </c>
      <c r="B55" s="114"/>
      <c r="C55" s="115"/>
      <c r="D55" s="116" t="s">
        <v>80</v>
      </c>
      <c r="E55" s="116"/>
      <c r="F55" s="116"/>
      <c r="G55" s="116"/>
      <c r="H55" s="116"/>
      <c r="I55" s="117"/>
      <c r="J55" s="116" t="s">
        <v>81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05 - Altán'!J30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82</v>
      </c>
      <c r="AR55" s="120"/>
      <c r="AS55" s="121">
        <v>0</v>
      </c>
      <c r="AT55" s="122">
        <f>ROUND(SUM(AV55:AW55),2)</f>
        <v>0</v>
      </c>
      <c r="AU55" s="123">
        <f>'SO 05 - Altán'!P92</f>
        <v>0</v>
      </c>
      <c r="AV55" s="122">
        <f>'SO 05 - Altán'!J33</f>
        <v>0</v>
      </c>
      <c r="AW55" s="122">
        <f>'SO 05 - Altán'!J34</f>
        <v>0</v>
      </c>
      <c r="AX55" s="122">
        <f>'SO 05 - Altán'!J35</f>
        <v>0</v>
      </c>
      <c r="AY55" s="122">
        <f>'SO 05 - Altán'!J36</f>
        <v>0</v>
      </c>
      <c r="AZ55" s="122">
        <f>'SO 05 - Altán'!F33</f>
        <v>0</v>
      </c>
      <c r="BA55" s="122">
        <f>'SO 05 - Altán'!F34</f>
        <v>0</v>
      </c>
      <c r="BB55" s="122">
        <f>'SO 05 - Altán'!F35</f>
        <v>0</v>
      </c>
      <c r="BC55" s="122">
        <f>'SO 05 - Altán'!F36</f>
        <v>0</v>
      </c>
      <c r="BD55" s="124">
        <f>'SO 05 - Altán'!F37</f>
        <v>0</v>
      </c>
      <c r="BE55" s="7"/>
      <c r="BT55" s="125" t="s">
        <v>83</v>
      </c>
      <c r="BV55" s="125" t="s">
        <v>77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8fEfus4myc18nKHRUlOFl9e/H6cTN7kqlZU6eXghxmrZJrNGRN4+2ig29V7Zogph2f/s0H1c1aJIGafATL3J6Q==" hashValue="6XwhQBEzPUUUu1zOU2yLPIc4ERY0Ymm+zlE+YYmGAMsgqn8ux/MZsPdYCfzTRn/ZmxuDpI8YS8kreMcWrQPR4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05 - Altá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85</v>
      </c>
    </row>
    <row r="4" s="1" customFormat="1" ht="24.96" customHeight="1">
      <c r="B4" s="22"/>
      <c r="D4" s="128" t="s">
        <v>86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Modernizace Městského útulku Děčín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87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88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2. 6. 2025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27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28</v>
      </c>
      <c r="F15" s="40"/>
      <c r="G15" s="40"/>
      <c r="H15" s="40"/>
      <c r="I15" s="130" t="s">
        <v>29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30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29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32</v>
      </c>
      <c r="E20" s="40"/>
      <c r="F20" s="40"/>
      <c r="G20" s="40"/>
      <c r="H20" s="40"/>
      <c r="I20" s="130" t="s">
        <v>26</v>
      </c>
      <c r="J20" s="134" t="s">
        <v>33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34</v>
      </c>
      <c r="F21" s="40"/>
      <c r="G21" s="40"/>
      <c r="H21" s="40"/>
      <c r="I21" s="130" t="s">
        <v>29</v>
      </c>
      <c r="J21" s="134" t="s">
        <v>35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37</v>
      </c>
      <c r="E23" s="40"/>
      <c r="F23" s="40"/>
      <c r="G23" s="40"/>
      <c r="H23" s="40"/>
      <c r="I23" s="130" t="s">
        <v>26</v>
      </c>
      <c r="J23" s="134" t="str">
        <f>IF('Rekapitulace stavby'!AN19="","",'Rekapitulace stavby'!AN19)</f>
        <v/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tr">
        <f>IF('Rekapitulace stavby'!E20="","",'Rekapitulace stavby'!E20)</f>
        <v xml:space="preserve"> </v>
      </c>
      <c r="F24" s="40"/>
      <c r="G24" s="40"/>
      <c r="H24" s="40"/>
      <c r="I24" s="130" t="s">
        <v>29</v>
      </c>
      <c r="J24" s="134" t="str">
        <f>IF('Rekapitulace stavby'!AN20="","",'Rekapitulace stavby'!AN20)</f>
        <v/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39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41</v>
      </c>
      <c r="E30" s="40"/>
      <c r="F30" s="40"/>
      <c r="G30" s="40"/>
      <c r="H30" s="40"/>
      <c r="I30" s="40"/>
      <c r="J30" s="142">
        <f>ROUND(J92,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43</v>
      </c>
      <c r="G32" s="40"/>
      <c r="H32" s="40"/>
      <c r="I32" s="143" t="s">
        <v>42</v>
      </c>
      <c r="J32" s="143" t="s">
        <v>44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45</v>
      </c>
      <c r="E33" s="130" t="s">
        <v>46</v>
      </c>
      <c r="F33" s="145">
        <f>ROUND((SUM(BE92:BE297)),  2)</f>
        <v>0</v>
      </c>
      <c r="G33" s="40"/>
      <c r="H33" s="40"/>
      <c r="I33" s="146">
        <v>0.20999999999999999</v>
      </c>
      <c r="J33" s="145">
        <f>ROUND(((SUM(BE92:BE297))*I33),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47</v>
      </c>
      <c r="F34" s="145">
        <f>ROUND((SUM(BF92:BF297)),  2)</f>
        <v>0</v>
      </c>
      <c r="G34" s="40"/>
      <c r="H34" s="40"/>
      <c r="I34" s="146">
        <v>0.12</v>
      </c>
      <c r="J34" s="145">
        <f>ROUND(((SUM(BF92:BF297))*I34),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48</v>
      </c>
      <c r="F35" s="145">
        <f>ROUND((SUM(BG92:BG297)),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49</v>
      </c>
      <c r="F36" s="145">
        <f>ROUND((SUM(BH92:BH297)),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50</v>
      </c>
      <c r="F37" s="145">
        <f>ROUND((SUM(BI92:BI297)),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51</v>
      </c>
      <c r="E39" s="149"/>
      <c r="F39" s="149"/>
      <c r="G39" s="150" t="s">
        <v>52</v>
      </c>
      <c r="H39" s="151" t="s">
        <v>53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Modernizace Městského útulku Děčín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05 - Altán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 xml:space="preserve"> Pod Chlumem 408, Děčín 2</v>
      </c>
      <c r="G52" s="42"/>
      <c r="H52" s="42"/>
      <c r="I52" s="34" t="s">
        <v>23</v>
      </c>
      <c r="J52" s="74" t="str">
        <f>IF(J12="","",J12)</f>
        <v>2. 6. 2025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Děčín</v>
      </c>
      <c r="G54" s="42"/>
      <c r="H54" s="42"/>
      <c r="I54" s="34" t="s">
        <v>32</v>
      </c>
      <c r="J54" s="38" t="str">
        <f>E21</f>
        <v>Vladimír Vidai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37</v>
      </c>
      <c r="J55" s="38" t="str">
        <f>E24</f>
        <v xml:space="preserve"> 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90</v>
      </c>
      <c r="D57" s="160"/>
      <c r="E57" s="160"/>
      <c r="F57" s="160"/>
      <c r="G57" s="160"/>
      <c r="H57" s="160"/>
      <c r="I57" s="160"/>
      <c r="J57" s="161" t="s">
        <v>91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73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3"/>
      <c r="C60" s="164"/>
      <c r="D60" s="165" t="s">
        <v>93</v>
      </c>
      <c r="E60" s="166"/>
      <c r="F60" s="166"/>
      <c r="G60" s="166"/>
      <c r="H60" s="166"/>
      <c r="I60" s="166"/>
      <c r="J60" s="167">
        <f>J93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94</v>
      </c>
      <c r="E61" s="172"/>
      <c r="F61" s="172"/>
      <c r="G61" s="172"/>
      <c r="H61" s="172"/>
      <c r="I61" s="172"/>
      <c r="J61" s="173">
        <f>J94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95</v>
      </c>
      <c r="E62" s="172"/>
      <c r="F62" s="172"/>
      <c r="G62" s="172"/>
      <c r="H62" s="172"/>
      <c r="I62" s="172"/>
      <c r="J62" s="173">
        <f>J139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96</v>
      </c>
      <c r="E63" s="172"/>
      <c r="F63" s="172"/>
      <c r="G63" s="172"/>
      <c r="H63" s="172"/>
      <c r="I63" s="172"/>
      <c r="J63" s="173">
        <f>J152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97</v>
      </c>
      <c r="E64" s="172"/>
      <c r="F64" s="172"/>
      <c r="G64" s="172"/>
      <c r="H64" s="172"/>
      <c r="I64" s="172"/>
      <c r="J64" s="173">
        <f>J174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98</v>
      </c>
      <c r="E65" s="172"/>
      <c r="F65" s="172"/>
      <c r="G65" s="172"/>
      <c r="H65" s="172"/>
      <c r="I65" s="172"/>
      <c r="J65" s="173">
        <f>J186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99</v>
      </c>
      <c r="E66" s="172"/>
      <c r="F66" s="172"/>
      <c r="G66" s="172"/>
      <c r="H66" s="172"/>
      <c r="I66" s="172"/>
      <c r="J66" s="173">
        <f>J190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100</v>
      </c>
      <c r="E67" s="172"/>
      <c r="F67" s="172"/>
      <c r="G67" s="172"/>
      <c r="H67" s="172"/>
      <c r="I67" s="172"/>
      <c r="J67" s="173">
        <f>J199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3"/>
      <c r="C68" s="164"/>
      <c r="D68" s="165" t="s">
        <v>101</v>
      </c>
      <c r="E68" s="166"/>
      <c r="F68" s="166"/>
      <c r="G68" s="166"/>
      <c r="H68" s="166"/>
      <c r="I68" s="166"/>
      <c r="J68" s="167">
        <f>J202</f>
        <v>0</v>
      </c>
      <c r="K68" s="164"/>
      <c r="L68" s="16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69"/>
      <c r="C69" s="170"/>
      <c r="D69" s="171" t="s">
        <v>102</v>
      </c>
      <c r="E69" s="172"/>
      <c r="F69" s="172"/>
      <c r="G69" s="172"/>
      <c r="H69" s="172"/>
      <c r="I69" s="172"/>
      <c r="J69" s="173">
        <f>J203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9"/>
      <c r="C70" s="170"/>
      <c r="D70" s="171" t="s">
        <v>103</v>
      </c>
      <c r="E70" s="172"/>
      <c r="F70" s="172"/>
      <c r="G70" s="172"/>
      <c r="H70" s="172"/>
      <c r="I70" s="172"/>
      <c r="J70" s="173">
        <f>J267</f>
        <v>0</v>
      </c>
      <c r="K70" s="170"/>
      <c r="L70" s="17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9"/>
      <c r="C71" s="170"/>
      <c r="D71" s="171" t="s">
        <v>104</v>
      </c>
      <c r="E71" s="172"/>
      <c r="F71" s="172"/>
      <c r="G71" s="172"/>
      <c r="H71" s="172"/>
      <c r="I71" s="172"/>
      <c r="J71" s="173">
        <f>J276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105</v>
      </c>
      <c r="E72" s="172"/>
      <c r="F72" s="172"/>
      <c r="G72" s="172"/>
      <c r="H72" s="172"/>
      <c r="I72" s="172"/>
      <c r="J72" s="173">
        <f>J286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2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2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2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106</v>
      </c>
      <c r="D79" s="42"/>
      <c r="E79" s="42"/>
      <c r="F79" s="42"/>
      <c r="G79" s="42"/>
      <c r="H79" s="42"/>
      <c r="I79" s="42"/>
      <c r="J79" s="42"/>
      <c r="K79" s="42"/>
      <c r="L79" s="132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2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2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58" t="str">
        <f>E7</f>
        <v>Modernizace Městského útulku Děčín</v>
      </c>
      <c r="F82" s="34"/>
      <c r="G82" s="34"/>
      <c r="H82" s="34"/>
      <c r="I82" s="42"/>
      <c r="J82" s="42"/>
      <c r="K82" s="42"/>
      <c r="L82" s="13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87</v>
      </c>
      <c r="D83" s="42"/>
      <c r="E83" s="42"/>
      <c r="F83" s="42"/>
      <c r="G83" s="42"/>
      <c r="H83" s="42"/>
      <c r="I83" s="42"/>
      <c r="J83" s="42"/>
      <c r="K83" s="42"/>
      <c r="L83" s="13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SO 05 - Altán</v>
      </c>
      <c r="F84" s="42"/>
      <c r="G84" s="42"/>
      <c r="H84" s="42"/>
      <c r="I84" s="42"/>
      <c r="J84" s="42"/>
      <c r="K84" s="42"/>
      <c r="L84" s="13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 xml:space="preserve"> Pod Chlumem 408, Děčín 2</v>
      </c>
      <c r="G86" s="42"/>
      <c r="H86" s="42"/>
      <c r="I86" s="34" t="s">
        <v>23</v>
      </c>
      <c r="J86" s="74" t="str">
        <f>IF(J12="","",J12)</f>
        <v>2. 6. 2025</v>
      </c>
      <c r="K86" s="42"/>
      <c r="L86" s="13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Statutární město Děčín</v>
      </c>
      <c r="G88" s="42"/>
      <c r="H88" s="42"/>
      <c r="I88" s="34" t="s">
        <v>32</v>
      </c>
      <c r="J88" s="38" t="str">
        <f>E21</f>
        <v>Vladimír Vidai</v>
      </c>
      <c r="K88" s="42"/>
      <c r="L88" s="132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30</v>
      </c>
      <c r="D89" s="42"/>
      <c r="E89" s="42"/>
      <c r="F89" s="29" t="str">
        <f>IF(E18="","",E18)</f>
        <v>Vyplň údaj</v>
      </c>
      <c r="G89" s="42"/>
      <c r="H89" s="42"/>
      <c r="I89" s="34" t="s">
        <v>37</v>
      </c>
      <c r="J89" s="38" t="str">
        <f>E24</f>
        <v xml:space="preserve"> </v>
      </c>
      <c r="K89" s="42"/>
      <c r="L89" s="132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2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5"/>
      <c r="B91" s="176"/>
      <c r="C91" s="177" t="s">
        <v>107</v>
      </c>
      <c r="D91" s="178" t="s">
        <v>60</v>
      </c>
      <c r="E91" s="178" t="s">
        <v>56</v>
      </c>
      <c r="F91" s="178" t="s">
        <v>57</v>
      </c>
      <c r="G91" s="178" t="s">
        <v>108</v>
      </c>
      <c r="H91" s="178" t="s">
        <v>109</v>
      </c>
      <c r="I91" s="178" t="s">
        <v>110</v>
      </c>
      <c r="J91" s="178" t="s">
        <v>91</v>
      </c>
      <c r="K91" s="179" t="s">
        <v>111</v>
      </c>
      <c r="L91" s="180"/>
      <c r="M91" s="94" t="s">
        <v>19</v>
      </c>
      <c r="N91" s="95" t="s">
        <v>45</v>
      </c>
      <c r="O91" s="95" t="s">
        <v>112</v>
      </c>
      <c r="P91" s="95" t="s">
        <v>113</v>
      </c>
      <c r="Q91" s="95" t="s">
        <v>114</v>
      </c>
      <c r="R91" s="95" t="s">
        <v>115</v>
      </c>
      <c r="S91" s="95" t="s">
        <v>116</v>
      </c>
      <c r="T91" s="96" t="s">
        <v>117</v>
      </c>
      <c r="U91" s="175"/>
      <c r="V91" s="175"/>
      <c r="W91" s="175"/>
      <c r="X91" s="175"/>
      <c r="Y91" s="175"/>
      <c r="Z91" s="175"/>
      <c r="AA91" s="175"/>
      <c r="AB91" s="175"/>
      <c r="AC91" s="175"/>
      <c r="AD91" s="175"/>
      <c r="AE91" s="175"/>
    </row>
    <row r="92" s="2" customFormat="1" ht="22.8" customHeight="1">
      <c r="A92" s="40"/>
      <c r="B92" s="41"/>
      <c r="C92" s="101" t="s">
        <v>118</v>
      </c>
      <c r="D92" s="42"/>
      <c r="E92" s="42"/>
      <c r="F92" s="42"/>
      <c r="G92" s="42"/>
      <c r="H92" s="42"/>
      <c r="I92" s="42"/>
      <c r="J92" s="181">
        <f>BK92</f>
        <v>0</v>
      </c>
      <c r="K92" s="42"/>
      <c r="L92" s="46"/>
      <c r="M92" s="97"/>
      <c r="N92" s="182"/>
      <c r="O92" s="98"/>
      <c r="P92" s="183">
        <f>P93+P202</f>
        <v>0</v>
      </c>
      <c r="Q92" s="98"/>
      <c r="R92" s="183">
        <f>R93+R202</f>
        <v>30.829994879999997</v>
      </c>
      <c r="S92" s="98"/>
      <c r="T92" s="184">
        <f>T93+T202</f>
        <v>0.376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74</v>
      </c>
      <c r="AU92" s="19" t="s">
        <v>92</v>
      </c>
      <c r="BK92" s="185">
        <f>BK93+BK202</f>
        <v>0</v>
      </c>
    </row>
    <row r="93" s="12" customFormat="1" ht="25.92" customHeight="1">
      <c r="A93" s="12"/>
      <c r="B93" s="186"/>
      <c r="C93" s="187"/>
      <c r="D93" s="188" t="s">
        <v>74</v>
      </c>
      <c r="E93" s="189" t="s">
        <v>119</v>
      </c>
      <c r="F93" s="189" t="s">
        <v>120</v>
      </c>
      <c r="G93" s="187"/>
      <c r="H93" s="187"/>
      <c r="I93" s="190"/>
      <c r="J93" s="191">
        <f>BK93</f>
        <v>0</v>
      </c>
      <c r="K93" s="187"/>
      <c r="L93" s="192"/>
      <c r="M93" s="193"/>
      <c r="N93" s="194"/>
      <c r="O93" s="194"/>
      <c r="P93" s="195">
        <f>P94+P139+P152+P174+P186+P190+P199</f>
        <v>0</v>
      </c>
      <c r="Q93" s="194"/>
      <c r="R93" s="195">
        <f>R94+R139+R152+R174+R186+R190+R199</f>
        <v>29.282320399999996</v>
      </c>
      <c r="S93" s="194"/>
      <c r="T93" s="196">
        <f>T94+T139+T152+T174+T186+T190+T199</f>
        <v>0.376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7" t="s">
        <v>83</v>
      </c>
      <c r="AT93" s="198" t="s">
        <v>74</v>
      </c>
      <c r="AU93" s="198" t="s">
        <v>75</v>
      </c>
      <c r="AY93" s="197" t="s">
        <v>121</v>
      </c>
      <c r="BK93" s="199">
        <f>BK94+BK139+BK152+BK174+BK186+BK190+BK199</f>
        <v>0</v>
      </c>
    </row>
    <row r="94" s="12" customFormat="1" ht="22.8" customHeight="1">
      <c r="A94" s="12"/>
      <c r="B94" s="186"/>
      <c r="C94" s="187"/>
      <c r="D94" s="188" t="s">
        <v>74</v>
      </c>
      <c r="E94" s="200" t="s">
        <v>83</v>
      </c>
      <c r="F94" s="200" t="s">
        <v>122</v>
      </c>
      <c r="G94" s="187"/>
      <c r="H94" s="187"/>
      <c r="I94" s="190"/>
      <c r="J94" s="201">
        <f>BK94</f>
        <v>0</v>
      </c>
      <c r="K94" s="187"/>
      <c r="L94" s="192"/>
      <c r="M94" s="193"/>
      <c r="N94" s="194"/>
      <c r="O94" s="194"/>
      <c r="P94" s="195">
        <f>SUM(P95:P138)</f>
        <v>0</v>
      </c>
      <c r="Q94" s="194"/>
      <c r="R94" s="195">
        <f>SUM(R95:R138)</f>
        <v>0</v>
      </c>
      <c r="S94" s="194"/>
      <c r="T94" s="196">
        <f>SUM(T95:T138)</f>
        <v>0.376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7" t="s">
        <v>83</v>
      </c>
      <c r="AT94" s="198" t="s">
        <v>74</v>
      </c>
      <c r="AU94" s="198" t="s">
        <v>83</v>
      </c>
      <c r="AY94" s="197" t="s">
        <v>121</v>
      </c>
      <c r="BK94" s="199">
        <f>SUM(BK95:BK138)</f>
        <v>0</v>
      </c>
    </row>
    <row r="95" s="2" customFormat="1" ht="37.8" customHeight="1">
      <c r="A95" s="40"/>
      <c r="B95" s="41"/>
      <c r="C95" s="202" t="s">
        <v>83</v>
      </c>
      <c r="D95" s="202" t="s">
        <v>123</v>
      </c>
      <c r="E95" s="203" t="s">
        <v>124</v>
      </c>
      <c r="F95" s="204" t="s">
        <v>125</v>
      </c>
      <c r="G95" s="205" t="s">
        <v>126</v>
      </c>
      <c r="H95" s="206">
        <v>5</v>
      </c>
      <c r="I95" s="207"/>
      <c r="J95" s="208">
        <f>ROUND(I95*H95,2)</f>
        <v>0</v>
      </c>
      <c r="K95" s="204" t="s">
        <v>127</v>
      </c>
      <c r="L95" s="46"/>
      <c r="M95" s="209" t="s">
        <v>19</v>
      </c>
      <c r="N95" s="210" t="s">
        <v>46</v>
      </c>
      <c r="O95" s="86"/>
      <c r="P95" s="211">
        <f>O95*H95</f>
        <v>0</v>
      </c>
      <c r="Q95" s="211">
        <v>0</v>
      </c>
      <c r="R95" s="211">
        <f>Q95*H95</f>
        <v>0</v>
      </c>
      <c r="S95" s="211">
        <v>0</v>
      </c>
      <c r="T95" s="212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3" t="s">
        <v>128</v>
      </c>
      <c r="AT95" s="213" t="s">
        <v>123</v>
      </c>
      <c r="AU95" s="213" t="s">
        <v>85</v>
      </c>
      <c r="AY95" s="19" t="s">
        <v>121</v>
      </c>
      <c r="BE95" s="214">
        <f>IF(N95="základní",J95,0)</f>
        <v>0</v>
      </c>
      <c r="BF95" s="214">
        <f>IF(N95="snížená",J95,0)</f>
        <v>0</v>
      </c>
      <c r="BG95" s="214">
        <f>IF(N95="zákl. přenesená",J95,0)</f>
        <v>0</v>
      </c>
      <c r="BH95" s="214">
        <f>IF(N95="sníž. přenesená",J95,0)</f>
        <v>0</v>
      </c>
      <c r="BI95" s="214">
        <f>IF(N95="nulová",J95,0)</f>
        <v>0</v>
      </c>
      <c r="BJ95" s="19" t="s">
        <v>83</v>
      </c>
      <c r="BK95" s="214">
        <f>ROUND(I95*H95,2)</f>
        <v>0</v>
      </c>
      <c r="BL95" s="19" t="s">
        <v>128</v>
      </c>
      <c r="BM95" s="213" t="s">
        <v>129</v>
      </c>
    </row>
    <row r="96" s="2" customFormat="1">
      <c r="A96" s="40"/>
      <c r="B96" s="41"/>
      <c r="C96" s="42"/>
      <c r="D96" s="215" t="s">
        <v>130</v>
      </c>
      <c r="E96" s="42"/>
      <c r="F96" s="216" t="s">
        <v>131</v>
      </c>
      <c r="G96" s="42"/>
      <c r="H96" s="42"/>
      <c r="I96" s="217"/>
      <c r="J96" s="42"/>
      <c r="K96" s="42"/>
      <c r="L96" s="46"/>
      <c r="M96" s="218"/>
      <c r="N96" s="219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130</v>
      </c>
      <c r="AU96" s="19" t="s">
        <v>85</v>
      </c>
    </row>
    <row r="97" s="13" customFormat="1">
      <c r="A97" s="13"/>
      <c r="B97" s="220"/>
      <c r="C97" s="221"/>
      <c r="D97" s="222" t="s">
        <v>132</v>
      </c>
      <c r="E97" s="223" t="s">
        <v>19</v>
      </c>
      <c r="F97" s="224" t="s">
        <v>133</v>
      </c>
      <c r="G97" s="221"/>
      <c r="H97" s="225">
        <v>5</v>
      </c>
      <c r="I97" s="226"/>
      <c r="J97" s="221"/>
      <c r="K97" s="221"/>
      <c r="L97" s="227"/>
      <c r="M97" s="228"/>
      <c r="N97" s="229"/>
      <c r="O97" s="229"/>
      <c r="P97" s="229"/>
      <c r="Q97" s="229"/>
      <c r="R97" s="229"/>
      <c r="S97" s="229"/>
      <c r="T97" s="230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1" t="s">
        <v>132</v>
      </c>
      <c r="AU97" s="231" t="s">
        <v>85</v>
      </c>
      <c r="AV97" s="13" t="s">
        <v>85</v>
      </c>
      <c r="AW97" s="13" t="s">
        <v>36</v>
      </c>
      <c r="AX97" s="13" t="s">
        <v>83</v>
      </c>
      <c r="AY97" s="231" t="s">
        <v>121</v>
      </c>
    </row>
    <row r="98" s="2" customFormat="1" ht="24.15" customHeight="1">
      <c r="A98" s="40"/>
      <c r="B98" s="41"/>
      <c r="C98" s="202" t="s">
        <v>85</v>
      </c>
      <c r="D98" s="202" t="s">
        <v>123</v>
      </c>
      <c r="E98" s="203" t="s">
        <v>134</v>
      </c>
      <c r="F98" s="204" t="s">
        <v>135</v>
      </c>
      <c r="G98" s="205" t="s">
        <v>136</v>
      </c>
      <c r="H98" s="206">
        <v>9.4000000000000004</v>
      </c>
      <c r="I98" s="207"/>
      <c r="J98" s="208">
        <f>ROUND(I98*H98,2)</f>
        <v>0</v>
      </c>
      <c r="K98" s="204" t="s">
        <v>127</v>
      </c>
      <c r="L98" s="46"/>
      <c r="M98" s="209" t="s">
        <v>19</v>
      </c>
      <c r="N98" s="210" t="s">
        <v>46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0.040000000000000001</v>
      </c>
      <c r="T98" s="212">
        <f>S98*H98</f>
        <v>0.376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3" t="s">
        <v>128</v>
      </c>
      <c r="AT98" s="213" t="s">
        <v>123</v>
      </c>
      <c r="AU98" s="213" t="s">
        <v>85</v>
      </c>
      <c r="AY98" s="19" t="s">
        <v>121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9" t="s">
        <v>83</v>
      </c>
      <c r="BK98" s="214">
        <f>ROUND(I98*H98,2)</f>
        <v>0</v>
      </c>
      <c r="BL98" s="19" t="s">
        <v>128</v>
      </c>
      <c r="BM98" s="213" t="s">
        <v>137</v>
      </c>
    </row>
    <row r="99" s="2" customFormat="1">
      <c r="A99" s="40"/>
      <c r="B99" s="41"/>
      <c r="C99" s="42"/>
      <c r="D99" s="215" t="s">
        <v>130</v>
      </c>
      <c r="E99" s="42"/>
      <c r="F99" s="216" t="s">
        <v>138</v>
      </c>
      <c r="G99" s="42"/>
      <c r="H99" s="42"/>
      <c r="I99" s="217"/>
      <c r="J99" s="42"/>
      <c r="K99" s="42"/>
      <c r="L99" s="46"/>
      <c r="M99" s="218"/>
      <c r="N99" s="219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130</v>
      </c>
      <c r="AU99" s="19" t="s">
        <v>85</v>
      </c>
    </row>
    <row r="100" s="14" customFormat="1">
      <c r="A100" s="14"/>
      <c r="B100" s="232"/>
      <c r="C100" s="233"/>
      <c r="D100" s="222" t="s">
        <v>132</v>
      </c>
      <c r="E100" s="234" t="s">
        <v>19</v>
      </c>
      <c r="F100" s="235" t="s">
        <v>139</v>
      </c>
      <c r="G100" s="233"/>
      <c r="H100" s="234" t="s">
        <v>19</v>
      </c>
      <c r="I100" s="236"/>
      <c r="J100" s="233"/>
      <c r="K100" s="233"/>
      <c r="L100" s="237"/>
      <c r="M100" s="238"/>
      <c r="N100" s="239"/>
      <c r="O100" s="239"/>
      <c r="P100" s="239"/>
      <c r="Q100" s="239"/>
      <c r="R100" s="239"/>
      <c r="S100" s="239"/>
      <c r="T100" s="24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1" t="s">
        <v>132</v>
      </c>
      <c r="AU100" s="241" t="s">
        <v>85</v>
      </c>
      <c r="AV100" s="14" t="s">
        <v>83</v>
      </c>
      <c r="AW100" s="14" t="s">
        <v>36</v>
      </c>
      <c r="AX100" s="14" t="s">
        <v>75</v>
      </c>
      <c r="AY100" s="241" t="s">
        <v>121</v>
      </c>
    </row>
    <row r="101" s="14" customFormat="1">
      <c r="A101" s="14"/>
      <c r="B101" s="232"/>
      <c r="C101" s="233"/>
      <c r="D101" s="222" t="s">
        <v>132</v>
      </c>
      <c r="E101" s="234" t="s">
        <v>19</v>
      </c>
      <c r="F101" s="235" t="s">
        <v>140</v>
      </c>
      <c r="G101" s="233"/>
      <c r="H101" s="234" t="s">
        <v>19</v>
      </c>
      <c r="I101" s="236"/>
      <c r="J101" s="233"/>
      <c r="K101" s="233"/>
      <c r="L101" s="237"/>
      <c r="M101" s="238"/>
      <c r="N101" s="239"/>
      <c r="O101" s="239"/>
      <c r="P101" s="239"/>
      <c r="Q101" s="239"/>
      <c r="R101" s="239"/>
      <c r="S101" s="239"/>
      <c r="T101" s="24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1" t="s">
        <v>132</v>
      </c>
      <c r="AU101" s="241" t="s">
        <v>85</v>
      </c>
      <c r="AV101" s="14" t="s">
        <v>83</v>
      </c>
      <c r="AW101" s="14" t="s">
        <v>36</v>
      </c>
      <c r="AX101" s="14" t="s">
        <v>75</v>
      </c>
      <c r="AY101" s="241" t="s">
        <v>121</v>
      </c>
    </row>
    <row r="102" s="14" customFormat="1">
      <c r="A102" s="14"/>
      <c r="B102" s="232"/>
      <c r="C102" s="233"/>
      <c r="D102" s="222" t="s">
        <v>132</v>
      </c>
      <c r="E102" s="234" t="s">
        <v>19</v>
      </c>
      <c r="F102" s="235" t="s">
        <v>141</v>
      </c>
      <c r="G102" s="233"/>
      <c r="H102" s="234" t="s">
        <v>19</v>
      </c>
      <c r="I102" s="236"/>
      <c r="J102" s="233"/>
      <c r="K102" s="233"/>
      <c r="L102" s="237"/>
      <c r="M102" s="238"/>
      <c r="N102" s="239"/>
      <c r="O102" s="239"/>
      <c r="P102" s="239"/>
      <c r="Q102" s="239"/>
      <c r="R102" s="239"/>
      <c r="S102" s="239"/>
      <c r="T102" s="24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1" t="s">
        <v>132</v>
      </c>
      <c r="AU102" s="241" t="s">
        <v>85</v>
      </c>
      <c r="AV102" s="14" t="s">
        <v>83</v>
      </c>
      <c r="AW102" s="14" t="s">
        <v>36</v>
      </c>
      <c r="AX102" s="14" t="s">
        <v>75</v>
      </c>
      <c r="AY102" s="241" t="s">
        <v>121</v>
      </c>
    </row>
    <row r="103" s="13" customFormat="1">
      <c r="A103" s="13"/>
      <c r="B103" s="220"/>
      <c r="C103" s="221"/>
      <c r="D103" s="222" t="s">
        <v>132</v>
      </c>
      <c r="E103" s="223" t="s">
        <v>19</v>
      </c>
      <c r="F103" s="224" t="s">
        <v>142</v>
      </c>
      <c r="G103" s="221"/>
      <c r="H103" s="225">
        <v>9.4000000000000004</v>
      </c>
      <c r="I103" s="226"/>
      <c r="J103" s="221"/>
      <c r="K103" s="221"/>
      <c r="L103" s="227"/>
      <c r="M103" s="228"/>
      <c r="N103" s="229"/>
      <c r="O103" s="229"/>
      <c r="P103" s="229"/>
      <c r="Q103" s="229"/>
      <c r="R103" s="229"/>
      <c r="S103" s="229"/>
      <c r="T103" s="23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1" t="s">
        <v>132</v>
      </c>
      <c r="AU103" s="231" t="s">
        <v>85</v>
      </c>
      <c r="AV103" s="13" t="s">
        <v>85</v>
      </c>
      <c r="AW103" s="13" t="s">
        <v>36</v>
      </c>
      <c r="AX103" s="13" t="s">
        <v>83</v>
      </c>
      <c r="AY103" s="231" t="s">
        <v>121</v>
      </c>
    </row>
    <row r="104" s="2" customFormat="1" ht="21.75" customHeight="1">
      <c r="A104" s="40"/>
      <c r="B104" s="41"/>
      <c r="C104" s="202" t="s">
        <v>143</v>
      </c>
      <c r="D104" s="202" t="s">
        <v>123</v>
      </c>
      <c r="E104" s="203" t="s">
        <v>144</v>
      </c>
      <c r="F104" s="204" t="s">
        <v>145</v>
      </c>
      <c r="G104" s="205" t="s">
        <v>146</v>
      </c>
      <c r="H104" s="206">
        <v>15</v>
      </c>
      <c r="I104" s="207"/>
      <c r="J104" s="208">
        <f>ROUND(I104*H104,2)</f>
        <v>0</v>
      </c>
      <c r="K104" s="204" t="s">
        <v>127</v>
      </c>
      <c r="L104" s="46"/>
      <c r="M104" s="209" t="s">
        <v>19</v>
      </c>
      <c r="N104" s="210" t="s">
        <v>46</v>
      </c>
      <c r="O104" s="86"/>
      <c r="P104" s="211">
        <f>O104*H104</f>
        <v>0</v>
      </c>
      <c r="Q104" s="211">
        <v>0</v>
      </c>
      <c r="R104" s="211">
        <f>Q104*H104</f>
        <v>0</v>
      </c>
      <c r="S104" s="211">
        <v>0</v>
      </c>
      <c r="T104" s="212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3" t="s">
        <v>128</v>
      </c>
      <c r="AT104" s="213" t="s">
        <v>123</v>
      </c>
      <c r="AU104" s="213" t="s">
        <v>85</v>
      </c>
      <c r="AY104" s="19" t="s">
        <v>121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9" t="s">
        <v>83</v>
      </c>
      <c r="BK104" s="214">
        <f>ROUND(I104*H104,2)</f>
        <v>0</v>
      </c>
      <c r="BL104" s="19" t="s">
        <v>128</v>
      </c>
      <c r="BM104" s="213" t="s">
        <v>147</v>
      </c>
    </row>
    <row r="105" s="2" customFormat="1">
      <c r="A105" s="40"/>
      <c r="B105" s="41"/>
      <c r="C105" s="42"/>
      <c r="D105" s="215" t="s">
        <v>130</v>
      </c>
      <c r="E105" s="42"/>
      <c r="F105" s="216" t="s">
        <v>148</v>
      </c>
      <c r="G105" s="42"/>
      <c r="H105" s="42"/>
      <c r="I105" s="217"/>
      <c r="J105" s="42"/>
      <c r="K105" s="42"/>
      <c r="L105" s="46"/>
      <c r="M105" s="218"/>
      <c r="N105" s="219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130</v>
      </c>
      <c r="AU105" s="19" t="s">
        <v>85</v>
      </c>
    </row>
    <row r="106" s="14" customFormat="1">
      <c r="A106" s="14"/>
      <c r="B106" s="232"/>
      <c r="C106" s="233"/>
      <c r="D106" s="222" t="s">
        <v>132</v>
      </c>
      <c r="E106" s="234" t="s">
        <v>19</v>
      </c>
      <c r="F106" s="235" t="s">
        <v>139</v>
      </c>
      <c r="G106" s="233"/>
      <c r="H106" s="234" t="s">
        <v>19</v>
      </c>
      <c r="I106" s="236"/>
      <c r="J106" s="233"/>
      <c r="K106" s="233"/>
      <c r="L106" s="237"/>
      <c r="M106" s="238"/>
      <c r="N106" s="239"/>
      <c r="O106" s="239"/>
      <c r="P106" s="239"/>
      <c r="Q106" s="239"/>
      <c r="R106" s="239"/>
      <c r="S106" s="239"/>
      <c r="T106" s="24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1" t="s">
        <v>132</v>
      </c>
      <c r="AU106" s="241" t="s">
        <v>85</v>
      </c>
      <c r="AV106" s="14" t="s">
        <v>83</v>
      </c>
      <c r="AW106" s="14" t="s">
        <v>36</v>
      </c>
      <c r="AX106" s="14" t="s">
        <v>75</v>
      </c>
      <c r="AY106" s="241" t="s">
        <v>121</v>
      </c>
    </row>
    <row r="107" s="14" customFormat="1">
      <c r="A107" s="14"/>
      <c r="B107" s="232"/>
      <c r="C107" s="233"/>
      <c r="D107" s="222" t="s">
        <v>132</v>
      </c>
      <c r="E107" s="234" t="s">
        <v>19</v>
      </c>
      <c r="F107" s="235" t="s">
        <v>140</v>
      </c>
      <c r="G107" s="233"/>
      <c r="H107" s="234" t="s">
        <v>19</v>
      </c>
      <c r="I107" s="236"/>
      <c r="J107" s="233"/>
      <c r="K107" s="233"/>
      <c r="L107" s="237"/>
      <c r="M107" s="238"/>
      <c r="N107" s="239"/>
      <c r="O107" s="239"/>
      <c r="P107" s="239"/>
      <c r="Q107" s="239"/>
      <c r="R107" s="239"/>
      <c r="S107" s="239"/>
      <c r="T107" s="24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1" t="s">
        <v>132</v>
      </c>
      <c r="AU107" s="241" t="s">
        <v>85</v>
      </c>
      <c r="AV107" s="14" t="s">
        <v>83</v>
      </c>
      <c r="AW107" s="14" t="s">
        <v>36</v>
      </c>
      <c r="AX107" s="14" t="s">
        <v>75</v>
      </c>
      <c r="AY107" s="241" t="s">
        <v>121</v>
      </c>
    </row>
    <row r="108" s="14" customFormat="1">
      <c r="A108" s="14"/>
      <c r="B108" s="232"/>
      <c r="C108" s="233"/>
      <c r="D108" s="222" t="s">
        <v>132</v>
      </c>
      <c r="E108" s="234" t="s">
        <v>19</v>
      </c>
      <c r="F108" s="235" t="s">
        <v>141</v>
      </c>
      <c r="G108" s="233"/>
      <c r="H108" s="234" t="s">
        <v>19</v>
      </c>
      <c r="I108" s="236"/>
      <c r="J108" s="233"/>
      <c r="K108" s="233"/>
      <c r="L108" s="237"/>
      <c r="M108" s="238"/>
      <c r="N108" s="239"/>
      <c r="O108" s="239"/>
      <c r="P108" s="239"/>
      <c r="Q108" s="239"/>
      <c r="R108" s="239"/>
      <c r="S108" s="239"/>
      <c r="T108" s="24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1" t="s">
        <v>132</v>
      </c>
      <c r="AU108" s="241" t="s">
        <v>85</v>
      </c>
      <c r="AV108" s="14" t="s">
        <v>83</v>
      </c>
      <c r="AW108" s="14" t="s">
        <v>36</v>
      </c>
      <c r="AX108" s="14" t="s">
        <v>75</v>
      </c>
      <c r="AY108" s="241" t="s">
        <v>121</v>
      </c>
    </row>
    <row r="109" s="13" customFormat="1">
      <c r="A109" s="13"/>
      <c r="B109" s="220"/>
      <c r="C109" s="221"/>
      <c r="D109" s="222" t="s">
        <v>132</v>
      </c>
      <c r="E109" s="223" t="s">
        <v>19</v>
      </c>
      <c r="F109" s="224" t="s">
        <v>149</v>
      </c>
      <c r="G109" s="221"/>
      <c r="H109" s="225">
        <v>9.75</v>
      </c>
      <c r="I109" s="226"/>
      <c r="J109" s="221"/>
      <c r="K109" s="221"/>
      <c r="L109" s="227"/>
      <c r="M109" s="228"/>
      <c r="N109" s="229"/>
      <c r="O109" s="229"/>
      <c r="P109" s="229"/>
      <c r="Q109" s="229"/>
      <c r="R109" s="229"/>
      <c r="S109" s="229"/>
      <c r="T109" s="23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1" t="s">
        <v>132</v>
      </c>
      <c r="AU109" s="231" t="s">
        <v>85</v>
      </c>
      <c r="AV109" s="13" t="s">
        <v>85</v>
      </c>
      <c r="AW109" s="13" t="s">
        <v>36</v>
      </c>
      <c r="AX109" s="13" t="s">
        <v>75</v>
      </c>
      <c r="AY109" s="231" t="s">
        <v>121</v>
      </c>
    </row>
    <row r="110" s="13" customFormat="1">
      <c r="A110" s="13"/>
      <c r="B110" s="220"/>
      <c r="C110" s="221"/>
      <c r="D110" s="222" t="s">
        <v>132</v>
      </c>
      <c r="E110" s="223" t="s">
        <v>19</v>
      </c>
      <c r="F110" s="224" t="s">
        <v>150</v>
      </c>
      <c r="G110" s="221"/>
      <c r="H110" s="225">
        <v>4</v>
      </c>
      <c r="I110" s="226"/>
      <c r="J110" s="221"/>
      <c r="K110" s="221"/>
      <c r="L110" s="227"/>
      <c r="M110" s="228"/>
      <c r="N110" s="229"/>
      <c r="O110" s="229"/>
      <c r="P110" s="229"/>
      <c r="Q110" s="229"/>
      <c r="R110" s="229"/>
      <c r="S110" s="229"/>
      <c r="T110" s="23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1" t="s">
        <v>132</v>
      </c>
      <c r="AU110" s="231" t="s">
        <v>85</v>
      </c>
      <c r="AV110" s="13" t="s">
        <v>85</v>
      </c>
      <c r="AW110" s="13" t="s">
        <v>36</v>
      </c>
      <c r="AX110" s="13" t="s">
        <v>75</v>
      </c>
      <c r="AY110" s="231" t="s">
        <v>121</v>
      </c>
    </row>
    <row r="111" s="13" customFormat="1">
      <c r="A111" s="13"/>
      <c r="B111" s="220"/>
      <c r="C111" s="221"/>
      <c r="D111" s="222" t="s">
        <v>132</v>
      </c>
      <c r="E111" s="223" t="s">
        <v>19</v>
      </c>
      <c r="F111" s="224" t="s">
        <v>151</v>
      </c>
      <c r="G111" s="221"/>
      <c r="H111" s="225">
        <v>1.25</v>
      </c>
      <c r="I111" s="226"/>
      <c r="J111" s="221"/>
      <c r="K111" s="221"/>
      <c r="L111" s="227"/>
      <c r="M111" s="228"/>
      <c r="N111" s="229"/>
      <c r="O111" s="229"/>
      <c r="P111" s="229"/>
      <c r="Q111" s="229"/>
      <c r="R111" s="229"/>
      <c r="S111" s="229"/>
      <c r="T111" s="230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1" t="s">
        <v>132</v>
      </c>
      <c r="AU111" s="231" t="s">
        <v>85</v>
      </c>
      <c r="AV111" s="13" t="s">
        <v>85</v>
      </c>
      <c r="AW111" s="13" t="s">
        <v>36</v>
      </c>
      <c r="AX111" s="13" t="s">
        <v>75</v>
      </c>
      <c r="AY111" s="231" t="s">
        <v>121</v>
      </c>
    </row>
    <row r="112" s="15" customFormat="1">
      <c r="A112" s="15"/>
      <c r="B112" s="242"/>
      <c r="C112" s="243"/>
      <c r="D112" s="222" t="s">
        <v>132</v>
      </c>
      <c r="E112" s="244" t="s">
        <v>19</v>
      </c>
      <c r="F112" s="245" t="s">
        <v>152</v>
      </c>
      <c r="G112" s="243"/>
      <c r="H112" s="246">
        <v>15</v>
      </c>
      <c r="I112" s="247"/>
      <c r="J112" s="243"/>
      <c r="K112" s="243"/>
      <c r="L112" s="248"/>
      <c r="M112" s="249"/>
      <c r="N112" s="250"/>
      <c r="O112" s="250"/>
      <c r="P112" s="250"/>
      <c r="Q112" s="250"/>
      <c r="R112" s="250"/>
      <c r="S112" s="250"/>
      <c r="T112" s="251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2" t="s">
        <v>132</v>
      </c>
      <c r="AU112" s="252" t="s">
        <v>85</v>
      </c>
      <c r="AV112" s="15" t="s">
        <v>128</v>
      </c>
      <c r="AW112" s="15" t="s">
        <v>36</v>
      </c>
      <c r="AX112" s="15" t="s">
        <v>83</v>
      </c>
      <c r="AY112" s="252" t="s">
        <v>121</v>
      </c>
    </row>
    <row r="113" s="2" customFormat="1" ht="24.15" customHeight="1">
      <c r="A113" s="40"/>
      <c r="B113" s="41"/>
      <c r="C113" s="202" t="s">
        <v>128</v>
      </c>
      <c r="D113" s="202" t="s">
        <v>123</v>
      </c>
      <c r="E113" s="203" t="s">
        <v>153</v>
      </c>
      <c r="F113" s="204" t="s">
        <v>154</v>
      </c>
      <c r="G113" s="205" t="s">
        <v>146</v>
      </c>
      <c r="H113" s="206">
        <v>1.1519999999999999</v>
      </c>
      <c r="I113" s="207"/>
      <c r="J113" s="208">
        <f>ROUND(I113*H113,2)</f>
        <v>0</v>
      </c>
      <c r="K113" s="204" t="s">
        <v>127</v>
      </c>
      <c r="L113" s="46"/>
      <c r="M113" s="209" t="s">
        <v>19</v>
      </c>
      <c r="N113" s="210" t="s">
        <v>46</v>
      </c>
      <c r="O113" s="86"/>
      <c r="P113" s="211">
        <f>O113*H113</f>
        <v>0</v>
      </c>
      <c r="Q113" s="211">
        <v>0</v>
      </c>
      <c r="R113" s="211">
        <f>Q113*H113</f>
        <v>0</v>
      </c>
      <c r="S113" s="211">
        <v>0</v>
      </c>
      <c r="T113" s="212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128</v>
      </c>
      <c r="AT113" s="213" t="s">
        <v>123</v>
      </c>
      <c r="AU113" s="213" t="s">
        <v>85</v>
      </c>
      <c r="AY113" s="19" t="s">
        <v>121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9" t="s">
        <v>83</v>
      </c>
      <c r="BK113" s="214">
        <f>ROUND(I113*H113,2)</f>
        <v>0</v>
      </c>
      <c r="BL113" s="19" t="s">
        <v>128</v>
      </c>
      <c r="BM113" s="213" t="s">
        <v>155</v>
      </c>
    </row>
    <row r="114" s="2" customFormat="1">
      <c r="A114" s="40"/>
      <c r="B114" s="41"/>
      <c r="C114" s="42"/>
      <c r="D114" s="215" t="s">
        <v>130</v>
      </c>
      <c r="E114" s="42"/>
      <c r="F114" s="216" t="s">
        <v>156</v>
      </c>
      <c r="G114" s="42"/>
      <c r="H114" s="42"/>
      <c r="I114" s="217"/>
      <c r="J114" s="42"/>
      <c r="K114" s="42"/>
      <c r="L114" s="46"/>
      <c r="M114" s="218"/>
      <c r="N114" s="219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130</v>
      </c>
      <c r="AU114" s="19" t="s">
        <v>85</v>
      </c>
    </row>
    <row r="115" s="14" customFormat="1">
      <c r="A115" s="14"/>
      <c r="B115" s="232"/>
      <c r="C115" s="233"/>
      <c r="D115" s="222" t="s">
        <v>132</v>
      </c>
      <c r="E115" s="234" t="s">
        <v>19</v>
      </c>
      <c r="F115" s="235" t="s">
        <v>139</v>
      </c>
      <c r="G115" s="233"/>
      <c r="H115" s="234" t="s">
        <v>19</v>
      </c>
      <c r="I115" s="236"/>
      <c r="J115" s="233"/>
      <c r="K115" s="233"/>
      <c r="L115" s="237"/>
      <c r="M115" s="238"/>
      <c r="N115" s="239"/>
      <c r="O115" s="239"/>
      <c r="P115" s="239"/>
      <c r="Q115" s="239"/>
      <c r="R115" s="239"/>
      <c r="S115" s="239"/>
      <c r="T115" s="24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1" t="s">
        <v>132</v>
      </c>
      <c r="AU115" s="241" t="s">
        <v>85</v>
      </c>
      <c r="AV115" s="14" t="s">
        <v>83</v>
      </c>
      <c r="AW115" s="14" t="s">
        <v>36</v>
      </c>
      <c r="AX115" s="14" t="s">
        <v>75</v>
      </c>
      <c r="AY115" s="241" t="s">
        <v>121</v>
      </c>
    </row>
    <row r="116" s="14" customFormat="1">
      <c r="A116" s="14"/>
      <c r="B116" s="232"/>
      <c r="C116" s="233"/>
      <c r="D116" s="222" t="s">
        <v>132</v>
      </c>
      <c r="E116" s="234" t="s">
        <v>19</v>
      </c>
      <c r="F116" s="235" t="s">
        <v>140</v>
      </c>
      <c r="G116" s="233"/>
      <c r="H116" s="234" t="s">
        <v>19</v>
      </c>
      <c r="I116" s="236"/>
      <c r="J116" s="233"/>
      <c r="K116" s="233"/>
      <c r="L116" s="237"/>
      <c r="M116" s="238"/>
      <c r="N116" s="239"/>
      <c r="O116" s="239"/>
      <c r="P116" s="239"/>
      <c r="Q116" s="239"/>
      <c r="R116" s="239"/>
      <c r="S116" s="239"/>
      <c r="T116" s="24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1" t="s">
        <v>132</v>
      </c>
      <c r="AU116" s="241" t="s">
        <v>85</v>
      </c>
      <c r="AV116" s="14" t="s">
        <v>83</v>
      </c>
      <c r="AW116" s="14" t="s">
        <v>36</v>
      </c>
      <c r="AX116" s="14" t="s">
        <v>75</v>
      </c>
      <c r="AY116" s="241" t="s">
        <v>121</v>
      </c>
    </row>
    <row r="117" s="14" customFormat="1">
      <c r="A117" s="14"/>
      <c r="B117" s="232"/>
      <c r="C117" s="233"/>
      <c r="D117" s="222" t="s">
        <v>132</v>
      </c>
      <c r="E117" s="234" t="s">
        <v>19</v>
      </c>
      <c r="F117" s="235" t="s">
        <v>157</v>
      </c>
      <c r="G117" s="233"/>
      <c r="H117" s="234" t="s">
        <v>19</v>
      </c>
      <c r="I117" s="236"/>
      <c r="J117" s="233"/>
      <c r="K117" s="233"/>
      <c r="L117" s="237"/>
      <c r="M117" s="238"/>
      <c r="N117" s="239"/>
      <c r="O117" s="239"/>
      <c r="P117" s="239"/>
      <c r="Q117" s="239"/>
      <c r="R117" s="239"/>
      <c r="S117" s="239"/>
      <c r="T117" s="24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1" t="s">
        <v>132</v>
      </c>
      <c r="AU117" s="241" t="s">
        <v>85</v>
      </c>
      <c r="AV117" s="14" t="s">
        <v>83</v>
      </c>
      <c r="AW117" s="14" t="s">
        <v>36</v>
      </c>
      <c r="AX117" s="14" t="s">
        <v>75</v>
      </c>
      <c r="AY117" s="241" t="s">
        <v>121</v>
      </c>
    </row>
    <row r="118" s="14" customFormat="1">
      <c r="A118" s="14"/>
      <c r="B118" s="232"/>
      <c r="C118" s="233"/>
      <c r="D118" s="222" t="s">
        <v>132</v>
      </c>
      <c r="E118" s="234" t="s">
        <v>19</v>
      </c>
      <c r="F118" s="235" t="s">
        <v>141</v>
      </c>
      <c r="G118" s="233"/>
      <c r="H118" s="234" t="s">
        <v>19</v>
      </c>
      <c r="I118" s="236"/>
      <c r="J118" s="233"/>
      <c r="K118" s="233"/>
      <c r="L118" s="237"/>
      <c r="M118" s="238"/>
      <c r="N118" s="239"/>
      <c r="O118" s="239"/>
      <c r="P118" s="239"/>
      <c r="Q118" s="239"/>
      <c r="R118" s="239"/>
      <c r="S118" s="239"/>
      <c r="T118" s="24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1" t="s">
        <v>132</v>
      </c>
      <c r="AU118" s="241" t="s">
        <v>85</v>
      </c>
      <c r="AV118" s="14" t="s">
        <v>83</v>
      </c>
      <c r="AW118" s="14" t="s">
        <v>36</v>
      </c>
      <c r="AX118" s="14" t="s">
        <v>75</v>
      </c>
      <c r="AY118" s="241" t="s">
        <v>121</v>
      </c>
    </row>
    <row r="119" s="13" customFormat="1">
      <c r="A119" s="13"/>
      <c r="B119" s="220"/>
      <c r="C119" s="221"/>
      <c r="D119" s="222" t="s">
        <v>132</v>
      </c>
      <c r="E119" s="223" t="s">
        <v>19</v>
      </c>
      <c r="F119" s="224" t="s">
        <v>158</v>
      </c>
      <c r="G119" s="221"/>
      <c r="H119" s="225">
        <v>1.1519999999999999</v>
      </c>
      <c r="I119" s="226"/>
      <c r="J119" s="221"/>
      <c r="K119" s="221"/>
      <c r="L119" s="227"/>
      <c r="M119" s="228"/>
      <c r="N119" s="229"/>
      <c r="O119" s="229"/>
      <c r="P119" s="229"/>
      <c r="Q119" s="229"/>
      <c r="R119" s="229"/>
      <c r="S119" s="229"/>
      <c r="T119" s="23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1" t="s">
        <v>132</v>
      </c>
      <c r="AU119" s="231" t="s">
        <v>85</v>
      </c>
      <c r="AV119" s="13" t="s">
        <v>85</v>
      </c>
      <c r="AW119" s="13" t="s">
        <v>36</v>
      </c>
      <c r="AX119" s="13" t="s">
        <v>83</v>
      </c>
      <c r="AY119" s="231" t="s">
        <v>121</v>
      </c>
    </row>
    <row r="120" s="2" customFormat="1" ht="37.8" customHeight="1">
      <c r="A120" s="40"/>
      <c r="B120" s="41"/>
      <c r="C120" s="202" t="s">
        <v>159</v>
      </c>
      <c r="D120" s="202" t="s">
        <v>123</v>
      </c>
      <c r="E120" s="203" t="s">
        <v>160</v>
      </c>
      <c r="F120" s="204" t="s">
        <v>161</v>
      </c>
      <c r="G120" s="205" t="s">
        <v>146</v>
      </c>
      <c r="H120" s="206">
        <v>16.152000000000001</v>
      </c>
      <c r="I120" s="207"/>
      <c r="J120" s="208">
        <f>ROUND(I120*H120,2)</f>
        <v>0</v>
      </c>
      <c r="K120" s="204" t="s">
        <v>127</v>
      </c>
      <c r="L120" s="46"/>
      <c r="M120" s="209" t="s">
        <v>19</v>
      </c>
      <c r="N120" s="210" t="s">
        <v>46</v>
      </c>
      <c r="O120" s="86"/>
      <c r="P120" s="211">
        <f>O120*H120</f>
        <v>0</v>
      </c>
      <c r="Q120" s="211">
        <v>0</v>
      </c>
      <c r="R120" s="211">
        <f>Q120*H120</f>
        <v>0</v>
      </c>
      <c r="S120" s="211">
        <v>0</v>
      </c>
      <c r="T120" s="212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3" t="s">
        <v>128</v>
      </c>
      <c r="AT120" s="213" t="s">
        <v>123</v>
      </c>
      <c r="AU120" s="213" t="s">
        <v>85</v>
      </c>
      <c r="AY120" s="19" t="s">
        <v>121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9" t="s">
        <v>83</v>
      </c>
      <c r="BK120" s="214">
        <f>ROUND(I120*H120,2)</f>
        <v>0</v>
      </c>
      <c r="BL120" s="19" t="s">
        <v>128</v>
      </c>
      <c r="BM120" s="213" t="s">
        <v>162</v>
      </c>
    </row>
    <row r="121" s="2" customFormat="1">
      <c r="A121" s="40"/>
      <c r="B121" s="41"/>
      <c r="C121" s="42"/>
      <c r="D121" s="215" t="s">
        <v>130</v>
      </c>
      <c r="E121" s="42"/>
      <c r="F121" s="216" t="s">
        <v>163</v>
      </c>
      <c r="G121" s="42"/>
      <c r="H121" s="42"/>
      <c r="I121" s="217"/>
      <c r="J121" s="42"/>
      <c r="K121" s="42"/>
      <c r="L121" s="46"/>
      <c r="M121" s="218"/>
      <c r="N121" s="219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130</v>
      </c>
      <c r="AU121" s="19" t="s">
        <v>85</v>
      </c>
    </row>
    <row r="122" s="13" customFormat="1">
      <c r="A122" s="13"/>
      <c r="B122" s="220"/>
      <c r="C122" s="221"/>
      <c r="D122" s="222" t="s">
        <v>132</v>
      </c>
      <c r="E122" s="223" t="s">
        <v>19</v>
      </c>
      <c r="F122" s="224" t="s">
        <v>164</v>
      </c>
      <c r="G122" s="221"/>
      <c r="H122" s="225">
        <v>16.152000000000001</v>
      </c>
      <c r="I122" s="226"/>
      <c r="J122" s="221"/>
      <c r="K122" s="221"/>
      <c r="L122" s="227"/>
      <c r="M122" s="228"/>
      <c r="N122" s="229"/>
      <c r="O122" s="229"/>
      <c r="P122" s="229"/>
      <c r="Q122" s="229"/>
      <c r="R122" s="229"/>
      <c r="S122" s="229"/>
      <c r="T122" s="23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1" t="s">
        <v>132</v>
      </c>
      <c r="AU122" s="231" t="s">
        <v>85</v>
      </c>
      <c r="AV122" s="13" t="s">
        <v>85</v>
      </c>
      <c r="AW122" s="13" t="s">
        <v>36</v>
      </c>
      <c r="AX122" s="13" t="s">
        <v>83</v>
      </c>
      <c r="AY122" s="231" t="s">
        <v>121</v>
      </c>
    </row>
    <row r="123" s="2" customFormat="1" ht="37.8" customHeight="1">
      <c r="A123" s="40"/>
      <c r="B123" s="41"/>
      <c r="C123" s="202" t="s">
        <v>165</v>
      </c>
      <c r="D123" s="202" t="s">
        <v>123</v>
      </c>
      <c r="E123" s="203" t="s">
        <v>166</v>
      </c>
      <c r="F123" s="204" t="s">
        <v>167</v>
      </c>
      <c r="G123" s="205" t="s">
        <v>146</v>
      </c>
      <c r="H123" s="206">
        <v>80.760000000000005</v>
      </c>
      <c r="I123" s="207"/>
      <c r="J123" s="208">
        <f>ROUND(I123*H123,2)</f>
        <v>0</v>
      </c>
      <c r="K123" s="204" t="s">
        <v>127</v>
      </c>
      <c r="L123" s="46"/>
      <c r="M123" s="209" t="s">
        <v>19</v>
      </c>
      <c r="N123" s="210" t="s">
        <v>46</v>
      </c>
      <c r="O123" s="86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128</v>
      </c>
      <c r="AT123" s="213" t="s">
        <v>123</v>
      </c>
      <c r="AU123" s="213" t="s">
        <v>85</v>
      </c>
      <c r="AY123" s="19" t="s">
        <v>121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9" t="s">
        <v>83</v>
      </c>
      <c r="BK123" s="214">
        <f>ROUND(I123*H123,2)</f>
        <v>0</v>
      </c>
      <c r="BL123" s="19" t="s">
        <v>128</v>
      </c>
      <c r="BM123" s="213" t="s">
        <v>168</v>
      </c>
    </row>
    <row r="124" s="2" customFormat="1">
      <c r="A124" s="40"/>
      <c r="B124" s="41"/>
      <c r="C124" s="42"/>
      <c r="D124" s="215" t="s">
        <v>130</v>
      </c>
      <c r="E124" s="42"/>
      <c r="F124" s="216" t="s">
        <v>169</v>
      </c>
      <c r="G124" s="42"/>
      <c r="H124" s="42"/>
      <c r="I124" s="217"/>
      <c r="J124" s="42"/>
      <c r="K124" s="42"/>
      <c r="L124" s="46"/>
      <c r="M124" s="218"/>
      <c r="N124" s="219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130</v>
      </c>
      <c r="AU124" s="19" t="s">
        <v>85</v>
      </c>
    </row>
    <row r="125" s="13" customFormat="1">
      <c r="A125" s="13"/>
      <c r="B125" s="220"/>
      <c r="C125" s="221"/>
      <c r="D125" s="222" t="s">
        <v>132</v>
      </c>
      <c r="E125" s="221"/>
      <c r="F125" s="224" t="s">
        <v>170</v>
      </c>
      <c r="G125" s="221"/>
      <c r="H125" s="225">
        <v>80.760000000000005</v>
      </c>
      <c r="I125" s="226"/>
      <c r="J125" s="221"/>
      <c r="K125" s="221"/>
      <c r="L125" s="227"/>
      <c r="M125" s="228"/>
      <c r="N125" s="229"/>
      <c r="O125" s="229"/>
      <c r="P125" s="229"/>
      <c r="Q125" s="229"/>
      <c r="R125" s="229"/>
      <c r="S125" s="229"/>
      <c r="T125" s="23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1" t="s">
        <v>132</v>
      </c>
      <c r="AU125" s="231" t="s">
        <v>85</v>
      </c>
      <c r="AV125" s="13" t="s">
        <v>85</v>
      </c>
      <c r="AW125" s="13" t="s">
        <v>4</v>
      </c>
      <c r="AX125" s="13" t="s">
        <v>83</v>
      </c>
      <c r="AY125" s="231" t="s">
        <v>121</v>
      </c>
    </row>
    <row r="126" s="2" customFormat="1" ht="21.75" customHeight="1">
      <c r="A126" s="40"/>
      <c r="B126" s="41"/>
      <c r="C126" s="253" t="s">
        <v>171</v>
      </c>
      <c r="D126" s="253" t="s">
        <v>172</v>
      </c>
      <c r="E126" s="254" t="s">
        <v>173</v>
      </c>
      <c r="F126" s="255" t="s">
        <v>174</v>
      </c>
      <c r="G126" s="256" t="s">
        <v>175</v>
      </c>
      <c r="H126" s="257">
        <v>25.843</v>
      </c>
      <c r="I126" s="258"/>
      <c r="J126" s="259">
        <f>ROUND(I126*H126,2)</f>
        <v>0</v>
      </c>
      <c r="K126" s="255" t="s">
        <v>127</v>
      </c>
      <c r="L126" s="260"/>
      <c r="M126" s="261" t="s">
        <v>19</v>
      </c>
      <c r="N126" s="262" t="s">
        <v>46</v>
      </c>
      <c r="O126" s="86"/>
      <c r="P126" s="211">
        <f>O126*H126</f>
        <v>0</v>
      </c>
      <c r="Q126" s="211">
        <v>0</v>
      </c>
      <c r="R126" s="211">
        <f>Q126*H126</f>
        <v>0</v>
      </c>
      <c r="S126" s="211">
        <v>0</v>
      </c>
      <c r="T126" s="212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3" t="s">
        <v>176</v>
      </c>
      <c r="AT126" s="213" t="s">
        <v>172</v>
      </c>
      <c r="AU126" s="213" t="s">
        <v>85</v>
      </c>
      <c r="AY126" s="19" t="s">
        <v>121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9" t="s">
        <v>83</v>
      </c>
      <c r="BK126" s="214">
        <f>ROUND(I126*H126,2)</f>
        <v>0</v>
      </c>
      <c r="BL126" s="19" t="s">
        <v>128</v>
      </c>
      <c r="BM126" s="213" t="s">
        <v>177</v>
      </c>
    </row>
    <row r="127" s="13" customFormat="1">
      <c r="A127" s="13"/>
      <c r="B127" s="220"/>
      <c r="C127" s="221"/>
      <c r="D127" s="222" t="s">
        <v>132</v>
      </c>
      <c r="E127" s="221"/>
      <c r="F127" s="224" t="s">
        <v>178</v>
      </c>
      <c r="G127" s="221"/>
      <c r="H127" s="225">
        <v>25.843</v>
      </c>
      <c r="I127" s="226"/>
      <c r="J127" s="221"/>
      <c r="K127" s="221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132</v>
      </c>
      <c r="AU127" s="231" t="s">
        <v>85</v>
      </c>
      <c r="AV127" s="13" t="s">
        <v>85</v>
      </c>
      <c r="AW127" s="13" t="s">
        <v>4</v>
      </c>
      <c r="AX127" s="13" t="s">
        <v>83</v>
      </c>
      <c r="AY127" s="231" t="s">
        <v>121</v>
      </c>
    </row>
    <row r="128" s="2" customFormat="1" ht="21.75" customHeight="1">
      <c r="A128" s="40"/>
      <c r="B128" s="41"/>
      <c r="C128" s="202" t="s">
        <v>176</v>
      </c>
      <c r="D128" s="202" t="s">
        <v>123</v>
      </c>
      <c r="E128" s="203" t="s">
        <v>179</v>
      </c>
      <c r="F128" s="204" t="s">
        <v>180</v>
      </c>
      <c r="G128" s="205" t="s">
        <v>126</v>
      </c>
      <c r="H128" s="206">
        <v>44</v>
      </c>
      <c r="I128" s="207"/>
      <c r="J128" s="208">
        <f>ROUND(I128*H128,2)</f>
        <v>0</v>
      </c>
      <c r="K128" s="204" t="s">
        <v>127</v>
      </c>
      <c r="L128" s="46"/>
      <c r="M128" s="209" t="s">
        <v>19</v>
      </c>
      <c r="N128" s="210" t="s">
        <v>46</v>
      </c>
      <c r="O128" s="86"/>
      <c r="P128" s="211">
        <f>O128*H128</f>
        <v>0</v>
      </c>
      <c r="Q128" s="211">
        <v>0</v>
      </c>
      <c r="R128" s="211">
        <f>Q128*H128</f>
        <v>0</v>
      </c>
      <c r="S128" s="211">
        <v>0</v>
      </c>
      <c r="T128" s="212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3" t="s">
        <v>128</v>
      </c>
      <c r="AT128" s="213" t="s">
        <v>123</v>
      </c>
      <c r="AU128" s="213" t="s">
        <v>85</v>
      </c>
      <c r="AY128" s="19" t="s">
        <v>121</v>
      </c>
      <c r="BE128" s="214">
        <f>IF(N128="základní",J128,0)</f>
        <v>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9" t="s">
        <v>83</v>
      </c>
      <c r="BK128" s="214">
        <f>ROUND(I128*H128,2)</f>
        <v>0</v>
      </c>
      <c r="BL128" s="19" t="s">
        <v>128</v>
      </c>
      <c r="BM128" s="213" t="s">
        <v>181</v>
      </c>
    </row>
    <row r="129" s="2" customFormat="1">
      <c r="A129" s="40"/>
      <c r="B129" s="41"/>
      <c r="C129" s="42"/>
      <c r="D129" s="215" t="s">
        <v>130</v>
      </c>
      <c r="E129" s="42"/>
      <c r="F129" s="216" t="s">
        <v>182</v>
      </c>
      <c r="G129" s="42"/>
      <c r="H129" s="42"/>
      <c r="I129" s="217"/>
      <c r="J129" s="42"/>
      <c r="K129" s="42"/>
      <c r="L129" s="46"/>
      <c r="M129" s="218"/>
      <c r="N129" s="219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130</v>
      </c>
      <c r="AU129" s="19" t="s">
        <v>85</v>
      </c>
    </row>
    <row r="130" s="14" customFormat="1">
      <c r="A130" s="14"/>
      <c r="B130" s="232"/>
      <c r="C130" s="233"/>
      <c r="D130" s="222" t="s">
        <v>132</v>
      </c>
      <c r="E130" s="234" t="s">
        <v>19</v>
      </c>
      <c r="F130" s="235" t="s">
        <v>139</v>
      </c>
      <c r="G130" s="233"/>
      <c r="H130" s="234" t="s">
        <v>19</v>
      </c>
      <c r="I130" s="236"/>
      <c r="J130" s="233"/>
      <c r="K130" s="233"/>
      <c r="L130" s="237"/>
      <c r="M130" s="238"/>
      <c r="N130" s="239"/>
      <c r="O130" s="239"/>
      <c r="P130" s="239"/>
      <c r="Q130" s="239"/>
      <c r="R130" s="239"/>
      <c r="S130" s="239"/>
      <c r="T130" s="24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1" t="s">
        <v>132</v>
      </c>
      <c r="AU130" s="241" t="s">
        <v>85</v>
      </c>
      <c r="AV130" s="14" t="s">
        <v>83</v>
      </c>
      <c r="AW130" s="14" t="s">
        <v>36</v>
      </c>
      <c r="AX130" s="14" t="s">
        <v>75</v>
      </c>
      <c r="AY130" s="241" t="s">
        <v>121</v>
      </c>
    </row>
    <row r="131" s="14" customFormat="1">
      <c r="A131" s="14"/>
      <c r="B131" s="232"/>
      <c r="C131" s="233"/>
      <c r="D131" s="222" t="s">
        <v>132</v>
      </c>
      <c r="E131" s="234" t="s">
        <v>19</v>
      </c>
      <c r="F131" s="235" t="s">
        <v>140</v>
      </c>
      <c r="G131" s="233"/>
      <c r="H131" s="234" t="s">
        <v>19</v>
      </c>
      <c r="I131" s="236"/>
      <c r="J131" s="233"/>
      <c r="K131" s="233"/>
      <c r="L131" s="237"/>
      <c r="M131" s="238"/>
      <c r="N131" s="239"/>
      <c r="O131" s="239"/>
      <c r="P131" s="239"/>
      <c r="Q131" s="239"/>
      <c r="R131" s="239"/>
      <c r="S131" s="239"/>
      <c r="T131" s="24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1" t="s">
        <v>132</v>
      </c>
      <c r="AU131" s="241" t="s">
        <v>85</v>
      </c>
      <c r="AV131" s="14" t="s">
        <v>83</v>
      </c>
      <c r="AW131" s="14" t="s">
        <v>36</v>
      </c>
      <c r="AX131" s="14" t="s">
        <v>75</v>
      </c>
      <c r="AY131" s="241" t="s">
        <v>121</v>
      </c>
    </row>
    <row r="132" s="14" customFormat="1">
      <c r="A132" s="14"/>
      <c r="B132" s="232"/>
      <c r="C132" s="233"/>
      <c r="D132" s="222" t="s">
        <v>132</v>
      </c>
      <c r="E132" s="234" t="s">
        <v>19</v>
      </c>
      <c r="F132" s="235" t="s">
        <v>141</v>
      </c>
      <c r="G132" s="233"/>
      <c r="H132" s="234" t="s">
        <v>19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1" t="s">
        <v>132</v>
      </c>
      <c r="AU132" s="241" t="s">
        <v>85</v>
      </c>
      <c r="AV132" s="14" t="s">
        <v>83</v>
      </c>
      <c r="AW132" s="14" t="s">
        <v>36</v>
      </c>
      <c r="AX132" s="14" t="s">
        <v>75</v>
      </c>
      <c r="AY132" s="241" t="s">
        <v>121</v>
      </c>
    </row>
    <row r="133" s="13" customFormat="1">
      <c r="A133" s="13"/>
      <c r="B133" s="220"/>
      <c r="C133" s="221"/>
      <c r="D133" s="222" t="s">
        <v>132</v>
      </c>
      <c r="E133" s="223" t="s">
        <v>19</v>
      </c>
      <c r="F133" s="224" t="s">
        <v>183</v>
      </c>
      <c r="G133" s="221"/>
      <c r="H133" s="225">
        <v>39</v>
      </c>
      <c r="I133" s="226"/>
      <c r="J133" s="221"/>
      <c r="K133" s="221"/>
      <c r="L133" s="227"/>
      <c r="M133" s="228"/>
      <c r="N133" s="229"/>
      <c r="O133" s="229"/>
      <c r="P133" s="229"/>
      <c r="Q133" s="229"/>
      <c r="R133" s="229"/>
      <c r="S133" s="229"/>
      <c r="T133" s="23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1" t="s">
        <v>132</v>
      </c>
      <c r="AU133" s="231" t="s">
        <v>85</v>
      </c>
      <c r="AV133" s="13" t="s">
        <v>85</v>
      </c>
      <c r="AW133" s="13" t="s">
        <v>36</v>
      </c>
      <c r="AX133" s="13" t="s">
        <v>75</v>
      </c>
      <c r="AY133" s="231" t="s">
        <v>121</v>
      </c>
    </row>
    <row r="134" s="13" customFormat="1">
      <c r="A134" s="13"/>
      <c r="B134" s="220"/>
      <c r="C134" s="221"/>
      <c r="D134" s="222" t="s">
        <v>132</v>
      </c>
      <c r="E134" s="223" t="s">
        <v>19</v>
      </c>
      <c r="F134" s="224" t="s">
        <v>184</v>
      </c>
      <c r="G134" s="221"/>
      <c r="H134" s="225">
        <v>5</v>
      </c>
      <c r="I134" s="226"/>
      <c r="J134" s="221"/>
      <c r="K134" s="221"/>
      <c r="L134" s="227"/>
      <c r="M134" s="228"/>
      <c r="N134" s="229"/>
      <c r="O134" s="229"/>
      <c r="P134" s="229"/>
      <c r="Q134" s="229"/>
      <c r="R134" s="229"/>
      <c r="S134" s="229"/>
      <c r="T134" s="23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1" t="s">
        <v>132</v>
      </c>
      <c r="AU134" s="231" t="s">
        <v>85</v>
      </c>
      <c r="AV134" s="13" t="s">
        <v>85</v>
      </c>
      <c r="AW134" s="13" t="s">
        <v>36</v>
      </c>
      <c r="AX134" s="13" t="s">
        <v>75</v>
      </c>
      <c r="AY134" s="231" t="s">
        <v>121</v>
      </c>
    </row>
    <row r="135" s="15" customFormat="1">
      <c r="A135" s="15"/>
      <c r="B135" s="242"/>
      <c r="C135" s="243"/>
      <c r="D135" s="222" t="s">
        <v>132</v>
      </c>
      <c r="E135" s="244" t="s">
        <v>19</v>
      </c>
      <c r="F135" s="245" t="s">
        <v>152</v>
      </c>
      <c r="G135" s="243"/>
      <c r="H135" s="246">
        <v>44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2" t="s">
        <v>132</v>
      </c>
      <c r="AU135" s="252" t="s">
        <v>85</v>
      </c>
      <c r="AV135" s="15" t="s">
        <v>128</v>
      </c>
      <c r="AW135" s="15" t="s">
        <v>36</v>
      </c>
      <c r="AX135" s="15" t="s">
        <v>83</v>
      </c>
      <c r="AY135" s="252" t="s">
        <v>121</v>
      </c>
    </row>
    <row r="136" s="2" customFormat="1" ht="24.15" customHeight="1">
      <c r="A136" s="40"/>
      <c r="B136" s="41"/>
      <c r="C136" s="202" t="s">
        <v>185</v>
      </c>
      <c r="D136" s="202" t="s">
        <v>123</v>
      </c>
      <c r="E136" s="203" t="s">
        <v>186</v>
      </c>
      <c r="F136" s="204" t="s">
        <v>187</v>
      </c>
      <c r="G136" s="205" t="s">
        <v>126</v>
      </c>
      <c r="H136" s="206">
        <v>20</v>
      </c>
      <c r="I136" s="207"/>
      <c r="J136" s="208">
        <f>ROUND(I136*H136,2)</f>
        <v>0</v>
      </c>
      <c r="K136" s="204" t="s">
        <v>127</v>
      </c>
      <c r="L136" s="46"/>
      <c r="M136" s="209" t="s">
        <v>19</v>
      </c>
      <c r="N136" s="210" t="s">
        <v>46</v>
      </c>
      <c r="O136" s="86"/>
      <c r="P136" s="211">
        <f>O136*H136</f>
        <v>0</v>
      </c>
      <c r="Q136" s="211">
        <v>0</v>
      </c>
      <c r="R136" s="211">
        <f>Q136*H136</f>
        <v>0</v>
      </c>
      <c r="S136" s="211">
        <v>0</v>
      </c>
      <c r="T136" s="212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3" t="s">
        <v>128</v>
      </c>
      <c r="AT136" s="213" t="s">
        <v>123</v>
      </c>
      <c r="AU136" s="213" t="s">
        <v>85</v>
      </c>
      <c r="AY136" s="19" t="s">
        <v>121</v>
      </c>
      <c r="BE136" s="214">
        <f>IF(N136="základní",J136,0)</f>
        <v>0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9" t="s">
        <v>83</v>
      </c>
      <c r="BK136" s="214">
        <f>ROUND(I136*H136,2)</f>
        <v>0</v>
      </c>
      <c r="BL136" s="19" t="s">
        <v>128</v>
      </c>
      <c r="BM136" s="213" t="s">
        <v>188</v>
      </c>
    </row>
    <row r="137" s="2" customFormat="1">
      <c r="A137" s="40"/>
      <c r="B137" s="41"/>
      <c r="C137" s="42"/>
      <c r="D137" s="215" t="s">
        <v>130</v>
      </c>
      <c r="E137" s="42"/>
      <c r="F137" s="216" t="s">
        <v>189</v>
      </c>
      <c r="G137" s="42"/>
      <c r="H137" s="42"/>
      <c r="I137" s="217"/>
      <c r="J137" s="42"/>
      <c r="K137" s="42"/>
      <c r="L137" s="46"/>
      <c r="M137" s="218"/>
      <c r="N137" s="219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130</v>
      </c>
      <c r="AU137" s="19" t="s">
        <v>85</v>
      </c>
    </row>
    <row r="138" s="13" customFormat="1">
      <c r="A138" s="13"/>
      <c r="B138" s="220"/>
      <c r="C138" s="221"/>
      <c r="D138" s="222" t="s">
        <v>132</v>
      </c>
      <c r="E138" s="223" t="s">
        <v>19</v>
      </c>
      <c r="F138" s="224" t="s">
        <v>190</v>
      </c>
      <c r="G138" s="221"/>
      <c r="H138" s="225">
        <v>20</v>
      </c>
      <c r="I138" s="226"/>
      <c r="J138" s="221"/>
      <c r="K138" s="221"/>
      <c r="L138" s="227"/>
      <c r="M138" s="228"/>
      <c r="N138" s="229"/>
      <c r="O138" s="229"/>
      <c r="P138" s="229"/>
      <c r="Q138" s="229"/>
      <c r="R138" s="229"/>
      <c r="S138" s="229"/>
      <c r="T138" s="23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1" t="s">
        <v>132</v>
      </c>
      <c r="AU138" s="231" t="s">
        <v>85</v>
      </c>
      <c r="AV138" s="13" t="s">
        <v>85</v>
      </c>
      <c r="AW138" s="13" t="s">
        <v>36</v>
      </c>
      <c r="AX138" s="13" t="s">
        <v>83</v>
      </c>
      <c r="AY138" s="231" t="s">
        <v>121</v>
      </c>
    </row>
    <row r="139" s="12" customFormat="1" ht="22.8" customHeight="1">
      <c r="A139" s="12"/>
      <c r="B139" s="186"/>
      <c r="C139" s="187"/>
      <c r="D139" s="188" t="s">
        <v>74</v>
      </c>
      <c r="E139" s="200" t="s">
        <v>85</v>
      </c>
      <c r="F139" s="200" t="s">
        <v>191</v>
      </c>
      <c r="G139" s="187"/>
      <c r="H139" s="187"/>
      <c r="I139" s="190"/>
      <c r="J139" s="201">
        <f>BK139</f>
        <v>0</v>
      </c>
      <c r="K139" s="187"/>
      <c r="L139" s="192"/>
      <c r="M139" s="193"/>
      <c r="N139" s="194"/>
      <c r="O139" s="194"/>
      <c r="P139" s="195">
        <f>SUM(P140:P151)</f>
        <v>0</v>
      </c>
      <c r="Q139" s="194"/>
      <c r="R139" s="195">
        <f>SUM(R140:R151)</f>
        <v>2.8956710399999999</v>
      </c>
      <c r="S139" s="194"/>
      <c r="T139" s="196">
        <f>SUM(T140:T151)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7" t="s">
        <v>83</v>
      </c>
      <c r="AT139" s="198" t="s">
        <v>74</v>
      </c>
      <c r="AU139" s="198" t="s">
        <v>83</v>
      </c>
      <c r="AY139" s="197" t="s">
        <v>121</v>
      </c>
      <c r="BK139" s="199">
        <f>SUM(BK140:BK151)</f>
        <v>0</v>
      </c>
    </row>
    <row r="140" s="2" customFormat="1" ht="16.5" customHeight="1">
      <c r="A140" s="40"/>
      <c r="B140" s="41"/>
      <c r="C140" s="202" t="s">
        <v>192</v>
      </c>
      <c r="D140" s="202" t="s">
        <v>123</v>
      </c>
      <c r="E140" s="203" t="s">
        <v>193</v>
      </c>
      <c r="F140" s="204" t="s">
        <v>194</v>
      </c>
      <c r="G140" s="205" t="s">
        <v>146</v>
      </c>
      <c r="H140" s="206">
        <v>1.1519999999999999</v>
      </c>
      <c r="I140" s="207"/>
      <c r="J140" s="208">
        <f>ROUND(I140*H140,2)</f>
        <v>0</v>
      </c>
      <c r="K140" s="204" t="s">
        <v>127</v>
      </c>
      <c r="L140" s="46"/>
      <c r="M140" s="209" t="s">
        <v>19</v>
      </c>
      <c r="N140" s="210" t="s">
        <v>46</v>
      </c>
      <c r="O140" s="86"/>
      <c r="P140" s="211">
        <f>O140*H140</f>
        <v>0</v>
      </c>
      <c r="Q140" s="211">
        <v>2.5018699999999998</v>
      </c>
      <c r="R140" s="211">
        <f>Q140*H140</f>
        <v>2.8821542399999998</v>
      </c>
      <c r="S140" s="211">
        <v>0</v>
      </c>
      <c r="T140" s="212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3" t="s">
        <v>128</v>
      </c>
      <c r="AT140" s="213" t="s">
        <v>123</v>
      </c>
      <c r="AU140" s="213" t="s">
        <v>85</v>
      </c>
      <c r="AY140" s="19" t="s">
        <v>121</v>
      </c>
      <c r="BE140" s="214">
        <f>IF(N140="základní",J140,0)</f>
        <v>0</v>
      </c>
      <c r="BF140" s="214">
        <f>IF(N140="snížená",J140,0)</f>
        <v>0</v>
      </c>
      <c r="BG140" s="214">
        <f>IF(N140="zákl. přenesená",J140,0)</f>
        <v>0</v>
      </c>
      <c r="BH140" s="214">
        <f>IF(N140="sníž. přenesená",J140,0)</f>
        <v>0</v>
      </c>
      <c r="BI140" s="214">
        <f>IF(N140="nulová",J140,0)</f>
        <v>0</v>
      </c>
      <c r="BJ140" s="19" t="s">
        <v>83</v>
      </c>
      <c r="BK140" s="214">
        <f>ROUND(I140*H140,2)</f>
        <v>0</v>
      </c>
      <c r="BL140" s="19" t="s">
        <v>128</v>
      </c>
      <c r="BM140" s="213" t="s">
        <v>195</v>
      </c>
    </row>
    <row r="141" s="2" customFormat="1">
      <c r="A141" s="40"/>
      <c r="B141" s="41"/>
      <c r="C141" s="42"/>
      <c r="D141" s="215" t="s">
        <v>130</v>
      </c>
      <c r="E141" s="42"/>
      <c r="F141" s="216" t="s">
        <v>196</v>
      </c>
      <c r="G141" s="42"/>
      <c r="H141" s="42"/>
      <c r="I141" s="217"/>
      <c r="J141" s="42"/>
      <c r="K141" s="42"/>
      <c r="L141" s="46"/>
      <c r="M141" s="218"/>
      <c r="N141" s="219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130</v>
      </c>
      <c r="AU141" s="19" t="s">
        <v>85</v>
      </c>
    </row>
    <row r="142" s="14" customFormat="1">
      <c r="A142" s="14"/>
      <c r="B142" s="232"/>
      <c r="C142" s="233"/>
      <c r="D142" s="222" t="s">
        <v>132</v>
      </c>
      <c r="E142" s="234" t="s">
        <v>19</v>
      </c>
      <c r="F142" s="235" t="s">
        <v>139</v>
      </c>
      <c r="G142" s="233"/>
      <c r="H142" s="234" t="s">
        <v>19</v>
      </c>
      <c r="I142" s="236"/>
      <c r="J142" s="233"/>
      <c r="K142" s="233"/>
      <c r="L142" s="237"/>
      <c r="M142" s="238"/>
      <c r="N142" s="239"/>
      <c r="O142" s="239"/>
      <c r="P142" s="239"/>
      <c r="Q142" s="239"/>
      <c r="R142" s="239"/>
      <c r="S142" s="239"/>
      <c r="T142" s="24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1" t="s">
        <v>132</v>
      </c>
      <c r="AU142" s="241" t="s">
        <v>85</v>
      </c>
      <c r="AV142" s="14" t="s">
        <v>83</v>
      </c>
      <c r="AW142" s="14" t="s">
        <v>36</v>
      </c>
      <c r="AX142" s="14" t="s">
        <v>75</v>
      </c>
      <c r="AY142" s="241" t="s">
        <v>121</v>
      </c>
    </row>
    <row r="143" s="14" customFormat="1">
      <c r="A143" s="14"/>
      <c r="B143" s="232"/>
      <c r="C143" s="233"/>
      <c r="D143" s="222" t="s">
        <v>132</v>
      </c>
      <c r="E143" s="234" t="s">
        <v>19</v>
      </c>
      <c r="F143" s="235" t="s">
        <v>140</v>
      </c>
      <c r="G143" s="233"/>
      <c r="H143" s="234" t="s">
        <v>19</v>
      </c>
      <c r="I143" s="236"/>
      <c r="J143" s="233"/>
      <c r="K143" s="233"/>
      <c r="L143" s="237"/>
      <c r="M143" s="238"/>
      <c r="N143" s="239"/>
      <c r="O143" s="239"/>
      <c r="P143" s="239"/>
      <c r="Q143" s="239"/>
      <c r="R143" s="239"/>
      <c r="S143" s="239"/>
      <c r="T143" s="24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1" t="s">
        <v>132</v>
      </c>
      <c r="AU143" s="241" t="s">
        <v>85</v>
      </c>
      <c r="AV143" s="14" t="s">
        <v>83</v>
      </c>
      <c r="AW143" s="14" t="s">
        <v>36</v>
      </c>
      <c r="AX143" s="14" t="s">
        <v>75</v>
      </c>
      <c r="AY143" s="241" t="s">
        <v>121</v>
      </c>
    </row>
    <row r="144" s="14" customFormat="1">
      <c r="A144" s="14"/>
      <c r="B144" s="232"/>
      <c r="C144" s="233"/>
      <c r="D144" s="222" t="s">
        <v>132</v>
      </c>
      <c r="E144" s="234" t="s">
        <v>19</v>
      </c>
      <c r="F144" s="235" t="s">
        <v>157</v>
      </c>
      <c r="G144" s="233"/>
      <c r="H144" s="234" t="s">
        <v>19</v>
      </c>
      <c r="I144" s="236"/>
      <c r="J144" s="233"/>
      <c r="K144" s="233"/>
      <c r="L144" s="237"/>
      <c r="M144" s="238"/>
      <c r="N144" s="239"/>
      <c r="O144" s="239"/>
      <c r="P144" s="239"/>
      <c r="Q144" s="239"/>
      <c r="R144" s="239"/>
      <c r="S144" s="239"/>
      <c r="T144" s="24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1" t="s">
        <v>132</v>
      </c>
      <c r="AU144" s="241" t="s">
        <v>85</v>
      </c>
      <c r="AV144" s="14" t="s">
        <v>83</v>
      </c>
      <c r="AW144" s="14" t="s">
        <v>36</v>
      </c>
      <c r="AX144" s="14" t="s">
        <v>75</v>
      </c>
      <c r="AY144" s="241" t="s">
        <v>121</v>
      </c>
    </row>
    <row r="145" s="14" customFormat="1">
      <c r="A145" s="14"/>
      <c r="B145" s="232"/>
      <c r="C145" s="233"/>
      <c r="D145" s="222" t="s">
        <v>132</v>
      </c>
      <c r="E145" s="234" t="s">
        <v>19</v>
      </c>
      <c r="F145" s="235" t="s">
        <v>141</v>
      </c>
      <c r="G145" s="233"/>
      <c r="H145" s="234" t="s">
        <v>19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1" t="s">
        <v>132</v>
      </c>
      <c r="AU145" s="241" t="s">
        <v>85</v>
      </c>
      <c r="AV145" s="14" t="s">
        <v>83</v>
      </c>
      <c r="AW145" s="14" t="s">
        <v>36</v>
      </c>
      <c r="AX145" s="14" t="s">
        <v>75</v>
      </c>
      <c r="AY145" s="241" t="s">
        <v>121</v>
      </c>
    </row>
    <row r="146" s="13" customFormat="1">
      <c r="A146" s="13"/>
      <c r="B146" s="220"/>
      <c r="C146" s="221"/>
      <c r="D146" s="222" t="s">
        <v>132</v>
      </c>
      <c r="E146" s="223" t="s">
        <v>19</v>
      </c>
      <c r="F146" s="224" t="s">
        <v>158</v>
      </c>
      <c r="G146" s="221"/>
      <c r="H146" s="225">
        <v>1.1519999999999999</v>
      </c>
      <c r="I146" s="226"/>
      <c r="J146" s="221"/>
      <c r="K146" s="221"/>
      <c r="L146" s="227"/>
      <c r="M146" s="228"/>
      <c r="N146" s="229"/>
      <c r="O146" s="229"/>
      <c r="P146" s="229"/>
      <c r="Q146" s="229"/>
      <c r="R146" s="229"/>
      <c r="S146" s="229"/>
      <c r="T146" s="23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1" t="s">
        <v>132</v>
      </c>
      <c r="AU146" s="231" t="s">
        <v>85</v>
      </c>
      <c r="AV146" s="13" t="s">
        <v>85</v>
      </c>
      <c r="AW146" s="13" t="s">
        <v>36</v>
      </c>
      <c r="AX146" s="13" t="s">
        <v>83</v>
      </c>
      <c r="AY146" s="231" t="s">
        <v>121</v>
      </c>
    </row>
    <row r="147" s="2" customFormat="1" ht="16.5" customHeight="1">
      <c r="A147" s="40"/>
      <c r="B147" s="41"/>
      <c r="C147" s="202" t="s">
        <v>197</v>
      </c>
      <c r="D147" s="202" t="s">
        <v>123</v>
      </c>
      <c r="E147" s="203" t="s">
        <v>198</v>
      </c>
      <c r="F147" s="204" t="s">
        <v>199</v>
      </c>
      <c r="G147" s="205" t="s">
        <v>126</v>
      </c>
      <c r="H147" s="206">
        <v>5.1200000000000001</v>
      </c>
      <c r="I147" s="207"/>
      <c r="J147" s="208">
        <f>ROUND(I147*H147,2)</f>
        <v>0</v>
      </c>
      <c r="K147" s="204" t="s">
        <v>127</v>
      </c>
      <c r="L147" s="46"/>
      <c r="M147" s="209" t="s">
        <v>19</v>
      </c>
      <c r="N147" s="210" t="s">
        <v>46</v>
      </c>
      <c r="O147" s="86"/>
      <c r="P147" s="211">
        <f>O147*H147</f>
        <v>0</v>
      </c>
      <c r="Q147" s="211">
        <v>0.00264</v>
      </c>
      <c r="R147" s="211">
        <f>Q147*H147</f>
        <v>0.013516800000000001</v>
      </c>
      <c r="S147" s="211">
        <v>0</v>
      </c>
      <c r="T147" s="212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3" t="s">
        <v>128</v>
      </c>
      <c r="AT147" s="213" t="s">
        <v>123</v>
      </c>
      <c r="AU147" s="213" t="s">
        <v>85</v>
      </c>
      <c r="AY147" s="19" t="s">
        <v>121</v>
      </c>
      <c r="BE147" s="214">
        <f>IF(N147="základní",J147,0)</f>
        <v>0</v>
      </c>
      <c r="BF147" s="214">
        <f>IF(N147="snížená",J147,0)</f>
        <v>0</v>
      </c>
      <c r="BG147" s="214">
        <f>IF(N147="zákl. přenesená",J147,0)</f>
        <v>0</v>
      </c>
      <c r="BH147" s="214">
        <f>IF(N147="sníž. přenesená",J147,0)</f>
        <v>0</v>
      </c>
      <c r="BI147" s="214">
        <f>IF(N147="nulová",J147,0)</f>
        <v>0</v>
      </c>
      <c r="BJ147" s="19" t="s">
        <v>83</v>
      </c>
      <c r="BK147" s="214">
        <f>ROUND(I147*H147,2)</f>
        <v>0</v>
      </c>
      <c r="BL147" s="19" t="s">
        <v>128</v>
      </c>
      <c r="BM147" s="213" t="s">
        <v>200</v>
      </c>
    </row>
    <row r="148" s="2" customFormat="1">
      <c r="A148" s="40"/>
      <c r="B148" s="41"/>
      <c r="C148" s="42"/>
      <c r="D148" s="215" t="s">
        <v>130</v>
      </c>
      <c r="E148" s="42"/>
      <c r="F148" s="216" t="s">
        <v>201</v>
      </c>
      <c r="G148" s="42"/>
      <c r="H148" s="42"/>
      <c r="I148" s="217"/>
      <c r="J148" s="42"/>
      <c r="K148" s="42"/>
      <c r="L148" s="46"/>
      <c r="M148" s="218"/>
      <c r="N148" s="219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130</v>
      </c>
      <c r="AU148" s="19" t="s">
        <v>85</v>
      </c>
    </row>
    <row r="149" s="13" customFormat="1">
      <c r="A149" s="13"/>
      <c r="B149" s="220"/>
      <c r="C149" s="221"/>
      <c r="D149" s="222" t="s">
        <v>132</v>
      </c>
      <c r="E149" s="223" t="s">
        <v>19</v>
      </c>
      <c r="F149" s="224" t="s">
        <v>202</v>
      </c>
      <c r="G149" s="221"/>
      <c r="H149" s="225">
        <v>5.1200000000000001</v>
      </c>
      <c r="I149" s="226"/>
      <c r="J149" s="221"/>
      <c r="K149" s="221"/>
      <c r="L149" s="227"/>
      <c r="M149" s="228"/>
      <c r="N149" s="229"/>
      <c r="O149" s="229"/>
      <c r="P149" s="229"/>
      <c r="Q149" s="229"/>
      <c r="R149" s="229"/>
      <c r="S149" s="229"/>
      <c r="T149" s="23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1" t="s">
        <v>132</v>
      </c>
      <c r="AU149" s="231" t="s">
        <v>85</v>
      </c>
      <c r="AV149" s="13" t="s">
        <v>85</v>
      </c>
      <c r="AW149" s="13" t="s">
        <v>36</v>
      </c>
      <c r="AX149" s="13" t="s">
        <v>83</v>
      </c>
      <c r="AY149" s="231" t="s">
        <v>121</v>
      </c>
    </row>
    <row r="150" s="2" customFormat="1" ht="16.5" customHeight="1">
      <c r="A150" s="40"/>
      <c r="B150" s="41"/>
      <c r="C150" s="202" t="s">
        <v>8</v>
      </c>
      <c r="D150" s="202" t="s">
        <v>123</v>
      </c>
      <c r="E150" s="203" t="s">
        <v>203</v>
      </c>
      <c r="F150" s="204" t="s">
        <v>204</v>
      </c>
      <c r="G150" s="205" t="s">
        <v>126</v>
      </c>
      <c r="H150" s="206">
        <v>5.1200000000000001</v>
      </c>
      <c r="I150" s="207"/>
      <c r="J150" s="208">
        <f>ROUND(I150*H150,2)</f>
        <v>0</v>
      </c>
      <c r="K150" s="204" t="s">
        <v>127</v>
      </c>
      <c r="L150" s="46"/>
      <c r="M150" s="209" t="s">
        <v>19</v>
      </c>
      <c r="N150" s="210" t="s">
        <v>46</v>
      </c>
      <c r="O150" s="86"/>
      <c r="P150" s="211">
        <f>O150*H150</f>
        <v>0</v>
      </c>
      <c r="Q150" s="211">
        <v>0</v>
      </c>
      <c r="R150" s="211">
        <f>Q150*H150</f>
        <v>0</v>
      </c>
      <c r="S150" s="211">
        <v>0</v>
      </c>
      <c r="T150" s="212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3" t="s">
        <v>128</v>
      </c>
      <c r="AT150" s="213" t="s">
        <v>123</v>
      </c>
      <c r="AU150" s="213" t="s">
        <v>85</v>
      </c>
      <c r="AY150" s="19" t="s">
        <v>121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9" t="s">
        <v>83</v>
      </c>
      <c r="BK150" s="214">
        <f>ROUND(I150*H150,2)</f>
        <v>0</v>
      </c>
      <c r="BL150" s="19" t="s">
        <v>128</v>
      </c>
      <c r="BM150" s="213" t="s">
        <v>205</v>
      </c>
    </row>
    <row r="151" s="2" customFormat="1">
      <c r="A151" s="40"/>
      <c r="B151" s="41"/>
      <c r="C151" s="42"/>
      <c r="D151" s="215" t="s">
        <v>130</v>
      </c>
      <c r="E151" s="42"/>
      <c r="F151" s="216" t="s">
        <v>206</v>
      </c>
      <c r="G151" s="42"/>
      <c r="H151" s="42"/>
      <c r="I151" s="217"/>
      <c r="J151" s="42"/>
      <c r="K151" s="42"/>
      <c r="L151" s="46"/>
      <c r="M151" s="218"/>
      <c r="N151" s="219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130</v>
      </c>
      <c r="AU151" s="19" t="s">
        <v>85</v>
      </c>
    </row>
    <row r="152" s="12" customFormat="1" ht="22.8" customHeight="1">
      <c r="A152" s="12"/>
      <c r="B152" s="186"/>
      <c r="C152" s="187"/>
      <c r="D152" s="188" t="s">
        <v>74</v>
      </c>
      <c r="E152" s="200" t="s">
        <v>159</v>
      </c>
      <c r="F152" s="200" t="s">
        <v>207</v>
      </c>
      <c r="G152" s="187"/>
      <c r="H152" s="187"/>
      <c r="I152" s="190"/>
      <c r="J152" s="201">
        <f>BK152</f>
        <v>0</v>
      </c>
      <c r="K152" s="187"/>
      <c r="L152" s="192"/>
      <c r="M152" s="193"/>
      <c r="N152" s="194"/>
      <c r="O152" s="194"/>
      <c r="P152" s="195">
        <f>SUM(P153:P173)</f>
        <v>0</v>
      </c>
      <c r="Q152" s="194"/>
      <c r="R152" s="195">
        <f>SUM(R153:R173)</f>
        <v>24.326734359999996</v>
      </c>
      <c r="S152" s="194"/>
      <c r="T152" s="196">
        <f>SUM(T153:T173)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97" t="s">
        <v>83</v>
      </c>
      <c r="AT152" s="198" t="s">
        <v>74</v>
      </c>
      <c r="AU152" s="198" t="s">
        <v>83</v>
      </c>
      <c r="AY152" s="197" t="s">
        <v>121</v>
      </c>
      <c r="BK152" s="199">
        <f>SUM(BK153:BK173)</f>
        <v>0</v>
      </c>
    </row>
    <row r="153" s="2" customFormat="1" ht="21.75" customHeight="1">
      <c r="A153" s="40"/>
      <c r="B153" s="41"/>
      <c r="C153" s="202" t="s">
        <v>208</v>
      </c>
      <c r="D153" s="202" t="s">
        <v>123</v>
      </c>
      <c r="E153" s="203" t="s">
        <v>209</v>
      </c>
      <c r="F153" s="204" t="s">
        <v>210</v>
      </c>
      <c r="G153" s="205" t="s">
        <v>126</v>
      </c>
      <c r="H153" s="206">
        <v>35.738</v>
      </c>
      <c r="I153" s="207"/>
      <c r="J153" s="208">
        <f>ROUND(I153*H153,2)</f>
        <v>0</v>
      </c>
      <c r="K153" s="204" t="s">
        <v>127</v>
      </c>
      <c r="L153" s="46"/>
      <c r="M153" s="209" t="s">
        <v>19</v>
      </c>
      <c r="N153" s="210" t="s">
        <v>46</v>
      </c>
      <c r="O153" s="86"/>
      <c r="P153" s="211">
        <f>O153*H153</f>
        <v>0</v>
      </c>
      <c r="Q153" s="211">
        <v>0.34499999999999997</v>
      </c>
      <c r="R153" s="211">
        <f>Q153*H153</f>
        <v>12.329609999999999</v>
      </c>
      <c r="S153" s="211">
        <v>0</v>
      </c>
      <c r="T153" s="212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3" t="s">
        <v>128</v>
      </c>
      <c r="AT153" s="213" t="s">
        <v>123</v>
      </c>
      <c r="AU153" s="213" t="s">
        <v>85</v>
      </c>
      <c r="AY153" s="19" t="s">
        <v>121</v>
      </c>
      <c r="BE153" s="214">
        <f>IF(N153="základní",J153,0)</f>
        <v>0</v>
      </c>
      <c r="BF153" s="214">
        <f>IF(N153="snížená",J153,0)</f>
        <v>0</v>
      </c>
      <c r="BG153" s="214">
        <f>IF(N153="zákl. přenesená",J153,0)</f>
        <v>0</v>
      </c>
      <c r="BH153" s="214">
        <f>IF(N153="sníž. přenesená",J153,0)</f>
        <v>0</v>
      </c>
      <c r="BI153" s="214">
        <f>IF(N153="nulová",J153,0)</f>
        <v>0</v>
      </c>
      <c r="BJ153" s="19" t="s">
        <v>83</v>
      </c>
      <c r="BK153" s="214">
        <f>ROUND(I153*H153,2)</f>
        <v>0</v>
      </c>
      <c r="BL153" s="19" t="s">
        <v>128</v>
      </c>
      <c r="BM153" s="213" t="s">
        <v>211</v>
      </c>
    </row>
    <row r="154" s="2" customFormat="1">
      <c r="A154" s="40"/>
      <c r="B154" s="41"/>
      <c r="C154" s="42"/>
      <c r="D154" s="215" t="s">
        <v>130</v>
      </c>
      <c r="E154" s="42"/>
      <c r="F154" s="216" t="s">
        <v>212</v>
      </c>
      <c r="G154" s="42"/>
      <c r="H154" s="42"/>
      <c r="I154" s="217"/>
      <c r="J154" s="42"/>
      <c r="K154" s="42"/>
      <c r="L154" s="46"/>
      <c r="M154" s="218"/>
      <c r="N154" s="219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130</v>
      </c>
      <c r="AU154" s="19" t="s">
        <v>85</v>
      </c>
    </row>
    <row r="155" s="14" customFormat="1">
      <c r="A155" s="14"/>
      <c r="B155" s="232"/>
      <c r="C155" s="233"/>
      <c r="D155" s="222" t="s">
        <v>132</v>
      </c>
      <c r="E155" s="234" t="s">
        <v>19</v>
      </c>
      <c r="F155" s="235" t="s">
        <v>139</v>
      </c>
      <c r="G155" s="233"/>
      <c r="H155" s="234" t="s">
        <v>19</v>
      </c>
      <c r="I155" s="236"/>
      <c r="J155" s="233"/>
      <c r="K155" s="233"/>
      <c r="L155" s="237"/>
      <c r="M155" s="238"/>
      <c r="N155" s="239"/>
      <c r="O155" s="239"/>
      <c r="P155" s="239"/>
      <c r="Q155" s="239"/>
      <c r="R155" s="239"/>
      <c r="S155" s="239"/>
      <c r="T155" s="24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1" t="s">
        <v>132</v>
      </c>
      <c r="AU155" s="241" t="s">
        <v>85</v>
      </c>
      <c r="AV155" s="14" t="s">
        <v>83</v>
      </c>
      <c r="AW155" s="14" t="s">
        <v>36</v>
      </c>
      <c r="AX155" s="14" t="s">
        <v>75</v>
      </c>
      <c r="AY155" s="241" t="s">
        <v>121</v>
      </c>
    </row>
    <row r="156" s="14" customFormat="1">
      <c r="A156" s="14"/>
      <c r="B156" s="232"/>
      <c r="C156" s="233"/>
      <c r="D156" s="222" t="s">
        <v>132</v>
      </c>
      <c r="E156" s="234" t="s">
        <v>19</v>
      </c>
      <c r="F156" s="235" t="s">
        <v>140</v>
      </c>
      <c r="G156" s="233"/>
      <c r="H156" s="234" t="s">
        <v>19</v>
      </c>
      <c r="I156" s="236"/>
      <c r="J156" s="233"/>
      <c r="K156" s="233"/>
      <c r="L156" s="237"/>
      <c r="M156" s="238"/>
      <c r="N156" s="239"/>
      <c r="O156" s="239"/>
      <c r="P156" s="239"/>
      <c r="Q156" s="239"/>
      <c r="R156" s="239"/>
      <c r="S156" s="239"/>
      <c r="T156" s="24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1" t="s">
        <v>132</v>
      </c>
      <c r="AU156" s="241" t="s">
        <v>85</v>
      </c>
      <c r="AV156" s="14" t="s">
        <v>83</v>
      </c>
      <c r="AW156" s="14" t="s">
        <v>36</v>
      </c>
      <c r="AX156" s="14" t="s">
        <v>75</v>
      </c>
      <c r="AY156" s="241" t="s">
        <v>121</v>
      </c>
    </row>
    <row r="157" s="14" customFormat="1">
      <c r="A157" s="14"/>
      <c r="B157" s="232"/>
      <c r="C157" s="233"/>
      <c r="D157" s="222" t="s">
        <v>132</v>
      </c>
      <c r="E157" s="234" t="s">
        <v>19</v>
      </c>
      <c r="F157" s="235" t="s">
        <v>157</v>
      </c>
      <c r="G157" s="233"/>
      <c r="H157" s="234" t="s">
        <v>19</v>
      </c>
      <c r="I157" s="236"/>
      <c r="J157" s="233"/>
      <c r="K157" s="233"/>
      <c r="L157" s="237"/>
      <c r="M157" s="238"/>
      <c r="N157" s="239"/>
      <c r="O157" s="239"/>
      <c r="P157" s="239"/>
      <c r="Q157" s="239"/>
      <c r="R157" s="239"/>
      <c r="S157" s="239"/>
      <c r="T157" s="24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1" t="s">
        <v>132</v>
      </c>
      <c r="AU157" s="241" t="s">
        <v>85</v>
      </c>
      <c r="AV157" s="14" t="s">
        <v>83</v>
      </c>
      <c r="AW157" s="14" t="s">
        <v>36</v>
      </c>
      <c r="AX157" s="14" t="s">
        <v>75</v>
      </c>
      <c r="AY157" s="241" t="s">
        <v>121</v>
      </c>
    </row>
    <row r="158" s="14" customFormat="1">
      <c r="A158" s="14"/>
      <c r="B158" s="232"/>
      <c r="C158" s="233"/>
      <c r="D158" s="222" t="s">
        <v>132</v>
      </c>
      <c r="E158" s="234" t="s">
        <v>19</v>
      </c>
      <c r="F158" s="235" t="s">
        <v>141</v>
      </c>
      <c r="G158" s="233"/>
      <c r="H158" s="234" t="s">
        <v>19</v>
      </c>
      <c r="I158" s="236"/>
      <c r="J158" s="233"/>
      <c r="K158" s="233"/>
      <c r="L158" s="237"/>
      <c r="M158" s="238"/>
      <c r="N158" s="239"/>
      <c r="O158" s="239"/>
      <c r="P158" s="239"/>
      <c r="Q158" s="239"/>
      <c r="R158" s="239"/>
      <c r="S158" s="239"/>
      <c r="T158" s="24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1" t="s">
        <v>132</v>
      </c>
      <c r="AU158" s="241" t="s">
        <v>85</v>
      </c>
      <c r="AV158" s="14" t="s">
        <v>83</v>
      </c>
      <c r="AW158" s="14" t="s">
        <v>36</v>
      </c>
      <c r="AX158" s="14" t="s">
        <v>75</v>
      </c>
      <c r="AY158" s="241" t="s">
        <v>121</v>
      </c>
    </row>
    <row r="159" s="13" customFormat="1">
      <c r="A159" s="13"/>
      <c r="B159" s="220"/>
      <c r="C159" s="221"/>
      <c r="D159" s="222" t="s">
        <v>132</v>
      </c>
      <c r="E159" s="223" t="s">
        <v>19</v>
      </c>
      <c r="F159" s="224" t="s">
        <v>213</v>
      </c>
      <c r="G159" s="221"/>
      <c r="H159" s="225">
        <v>30.738</v>
      </c>
      <c r="I159" s="226"/>
      <c r="J159" s="221"/>
      <c r="K159" s="221"/>
      <c r="L159" s="227"/>
      <c r="M159" s="228"/>
      <c r="N159" s="229"/>
      <c r="O159" s="229"/>
      <c r="P159" s="229"/>
      <c r="Q159" s="229"/>
      <c r="R159" s="229"/>
      <c r="S159" s="229"/>
      <c r="T159" s="23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1" t="s">
        <v>132</v>
      </c>
      <c r="AU159" s="231" t="s">
        <v>85</v>
      </c>
      <c r="AV159" s="13" t="s">
        <v>85</v>
      </c>
      <c r="AW159" s="13" t="s">
        <v>36</v>
      </c>
      <c r="AX159" s="13" t="s">
        <v>75</v>
      </c>
      <c r="AY159" s="231" t="s">
        <v>121</v>
      </c>
    </row>
    <row r="160" s="13" customFormat="1">
      <c r="A160" s="13"/>
      <c r="B160" s="220"/>
      <c r="C160" s="221"/>
      <c r="D160" s="222" t="s">
        <v>132</v>
      </c>
      <c r="E160" s="223" t="s">
        <v>19</v>
      </c>
      <c r="F160" s="224" t="s">
        <v>214</v>
      </c>
      <c r="G160" s="221"/>
      <c r="H160" s="225">
        <v>5</v>
      </c>
      <c r="I160" s="226"/>
      <c r="J160" s="221"/>
      <c r="K160" s="221"/>
      <c r="L160" s="227"/>
      <c r="M160" s="228"/>
      <c r="N160" s="229"/>
      <c r="O160" s="229"/>
      <c r="P160" s="229"/>
      <c r="Q160" s="229"/>
      <c r="R160" s="229"/>
      <c r="S160" s="229"/>
      <c r="T160" s="23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1" t="s">
        <v>132</v>
      </c>
      <c r="AU160" s="231" t="s">
        <v>85</v>
      </c>
      <c r="AV160" s="13" t="s">
        <v>85</v>
      </c>
      <c r="AW160" s="13" t="s">
        <v>36</v>
      </c>
      <c r="AX160" s="13" t="s">
        <v>75</v>
      </c>
      <c r="AY160" s="231" t="s">
        <v>121</v>
      </c>
    </row>
    <row r="161" s="15" customFormat="1">
      <c r="A161" s="15"/>
      <c r="B161" s="242"/>
      <c r="C161" s="243"/>
      <c r="D161" s="222" t="s">
        <v>132</v>
      </c>
      <c r="E161" s="244" t="s">
        <v>19</v>
      </c>
      <c r="F161" s="245" t="s">
        <v>152</v>
      </c>
      <c r="G161" s="243"/>
      <c r="H161" s="246">
        <v>35.738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52" t="s">
        <v>132</v>
      </c>
      <c r="AU161" s="252" t="s">
        <v>85</v>
      </c>
      <c r="AV161" s="15" t="s">
        <v>128</v>
      </c>
      <c r="AW161" s="15" t="s">
        <v>36</v>
      </c>
      <c r="AX161" s="15" t="s">
        <v>83</v>
      </c>
      <c r="AY161" s="252" t="s">
        <v>121</v>
      </c>
    </row>
    <row r="162" s="2" customFormat="1" ht="37.8" customHeight="1">
      <c r="A162" s="40"/>
      <c r="B162" s="41"/>
      <c r="C162" s="202" t="s">
        <v>215</v>
      </c>
      <c r="D162" s="202" t="s">
        <v>123</v>
      </c>
      <c r="E162" s="203" t="s">
        <v>216</v>
      </c>
      <c r="F162" s="204" t="s">
        <v>217</v>
      </c>
      <c r="G162" s="205" t="s">
        <v>126</v>
      </c>
      <c r="H162" s="206">
        <v>35.738</v>
      </c>
      <c r="I162" s="207"/>
      <c r="J162" s="208">
        <f>ROUND(I162*H162,2)</f>
        <v>0</v>
      </c>
      <c r="K162" s="204" t="s">
        <v>127</v>
      </c>
      <c r="L162" s="46"/>
      <c r="M162" s="209" t="s">
        <v>19</v>
      </c>
      <c r="N162" s="210" t="s">
        <v>46</v>
      </c>
      <c r="O162" s="86"/>
      <c r="P162" s="211">
        <f>O162*H162</f>
        <v>0</v>
      </c>
      <c r="Q162" s="211">
        <v>0.089219999999999994</v>
      </c>
      <c r="R162" s="211">
        <f>Q162*H162</f>
        <v>3.1885443599999999</v>
      </c>
      <c r="S162" s="211">
        <v>0</v>
      </c>
      <c r="T162" s="212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3" t="s">
        <v>128</v>
      </c>
      <c r="AT162" s="213" t="s">
        <v>123</v>
      </c>
      <c r="AU162" s="213" t="s">
        <v>85</v>
      </c>
      <c r="AY162" s="19" t="s">
        <v>121</v>
      </c>
      <c r="BE162" s="214">
        <f>IF(N162="základní",J162,0)</f>
        <v>0</v>
      </c>
      <c r="BF162" s="214">
        <f>IF(N162="snížená",J162,0)</f>
        <v>0</v>
      </c>
      <c r="BG162" s="214">
        <f>IF(N162="zákl. přenesená",J162,0)</f>
        <v>0</v>
      </c>
      <c r="BH162" s="214">
        <f>IF(N162="sníž. přenesená",J162,0)</f>
        <v>0</v>
      </c>
      <c r="BI162" s="214">
        <f>IF(N162="nulová",J162,0)</f>
        <v>0</v>
      </c>
      <c r="BJ162" s="19" t="s">
        <v>83</v>
      </c>
      <c r="BK162" s="214">
        <f>ROUND(I162*H162,2)</f>
        <v>0</v>
      </c>
      <c r="BL162" s="19" t="s">
        <v>128</v>
      </c>
      <c r="BM162" s="213" t="s">
        <v>218</v>
      </c>
    </row>
    <row r="163" s="2" customFormat="1">
      <c r="A163" s="40"/>
      <c r="B163" s="41"/>
      <c r="C163" s="42"/>
      <c r="D163" s="215" t="s">
        <v>130</v>
      </c>
      <c r="E163" s="42"/>
      <c r="F163" s="216" t="s">
        <v>219</v>
      </c>
      <c r="G163" s="42"/>
      <c r="H163" s="42"/>
      <c r="I163" s="217"/>
      <c r="J163" s="42"/>
      <c r="K163" s="42"/>
      <c r="L163" s="46"/>
      <c r="M163" s="218"/>
      <c r="N163" s="219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130</v>
      </c>
      <c r="AU163" s="19" t="s">
        <v>85</v>
      </c>
    </row>
    <row r="164" s="2" customFormat="1" ht="16.5" customHeight="1">
      <c r="A164" s="40"/>
      <c r="B164" s="41"/>
      <c r="C164" s="253" t="s">
        <v>220</v>
      </c>
      <c r="D164" s="253" t="s">
        <v>172</v>
      </c>
      <c r="E164" s="254" t="s">
        <v>221</v>
      </c>
      <c r="F164" s="255" t="s">
        <v>222</v>
      </c>
      <c r="G164" s="256" t="s">
        <v>126</v>
      </c>
      <c r="H164" s="257">
        <v>31.66</v>
      </c>
      <c r="I164" s="258"/>
      <c r="J164" s="259">
        <f>ROUND(I164*H164,2)</f>
        <v>0</v>
      </c>
      <c r="K164" s="255" t="s">
        <v>127</v>
      </c>
      <c r="L164" s="260"/>
      <c r="M164" s="261" t="s">
        <v>19</v>
      </c>
      <c r="N164" s="262" t="s">
        <v>46</v>
      </c>
      <c r="O164" s="86"/>
      <c r="P164" s="211">
        <f>O164*H164</f>
        <v>0</v>
      </c>
      <c r="Q164" s="211">
        <v>0.113</v>
      </c>
      <c r="R164" s="211">
        <f>Q164*H164</f>
        <v>3.5775800000000002</v>
      </c>
      <c r="S164" s="211">
        <v>0</v>
      </c>
      <c r="T164" s="212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3" t="s">
        <v>176</v>
      </c>
      <c r="AT164" s="213" t="s">
        <v>172</v>
      </c>
      <c r="AU164" s="213" t="s">
        <v>85</v>
      </c>
      <c r="AY164" s="19" t="s">
        <v>121</v>
      </c>
      <c r="BE164" s="214">
        <f>IF(N164="základní",J164,0)</f>
        <v>0</v>
      </c>
      <c r="BF164" s="214">
        <f>IF(N164="snížená",J164,0)</f>
        <v>0</v>
      </c>
      <c r="BG164" s="214">
        <f>IF(N164="zákl. přenesená",J164,0)</f>
        <v>0</v>
      </c>
      <c r="BH164" s="214">
        <f>IF(N164="sníž. přenesená",J164,0)</f>
        <v>0</v>
      </c>
      <c r="BI164" s="214">
        <f>IF(N164="nulová",J164,0)</f>
        <v>0</v>
      </c>
      <c r="BJ164" s="19" t="s">
        <v>83</v>
      </c>
      <c r="BK164" s="214">
        <f>ROUND(I164*H164,2)</f>
        <v>0</v>
      </c>
      <c r="BL164" s="19" t="s">
        <v>128</v>
      </c>
      <c r="BM164" s="213" t="s">
        <v>223</v>
      </c>
    </row>
    <row r="165" s="13" customFormat="1">
      <c r="A165" s="13"/>
      <c r="B165" s="220"/>
      <c r="C165" s="221"/>
      <c r="D165" s="222" t="s">
        <v>132</v>
      </c>
      <c r="E165" s="223" t="s">
        <v>19</v>
      </c>
      <c r="F165" s="224" t="s">
        <v>213</v>
      </c>
      <c r="G165" s="221"/>
      <c r="H165" s="225">
        <v>30.738</v>
      </c>
      <c r="I165" s="226"/>
      <c r="J165" s="221"/>
      <c r="K165" s="221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132</v>
      </c>
      <c r="AU165" s="231" t="s">
        <v>85</v>
      </c>
      <c r="AV165" s="13" t="s">
        <v>85</v>
      </c>
      <c r="AW165" s="13" t="s">
        <v>36</v>
      </c>
      <c r="AX165" s="13" t="s">
        <v>83</v>
      </c>
      <c r="AY165" s="231" t="s">
        <v>121</v>
      </c>
    </row>
    <row r="166" s="13" customFormat="1">
      <c r="A166" s="13"/>
      <c r="B166" s="220"/>
      <c r="C166" s="221"/>
      <c r="D166" s="222" t="s">
        <v>132</v>
      </c>
      <c r="E166" s="221"/>
      <c r="F166" s="224" t="s">
        <v>224</v>
      </c>
      <c r="G166" s="221"/>
      <c r="H166" s="225">
        <v>31.66</v>
      </c>
      <c r="I166" s="226"/>
      <c r="J166" s="221"/>
      <c r="K166" s="221"/>
      <c r="L166" s="227"/>
      <c r="M166" s="228"/>
      <c r="N166" s="229"/>
      <c r="O166" s="229"/>
      <c r="P166" s="229"/>
      <c r="Q166" s="229"/>
      <c r="R166" s="229"/>
      <c r="S166" s="229"/>
      <c r="T166" s="23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1" t="s">
        <v>132</v>
      </c>
      <c r="AU166" s="231" t="s">
        <v>85</v>
      </c>
      <c r="AV166" s="13" t="s">
        <v>85</v>
      </c>
      <c r="AW166" s="13" t="s">
        <v>4</v>
      </c>
      <c r="AX166" s="13" t="s">
        <v>83</v>
      </c>
      <c r="AY166" s="231" t="s">
        <v>121</v>
      </c>
    </row>
    <row r="167" s="2" customFormat="1" ht="37.8" customHeight="1">
      <c r="A167" s="40"/>
      <c r="B167" s="41"/>
      <c r="C167" s="202" t="s">
        <v>225</v>
      </c>
      <c r="D167" s="202" t="s">
        <v>123</v>
      </c>
      <c r="E167" s="203" t="s">
        <v>226</v>
      </c>
      <c r="F167" s="204" t="s">
        <v>227</v>
      </c>
      <c r="G167" s="205" t="s">
        <v>126</v>
      </c>
      <c r="H167" s="206">
        <v>25</v>
      </c>
      <c r="I167" s="207"/>
      <c r="J167" s="208">
        <f>ROUND(I167*H167,2)</f>
        <v>0</v>
      </c>
      <c r="K167" s="204" t="s">
        <v>127</v>
      </c>
      <c r="L167" s="46"/>
      <c r="M167" s="209" t="s">
        <v>19</v>
      </c>
      <c r="N167" s="210" t="s">
        <v>46</v>
      </c>
      <c r="O167" s="86"/>
      <c r="P167" s="211">
        <f>O167*H167</f>
        <v>0</v>
      </c>
      <c r="Q167" s="211">
        <v>0.098000000000000004</v>
      </c>
      <c r="R167" s="211">
        <f>Q167*H167</f>
        <v>2.4500000000000002</v>
      </c>
      <c r="S167" s="211">
        <v>0</v>
      </c>
      <c r="T167" s="212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3" t="s">
        <v>128</v>
      </c>
      <c r="AT167" s="213" t="s">
        <v>123</v>
      </c>
      <c r="AU167" s="213" t="s">
        <v>85</v>
      </c>
      <c r="AY167" s="19" t="s">
        <v>121</v>
      </c>
      <c r="BE167" s="214">
        <f>IF(N167="základní",J167,0)</f>
        <v>0</v>
      </c>
      <c r="BF167" s="214">
        <f>IF(N167="snížená",J167,0)</f>
        <v>0</v>
      </c>
      <c r="BG167" s="214">
        <f>IF(N167="zákl. přenesená",J167,0)</f>
        <v>0</v>
      </c>
      <c r="BH167" s="214">
        <f>IF(N167="sníž. přenesená",J167,0)</f>
        <v>0</v>
      </c>
      <c r="BI167" s="214">
        <f>IF(N167="nulová",J167,0)</f>
        <v>0</v>
      </c>
      <c r="BJ167" s="19" t="s">
        <v>83</v>
      </c>
      <c r="BK167" s="214">
        <f>ROUND(I167*H167,2)</f>
        <v>0</v>
      </c>
      <c r="BL167" s="19" t="s">
        <v>128</v>
      </c>
      <c r="BM167" s="213" t="s">
        <v>228</v>
      </c>
    </row>
    <row r="168" s="2" customFormat="1">
      <c r="A168" s="40"/>
      <c r="B168" s="41"/>
      <c r="C168" s="42"/>
      <c r="D168" s="215" t="s">
        <v>130</v>
      </c>
      <c r="E168" s="42"/>
      <c r="F168" s="216" t="s">
        <v>229</v>
      </c>
      <c r="G168" s="42"/>
      <c r="H168" s="42"/>
      <c r="I168" s="217"/>
      <c r="J168" s="42"/>
      <c r="K168" s="42"/>
      <c r="L168" s="46"/>
      <c r="M168" s="218"/>
      <c r="N168" s="219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130</v>
      </c>
      <c r="AU168" s="19" t="s">
        <v>85</v>
      </c>
    </row>
    <row r="169" s="14" customFormat="1">
      <c r="A169" s="14"/>
      <c r="B169" s="232"/>
      <c r="C169" s="233"/>
      <c r="D169" s="222" t="s">
        <v>132</v>
      </c>
      <c r="E169" s="234" t="s">
        <v>19</v>
      </c>
      <c r="F169" s="235" t="s">
        <v>139</v>
      </c>
      <c r="G169" s="233"/>
      <c r="H169" s="234" t="s">
        <v>19</v>
      </c>
      <c r="I169" s="236"/>
      <c r="J169" s="233"/>
      <c r="K169" s="233"/>
      <c r="L169" s="237"/>
      <c r="M169" s="238"/>
      <c r="N169" s="239"/>
      <c r="O169" s="239"/>
      <c r="P169" s="239"/>
      <c r="Q169" s="239"/>
      <c r="R169" s="239"/>
      <c r="S169" s="239"/>
      <c r="T169" s="24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1" t="s">
        <v>132</v>
      </c>
      <c r="AU169" s="241" t="s">
        <v>85</v>
      </c>
      <c r="AV169" s="14" t="s">
        <v>83</v>
      </c>
      <c r="AW169" s="14" t="s">
        <v>36</v>
      </c>
      <c r="AX169" s="14" t="s">
        <v>75</v>
      </c>
      <c r="AY169" s="241" t="s">
        <v>121</v>
      </c>
    </row>
    <row r="170" s="14" customFormat="1">
      <c r="A170" s="14"/>
      <c r="B170" s="232"/>
      <c r="C170" s="233"/>
      <c r="D170" s="222" t="s">
        <v>132</v>
      </c>
      <c r="E170" s="234" t="s">
        <v>19</v>
      </c>
      <c r="F170" s="235" t="s">
        <v>141</v>
      </c>
      <c r="G170" s="233"/>
      <c r="H170" s="234" t="s">
        <v>19</v>
      </c>
      <c r="I170" s="236"/>
      <c r="J170" s="233"/>
      <c r="K170" s="233"/>
      <c r="L170" s="237"/>
      <c r="M170" s="238"/>
      <c r="N170" s="239"/>
      <c r="O170" s="239"/>
      <c r="P170" s="239"/>
      <c r="Q170" s="239"/>
      <c r="R170" s="239"/>
      <c r="S170" s="239"/>
      <c r="T170" s="24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1" t="s">
        <v>132</v>
      </c>
      <c r="AU170" s="241" t="s">
        <v>85</v>
      </c>
      <c r="AV170" s="14" t="s">
        <v>83</v>
      </c>
      <c r="AW170" s="14" t="s">
        <v>36</v>
      </c>
      <c r="AX170" s="14" t="s">
        <v>75</v>
      </c>
      <c r="AY170" s="241" t="s">
        <v>121</v>
      </c>
    </row>
    <row r="171" s="13" customFormat="1">
      <c r="A171" s="13"/>
      <c r="B171" s="220"/>
      <c r="C171" s="221"/>
      <c r="D171" s="222" t="s">
        <v>132</v>
      </c>
      <c r="E171" s="223" t="s">
        <v>19</v>
      </c>
      <c r="F171" s="224" t="s">
        <v>230</v>
      </c>
      <c r="G171" s="221"/>
      <c r="H171" s="225">
        <v>25</v>
      </c>
      <c r="I171" s="226"/>
      <c r="J171" s="221"/>
      <c r="K171" s="221"/>
      <c r="L171" s="227"/>
      <c r="M171" s="228"/>
      <c r="N171" s="229"/>
      <c r="O171" s="229"/>
      <c r="P171" s="229"/>
      <c r="Q171" s="229"/>
      <c r="R171" s="229"/>
      <c r="S171" s="229"/>
      <c r="T171" s="23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1" t="s">
        <v>132</v>
      </c>
      <c r="AU171" s="231" t="s">
        <v>85</v>
      </c>
      <c r="AV171" s="13" t="s">
        <v>85</v>
      </c>
      <c r="AW171" s="13" t="s">
        <v>36</v>
      </c>
      <c r="AX171" s="13" t="s">
        <v>83</v>
      </c>
      <c r="AY171" s="231" t="s">
        <v>121</v>
      </c>
    </row>
    <row r="172" s="2" customFormat="1" ht="16.5" customHeight="1">
      <c r="A172" s="40"/>
      <c r="B172" s="41"/>
      <c r="C172" s="253" t="s">
        <v>231</v>
      </c>
      <c r="D172" s="253" t="s">
        <v>172</v>
      </c>
      <c r="E172" s="254" t="s">
        <v>232</v>
      </c>
      <c r="F172" s="255" t="s">
        <v>233</v>
      </c>
      <c r="G172" s="256" t="s">
        <v>126</v>
      </c>
      <c r="H172" s="257">
        <v>25.75</v>
      </c>
      <c r="I172" s="258"/>
      <c r="J172" s="259">
        <f>ROUND(I172*H172,2)</f>
        <v>0</v>
      </c>
      <c r="K172" s="255" t="s">
        <v>127</v>
      </c>
      <c r="L172" s="260"/>
      <c r="M172" s="261" t="s">
        <v>19</v>
      </c>
      <c r="N172" s="262" t="s">
        <v>46</v>
      </c>
      <c r="O172" s="86"/>
      <c r="P172" s="211">
        <f>O172*H172</f>
        <v>0</v>
      </c>
      <c r="Q172" s="211">
        <v>0.108</v>
      </c>
      <c r="R172" s="211">
        <f>Q172*H172</f>
        <v>2.7810000000000001</v>
      </c>
      <c r="S172" s="211">
        <v>0</v>
      </c>
      <c r="T172" s="212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3" t="s">
        <v>176</v>
      </c>
      <c r="AT172" s="213" t="s">
        <v>172</v>
      </c>
      <c r="AU172" s="213" t="s">
        <v>85</v>
      </c>
      <c r="AY172" s="19" t="s">
        <v>121</v>
      </c>
      <c r="BE172" s="214">
        <f>IF(N172="základní",J172,0)</f>
        <v>0</v>
      </c>
      <c r="BF172" s="214">
        <f>IF(N172="snížená",J172,0)</f>
        <v>0</v>
      </c>
      <c r="BG172" s="214">
        <f>IF(N172="zákl. přenesená",J172,0)</f>
        <v>0</v>
      </c>
      <c r="BH172" s="214">
        <f>IF(N172="sníž. přenesená",J172,0)</f>
        <v>0</v>
      </c>
      <c r="BI172" s="214">
        <f>IF(N172="nulová",J172,0)</f>
        <v>0</v>
      </c>
      <c r="BJ172" s="19" t="s">
        <v>83</v>
      </c>
      <c r="BK172" s="214">
        <f>ROUND(I172*H172,2)</f>
        <v>0</v>
      </c>
      <c r="BL172" s="19" t="s">
        <v>128</v>
      </c>
      <c r="BM172" s="213" t="s">
        <v>234</v>
      </c>
    </row>
    <row r="173" s="13" customFormat="1">
      <c r="A173" s="13"/>
      <c r="B173" s="220"/>
      <c r="C173" s="221"/>
      <c r="D173" s="222" t="s">
        <v>132</v>
      </c>
      <c r="E173" s="221"/>
      <c r="F173" s="224" t="s">
        <v>235</v>
      </c>
      <c r="G173" s="221"/>
      <c r="H173" s="225">
        <v>25.75</v>
      </c>
      <c r="I173" s="226"/>
      <c r="J173" s="221"/>
      <c r="K173" s="221"/>
      <c r="L173" s="227"/>
      <c r="M173" s="228"/>
      <c r="N173" s="229"/>
      <c r="O173" s="229"/>
      <c r="P173" s="229"/>
      <c r="Q173" s="229"/>
      <c r="R173" s="229"/>
      <c r="S173" s="229"/>
      <c r="T173" s="23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1" t="s">
        <v>132</v>
      </c>
      <c r="AU173" s="231" t="s">
        <v>85</v>
      </c>
      <c r="AV173" s="13" t="s">
        <v>85</v>
      </c>
      <c r="AW173" s="13" t="s">
        <v>4</v>
      </c>
      <c r="AX173" s="13" t="s">
        <v>83</v>
      </c>
      <c r="AY173" s="231" t="s">
        <v>121</v>
      </c>
    </row>
    <row r="174" s="12" customFormat="1" ht="22.8" customHeight="1">
      <c r="A174" s="12"/>
      <c r="B174" s="186"/>
      <c r="C174" s="187"/>
      <c r="D174" s="188" t="s">
        <v>74</v>
      </c>
      <c r="E174" s="200" t="s">
        <v>236</v>
      </c>
      <c r="F174" s="200" t="s">
        <v>237</v>
      </c>
      <c r="G174" s="187"/>
      <c r="H174" s="187"/>
      <c r="I174" s="190"/>
      <c r="J174" s="201">
        <f>BK174</f>
        <v>0</v>
      </c>
      <c r="K174" s="187"/>
      <c r="L174" s="192"/>
      <c r="M174" s="193"/>
      <c r="N174" s="194"/>
      <c r="O174" s="194"/>
      <c r="P174" s="195">
        <f>SUM(P175:P185)</f>
        <v>0</v>
      </c>
      <c r="Q174" s="194"/>
      <c r="R174" s="195">
        <f>SUM(R175:R185)</f>
        <v>2.0599150000000002</v>
      </c>
      <c r="S174" s="194"/>
      <c r="T174" s="196">
        <f>SUM(T175:T185)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197" t="s">
        <v>83</v>
      </c>
      <c r="AT174" s="198" t="s">
        <v>74</v>
      </c>
      <c r="AU174" s="198" t="s">
        <v>83</v>
      </c>
      <c r="AY174" s="197" t="s">
        <v>121</v>
      </c>
      <c r="BK174" s="199">
        <f>SUM(BK175:BK185)</f>
        <v>0</v>
      </c>
    </row>
    <row r="175" s="2" customFormat="1" ht="37.8" customHeight="1">
      <c r="A175" s="40"/>
      <c r="B175" s="41"/>
      <c r="C175" s="202" t="s">
        <v>238</v>
      </c>
      <c r="D175" s="202" t="s">
        <v>123</v>
      </c>
      <c r="E175" s="203" t="s">
        <v>239</v>
      </c>
      <c r="F175" s="204" t="s">
        <v>240</v>
      </c>
      <c r="G175" s="205" t="s">
        <v>126</v>
      </c>
      <c r="H175" s="206">
        <v>5</v>
      </c>
      <c r="I175" s="207"/>
      <c r="J175" s="208">
        <f>ROUND(I175*H175,2)</f>
        <v>0</v>
      </c>
      <c r="K175" s="204" t="s">
        <v>127</v>
      </c>
      <c r="L175" s="46"/>
      <c r="M175" s="209" t="s">
        <v>19</v>
      </c>
      <c r="N175" s="210" t="s">
        <v>46</v>
      </c>
      <c r="O175" s="86"/>
      <c r="P175" s="211">
        <f>O175*H175</f>
        <v>0</v>
      </c>
      <c r="Q175" s="211">
        <v>0</v>
      </c>
      <c r="R175" s="211">
        <f>Q175*H175</f>
        <v>0</v>
      </c>
      <c r="S175" s="211">
        <v>0</v>
      </c>
      <c r="T175" s="212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3" t="s">
        <v>128</v>
      </c>
      <c r="AT175" s="213" t="s">
        <v>123</v>
      </c>
      <c r="AU175" s="213" t="s">
        <v>85</v>
      </c>
      <c r="AY175" s="19" t="s">
        <v>121</v>
      </c>
      <c r="BE175" s="214">
        <f>IF(N175="základní",J175,0)</f>
        <v>0</v>
      </c>
      <c r="BF175" s="214">
        <f>IF(N175="snížená",J175,0)</f>
        <v>0</v>
      </c>
      <c r="BG175" s="214">
        <f>IF(N175="zákl. přenesená",J175,0)</f>
        <v>0</v>
      </c>
      <c r="BH175" s="214">
        <f>IF(N175="sníž. přenesená",J175,0)</f>
        <v>0</v>
      </c>
      <c r="BI175" s="214">
        <f>IF(N175="nulová",J175,0)</f>
        <v>0</v>
      </c>
      <c r="BJ175" s="19" t="s">
        <v>83</v>
      </c>
      <c r="BK175" s="214">
        <f>ROUND(I175*H175,2)</f>
        <v>0</v>
      </c>
      <c r="BL175" s="19" t="s">
        <v>128</v>
      </c>
      <c r="BM175" s="213" t="s">
        <v>241</v>
      </c>
    </row>
    <row r="176" s="2" customFormat="1">
      <c r="A176" s="40"/>
      <c r="B176" s="41"/>
      <c r="C176" s="42"/>
      <c r="D176" s="215" t="s">
        <v>130</v>
      </c>
      <c r="E176" s="42"/>
      <c r="F176" s="216" t="s">
        <v>242</v>
      </c>
      <c r="G176" s="42"/>
      <c r="H176" s="42"/>
      <c r="I176" s="217"/>
      <c r="J176" s="42"/>
      <c r="K176" s="42"/>
      <c r="L176" s="46"/>
      <c r="M176" s="218"/>
      <c r="N176" s="219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130</v>
      </c>
      <c r="AU176" s="19" t="s">
        <v>85</v>
      </c>
    </row>
    <row r="177" s="2" customFormat="1" ht="24.15" customHeight="1">
      <c r="A177" s="40"/>
      <c r="B177" s="41"/>
      <c r="C177" s="202" t="s">
        <v>243</v>
      </c>
      <c r="D177" s="202" t="s">
        <v>123</v>
      </c>
      <c r="E177" s="203" t="s">
        <v>244</v>
      </c>
      <c r="F177" s="204" t="s">
        <v>245</v>
      </c>
      <c r="G177" s="205" t="s">
        <v>136</v>
      </c>
      <c r="H177" s="206">
        <v>15.94</v>
      </c>
      <c r="I177" s="207"/>
      <c r="J177" s="208">
        <f>ROUND(I177*H177,2)</f>
        <v>0</v>
      </c>
      <c r="K177" s="204" t="s">
        <v>127</v>
      </c>
      <c r="L177" s="46"/>
      <c r="M177" s="209" t="s">
        <v>19</v>
      </c>
      <c r="N177" s="210" t="s">
        <v>46</v>
      </c>
      <c r="O177" s="86"/>
      <c r="P177" s="211">
        <f>O177*H177</f>
        <v>0</v>
      </c>
      <c r="Q177" s="211">
        <v>0.10095</v>
      </c>
      <c r="R177" s="211">
        <f>Q177*H177</f>
        <v>1.609143</v>
      </c>
      <c r="S177" s="211">
        <v>0</v>
      </c>
      <c r="T177" s="212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3" t="s">
        <v>128</v>
      </c>
      <c r="AT177" s="213" t="s">
        <v>123</v>
      </c>
      <c r="AU177" s="213" t="s">
        <v>85</v>
      </c>
      <c r="AY177" s="19" t="s">
        <v>121</v>
      </c>
      <c r="BE177" s="214">
        <f>IF(N177="základní",J177,0)</f>
        <v>0</v>
      </c>
      <c r="BF177" s="214">
        <f>IF(N177="snížená",J177,0)</f>
        <v>0</v>
      </c>
      <c r="BG177" s="214">
        <f>IF(N177="zákl. přenesená",J177,0)</f>
        <v>0</v>
      </c>
      <c r="BH177" s="214">
        <f>IF(N177="sníž. přenesená",J177,0)</f>
        <v>0</v>
      </c>
      <c r="BI177" s="214">
        <f>IF(N177="nulová",J177,0)</f>
        <v>0</v>
      </c>
      <c r="BJ177" s="19" t="s">
        <v>83</v>
      </c>
      <c r="BK177" s="214">
        <f>ROUND(I177*H177,2)</f>
        <v>0</v>
      </c>
      <c r="BL177" s="19" t="s">
        <v>128</v>
      </c>
      <c r="BM177" s="213" t="s">
        <v>246</v>
      </c>
    </row>
    <row r="178" s="2" customFormat="1">
      <c r="A178" s="40"/>
      <c r="B178" s="41"/>
      <c r="C178" s="42"/>
      <c r="D178" s="215" t="s">
        <v>130</v>
      </c>
      <c r="E178" s="42"/>
      <c r="F178" s="216" t="s">
        <v>247</v>
      </c>
      <c r="G178" s="42"/>
      <c r="H178" s="42"/>
      <c r="I178" s="217"/>
      <c r="J178" s="42"/>
      <c r="K178" s="42"/>
      <c r="L178" s="46"/>
      <c r="M178" s="218"/>
      <c r="N178" s="219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130</v>
      </c>
      <c r="AU178" s="19" t="s">
        <v>85</v>
      </c>
    </row>
    <row r="179" s="14" customFormat="1">
      <c r="A179" s="14"/>
      <c r="B179" s="232"/>
      <c r="C179" s="233"/>
      <c r="D179" s="222" t="s">
        <v>132</v>
      </c>
      <c r="E179" s="234" t="s">
        <v>19</v>
      </c>
      <c r="F179" s="235" t="s">
        <v>139</v>
      </c>
      <c r="G179" s="233"/>
      <c r="H179" s="234" t="s">
        <v>19</v>
      </c>
      <c r="I179" s="236"/>
      <c r="J179" s="233"/>
      <c r="K179" s="233"/>
      <c r="L179" s="237"/>
      <c r="M179" s="238"/>
      <c r="N179" s="239"/>
      <c r="O179" s="239"/>
      <c r="P179" s="239"/>
      <c r="Q179" s="239"/>
      <c r="R179" s="239"/>
      <c r="S179" s="239"/>
      <c r="T179" s="24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1" t="s">
        <v>132</v>
      </c>
      <c r="AU179" s="241" t="s">
        <v>85</v>
      </c>
      <c r="AV179" s="14" t="s">
        <v>83</v>
      </c>
      <c r="AW179" s="14" t="s">
        <v>36</v>
      </c>
      <c r="AX179" s="14" t="s">
        <v>75</v>
      </c>
      <c r="AY179" s="241" t="s">
        <v>121</v>
      </c>
    </row>
    <row r="180" s="14" customFormat="1">
      <c r="A180" s="14"/>
      <c r="B180" s="232"/>
      <c r="C180" s="233"/>
      <c r="D180" s="222" t="s">
        <v>132</v>
      </c>
      <c r="E180" s="234" t="s">
        <v>19</v>
      </c>
      <c r="F180" s="235" t="s">
        <v>140</v>
      </c>
      <c r="G180" s="233"/>
      <c r="H180" s="234" t="s">
        <v>19</v>
      </c>
      <c r="I180" s="236"/>
      <c r="J180" s="233"/>
      <c r="K180" s="233"/>
      <c r="L180" s="237"/>
      <c r="M180" s="238"/>
      <c r="N180" s="239"/>
      <c r="O180" s="239"/>
      <c r="P180" s="239"/>
      <c r="Q180" s="239"/>
      <c r="R180" s="239"/>
      <c r="S180" s="239"/>
      <c r="T180" s="24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1" t="s">
        <v>132</v>
      </c>
      <c r="AU180" s="241" t="s">
        <v>85</v>
      </c>
      <c r="AV180" s="14" t="s">
        <v>83</v>
      </c>
      <c r="AW180" s="14" t="s">
        <v>36</v>
      </c>
      <c r="AX180" s="14" t="s">
        <v>75</v>
      </c>
      <c r="AY180" s="241" t="s">
        <v>121</v>
      </c>
    </row>
    <row r="181" s="14" customFormat="1">
      <c r="A181" s="14"/>
      <c r="B181" s="232"/>
      <c r="C181" s="233"/>
      <c r="D181" s="222" t="s">
        <v>132</v>
      </c>
      <c r="E181" s="234" t="s">
        <v>19</v>
      </c>
      <c r="F181" s="235" t="s">
        <v>157</v>
      </c>
      <c r="G181" s="233"/>
      <c r="H181" s="234" t="s">
        <v>19</v>
      </c>
      <c r="I181" s="236"/>
      <c r="J181" s="233"/>
      <c r="K181" s="233"/>
      <c r="L181" s="237"/>
      <c r="M181" s="238"/>
      <c r="N181" s="239"/>
      <c r="O181" s="239"/>
      <c r="P181" s="239"/>
      <c r="Q181" s="239"/>
      <c r="R181" s="239"/>
      <c r="S181" s="239"/>
      <c r="T181" s="24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1" t="s">
        <v>132</v>
      </c>
      <c r="AU181" s="241" t="s">
        <v>85</v>
      </c>
      <c r="AV181" s="14" t="s">
        <v>83</v>
      </c>
      <c r="AW181" s="14" t="s">
        <v>36</v>
      </c>
      <c r="AX181" s="14" t="s">
        <v>75</v>
      </c>
      <c r="AY181" s="241" t="s">
        <v>121</v>
      </c>
    </row>
    <row r="182" s="14" customFormat="1">
      <c r="A182" s="14"/>
      <c r="B182" s="232"/>
      <c r="C182" s="233"/>
      <c r="D182" s="222" t="s">
        <v>132</v>
      </c>
      <c r="E182" s="234" t="s">
        <v>19</v>
      </c>
      <c r="F182" s="235" t="s">
        <v>141</v>
      </c>
      <c r="G182" s="233"/>
      <c r="H182" s="234" t="s">
        <v>19</v>
      </c>
      <c r="I182" s="236"/>
      <c r="J182" s="233"/>
      <c r="K182" s="233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132</v>
      </c>
      <c r="AU182" s="241" t="s">
        <v>85</v>
      </c>
      <c r="AV182" s="14" t="s">
        <v>83</v>
      </c>
      <c r="AW182" s="14" t="s">
        <v>36</v>
      </c>
      <c r="AX182" s="14" t="s">
        <v>75</v>
      </c>
      <c r="AY182" s="241" t="s">
        <v>121</v>
      </c>
    </row>
    <row r="183" s="13" customFormat="1">
      <c r="A183" s="13"/>
      <c r="B183" s="220"/>
      <c r="C183" s="221"/>
      <c r="D183" s="222" t="s">
        <v>132</v>
      </c>
      <c r="E183" s="223" t="s">
        <v>19</v>
      </c>
      <c r="F183" s="224" t="s">
        <v>248</v>
      </c>
      <c r="G183" s="221"/>
      <c r="H183" s="225">
        <v>15.94</v>
      </c>
      <c r="I183" s="226"/>
      <c r="J183" s="221"/>
      <c r="K183" s="221"/>
      <c r="L183" s="227"/>
      <c r="M183" s="228"/>
      <c r="N183" s="229"/>
      <c r="O183" s="229"/>
      <c r="P183" s="229"/>
      <c r="Q183" s="229"/>
      <c r="R183" s="229"/>
      <c r="S183" s="229"/>
      <c r="T183" s="23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1" t="s">
        <v>132</v>
      </c>
      <c r="AU183" s="231" t="s">
        <v>85</v>
      </c>
      <c r="AV183" s="13" t="s">
        <v>85</v>
      </c>
      <c r="AW183" s="13" t="s">
        <v>36</v>
      </c>
      <c r="AX183" s="13" t="s">
        <v>83</v>
      </c>
      <c r="AY183" s="231" t="s">
        <v>121</v>
      </c>
    </row>
    <row r="184" s="2" customFormat="1" ht="16.5" customHeight="1">
      <c r="A184" s="40"/>
      <c r="B184" s="41"/>
      <c r="C184" s="253" t="s">
        <v>249</v>
      </c>
      <c r="D184" s="253" t="s">
        <v>172</v>
      </c>
      <c r="E184" s="254" t="s">
        <v>250</v>
      </c>
      <c r="F184" s="255" t="s">
        <v>251</v>
      </c>
      <c r="G184" s="256" t="s">
        <v>136</v>
      </c>
      <c r="H184" s="257">
        <v>16.099</v>
      </c>
      <c r="I184" s="258"/>
      <c r="J184" s="259">
        <f>ROUND(I184*H184,2)</f>
        <v>0</v>
      </c>
      <c r="K184" s="255" t="s">
        <v>127</v>
      </c>
      <c r="L184" s="260"/>
      <c r="M184" s="261" t="s">
        <v>19</v>
      </c>
      <c r="N184" s="262" t="s">
        <v>46</v>
      </c>
      <c r="O184" s="86"/>
      <c r="P184" s="211">
        <f>O184*H184</f>
        <v>0</v>
      </c>
      <c r="Q184" s="211">
        <v>0.028000000000000001</v>
      </c>
      <c r="R184" s="211">
        <f>Q184*H184</f>
        <v>0.45077200000000001</v>
      </c>
      <c r="S184" s="211">
        <v>0</v>
      </c>
      <c r="T184" s="212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3" t="s">
        <v>176</v>
      </c>
      <c r="AT184" s="213" t="s">
        <v>172</v>
      </c>
      <c r="AU184" s="213" t="s">
        <v>85</v>
      </c>
      <c r="AY184" s="19" t="s">
        <v>121</v>
      </c>
      <c r="BE184" s="214">
        <f>IF(N184="základní",J184,0)</f>
        <v>0</v>
      </c>
      <c r="BF184" s="214">
        <f>IF(N184="snížená",J184,0)</f>
        <v>0</v>
      </c>
      <c r="BG184" s="214">
        <f>IF(N184="zákl. přenesená",J184,0)</f>
        <v>0</v>
      </c>
      <c r="BH184" s="214">
        <f>IF(N184="sníž. přenesená",J184,0)</f>
        <v>0</v>
      </c>
      <c r="BI184" s="214">
        <f>IF(N184="nulová",J184,0)</f>
        <v>0</v>
      </c>
      <c r="BJ184" s="19" t="s">
        <v>83</v>
      </c>
      <c r="BK184" s="214">
        <f>ROUND(I184*H184,2)</f>
        <v>0</v>
      </c>
      <c r="BL184" s="19" t="s">
        <v>128</v>
      </c>
      <c r="BM184" s="213" t="s">
        <v>252</v>
      </c>
    </row>
    <row r="185" s="13" customFormat="1">
      <c r="A185" s="13"/>
      <c r="B185" s="220"/>
      <c r="C185" s="221"/>
      <c r="D185" s="222" t="s">
        <v>132</v>
      </c>
      <c r="E185" s="221"/>
      <c r="F185" s="224" t="s">
        <v>253</v>
      </c>
      <c r="G185" s="221"/>
      <c r="H185" s="225">
        <v>16.099</v>
      </c>
      <c r="I185" s="226"/>
      <c r="J185" s="221"/>
      <c r="K185" s="221"/>
      <c r="L185" s="227"/>
      <c r="M185" s="228"/>
      <c r="N185" s="229"/>
      <c r="O185" s="229"/>
      <c r="P185" s="229"/>
      <c r="Q185" s="229"/>
      <c r="R185" s="229"/>
      <c r="S185" s="229"/>
      <c r="T185" s="23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1" t="s">
        <v>132</v>
      </c>
      <c r="AU185" s="231" t="s">
        <v>85</v>
      </c>
      <c r="AV185" s="13" t="s">
        <v>85</v>
      </c>
      <c r="AW185" s="13" t="s">
        <v>4</v>
      </c>
      <c r="AX185" s="13" t="s">
        <v>83</v>
      </c>
      <c r="AY185" s="231" t="s">
        <v>121</v>
      </c>
    </row>
    <row r="186" s="12" customFormat="1" ht="22.8" customHeight="1">
      <c r="A186" s="12"/>
      <c r="B186" s="186"/>
      <c r="C186" s="187"/>
      <c r="D186" s="188" t="s">
        <v>74</v>
      </c>
      <c r="E186" s="200" t="s">
        <v>254</v>
      </c>
      <c r="F186" s="200" t="s">
        <v>255</v>
      </c>
      <c r="G186" s="187"/>
      <c r="H186" s="187"/>
      <c r="I186" s="190"/>
      <c r="J186" s="201">
        <f>BK186</f>
        <v>0</v>
      </c>
      <c r="K186" s="187"/>
      <c r="L186" s="192"/>
      <c r="M186" s="193"/>
      <c r="N186" s="194"/>
      <c r="O186" s="194"/>
      <c r="P186" s="195">
        <f>SUM(P187:P189)</f>
        <v>0</v>
      </c>
      <c r="Q186" s="194"/>
      <c r="R186" s="195">
        <f>SUM(R187:R189)</f>
        <v>0</v>
      </c>
      <c r="S186" s="194"/>
      <c r="T186" s="196">
        <f>SUM(T187:T189)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97" t="s">
        <v>83</v>
      </c>
      <c r="AT186" s="198" t="s">
        <v>74</v>
      </c>
      <c r="AU186" s="198" t="s">
        <v>83</v>
      </c>
      <c r="AY186" s="197" t="s">
        <v>121</v>
      </c>
      <c r="BK186" s="199">
        <f>SUM(BK187:BK189)</f>
        <v>0</v>
      </c>
    </row>
    <row r="187" s="2" customFormat="1" ht="24.15" customHeight="1">
      <c r="A187" s="40"/>
      <c r="B187" s="41"/>
      <c r="C187" s="202" t="s">
        <v>7</v>
      </c>
      <c r="D187" s="202" t="s">
        <v>123</v>
      </c>
      <c r="E187" s="203" t="s">
        <v>256</v>
      </c>
      <c r="F187" s="204" t="s">
        <v>257</v>
      </c>
      <c r="G187" s="205" t="s">
        <v>126</v>
      </c>
      <c r="H187" s="206">
        <v>60</v>
      </c>
      <c r="I187" s="207"/>
      <c r="J187" s="208">
        <f>ROUND(I187*H187,2)</f>
        <v>0</v>
      </c>
      <c r="K187" s="204" t="s">
        <v>127</v>
      </c>
      <c r="L187" s="46"/>
      <c r="M187" s="209" t="s">
        <v>19</v>
      </c>
      <c r="N187" s="210" t="s">
        <v>46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128</v>
      </c>
      <c r="AT187" s="213" t="s">
        <v>123</v>
      </c>
      <c r="AU187" s="213" t="s">
        <v>85</v>
      </c>
      <c r="AY187" s="19" t="s">
        <v>121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83</v>
      </c>
      <c r="BK187" s="214">
        <f>ROUND(I187*H187,2)</f>
        <v>0</v>
      </c>
      <c r="BL187" s="19" t="s">
        <v>128</v>
      </c>
      <c r="BM187" s="213" t="s">
        <v>258</v>
      </c>
    </row>
    <row r="188" s="2" customFormat="1">
      <c r="A188" s="40"/>
      <c r="B188" s="41"/>
      <c r="C188" s="42"/>
      <c r="D188" s="215" t="s">
        <v>130</v>
      </c>
      <c r="E188" s="42"/>
      <c r="F188" s="216" t="s">
        <v>259</v>
      </c>
      <c r="G188" s="42"/>
      <c r="H188" s="42"/>
      <c r="I188" s="217"/>
      <c r="J188" s="42"/>
      <c r="K188" s="42"/>
      <c r="L188" s="46"/>
      <c r="M188" s="218"/>
      <c r="N188" s="219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130</v>
      </c>
      <c r="AU188" s="19" t="s">
        <v>85</v>
      </c>
    </row>
    <row r="189" s="13" customFormat="1">
      <c r="A189" s="13"/>
      <c r="B189" s="220"/>
      <c r="C189" s="221"/>
      <c r="D189" s="222" t="s">
        <v>132</v>
      </c>
      <c r="E189" s="223" t="s">
        <v>19</v>
      </c>
      <c r="F189" s="224" t="s">
        <v>260</v>
      </c>
      <c r="G189" s="221"/>
      <c r="H189" s="225">
        <v>60</v>
      </c>
      <c r="I189" s="226"/>
      <c r="J189" s="221"/>
      <c r="K189" s="221"/>
      <c r="L189" s="227"/>
      <c r="M189" s="228"/>
      <c r="N189" s="229"/>
      <c r="O189" s="229"/>
      <c r="P189" s="229"/>
      <c r="Q189" s="229"/>
      <c r="R189" s="229"/>
      <c r="S189" s="229"/>
      <c r="T189" s="23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1" t="s">
        <v>132</v>
      </c>
      <c r="AU189" s="231" t="s">
        <v>85</v>
      </c>
      <c r="AV189" s="13" t="s">
        <v>85</v>
      </c>
      <c r="AW189" s="13" t="s">
        <v>36</v>
      </c>
      <c r="AX189" s="13" t="s">
        <v>83</v>
      </c>
      <c r="AY189" s="231" t="s">
        <v>121</v>
      </c>
    </row>
    <row r="190" s="12" customFormat="1" ht="22.8" customHeight="1">
      <c r="A190" s="12"/>
      <c r="B190" s="186"/>
      <c r="C190" s="187"/>
      <c r="D190" s="188" t="s">
        <v>74</v>
      </c>
      <c r="E190" s="200" t="s">
        <v>261</v>
      </c>
      <c r="F190" s="200" t="s">
        <v>262</v>
      </c>
      <c r="G190" s="187"/>
      <c r="H190" s="187"/>
      <c r="I190" s="190"/>
      <c r="J190" s="201">
        <f>BK190</f>
        <v>0</v>
      </c>
      <c r="K190" s="187"/>
      <c r="L190" s="192"/>
      <c r="M190" s="193"/>
      <c r="N190" s="194"/>
      <c r="O190" s="194"/>
      <c r="P190" s="195">
        <f>SUM(P191:P198)</f>
        <v>0</v>
      </c>
      <c r="Q190" s="194"/>
      <c r="R190" s="195">
        <f>SUM(R191:R198)</f>
        <v>0</v>
      </c>
      <c r="S190" s="194"/>
      <c r="T190" s="196">
        <f>SUM(T191:T198)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97" t="s">
        <v>83</v>
      </c>
      <c r="AT190" s="198" t="s">
        <v>74</v>
      </c>
      <c r="AU190" s="198" t="s">
        <v>83</v>
      </c>
      <c r="AY190" s="197" t="s">
        <v>121</v>
      </c>
      <c r="BK190" s="199">
        <f>SUM(BK191:BK198)</f>
        <v>0</v>
      </c>
    </row>
    <row r="191" s="2" customFormat="1" ht="16.5" customHeight="1">
      <c r="A191" s="40"/>
      <c r="B191" s="41"/>
      <c r="C191" s="202" t="s">
        <v>263</v>
      </c>
      <c r="D191" s="202" t="s">
        <v>123</v>
      </c>
      <c r="E191" s="203" t="s">
        <v>264</v>
      </c>
      <c r="F191" s="204" t="s">
        <v>265</v>
      </c>
      <c r="G191" s="205" t="s">
        <v>175</v>
      </c>
      <c r="H191" s="206">
        <v>0.376</v>
      </c>
      <c r="I191" s="207"/>
      <c r="J191" s="208">
        <f>ROUND(I191*H191,2)</f>
        <v>0</v>
      </c>
      <c r="K191" s="204" t="s">
        <v>127</v>
      </c>
      <c r="L191" s="46"/>
      <c r="M191" s="209" t="s">
        <v>19</v>
      </c>
      <c r="N191" s="210" t="s">
        <v>46</v>
      </c>
      <c r="O191" s="86"/>
      <c r="P191" s="211">
        <f>O191*H191</f>
        <v>0</v>
      </c>
      <c r="Q191" s="211">
        <v>0</v>
      </c>
      <c r="R191" s="211">
        <f>Q191*H191</f>
        <v>0</v>
      </c>
      <c r="S191" s="211">
        <v>0</v>
      </c>
      <c r="T191" s="212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3" t="s">
        <v>128</v>
      </c>
      <c r="AT191" s="213" t="s">
        <v>123</v>
      </c>
      <c r="AU191" s="213" t="s">
        <v>85</v>
      </c>
      <c r="AY191" s="19" t="s">
        <v>121</v>
      </c>
      <c r="BE191" s="214">
        <f>IF(N191="základní",J191,0)</f>
        <v>0</v>
      </c>
      <c r="BF191" s="214">
        <f>IF(N191="snížená",J191,0)</f>
        <v>0</v>
      </c>
      <c r="BG191" s="214">
        <f>IF(N191="zákl. přenesená",J191,0)</f>
        <v>0</v>
      </c>
      <c r="BH191" s="214">
        <f>IF(N191="sníž. přenesená",J191,0)</f>
        <v>0</v>
      </c>
      <c r="BI191" s="214">
        <f>IF(N191="nulová",J191,0)</f>
        <v>0</v>
      </c>
      <c r="BJ191" s="19" t="s">
        <v>83</v>
      </c>
      <c r="BK191" s="214">
        <f>ROUND(I191*H191,2)</f>
        <v>0</v>
      </c>
      <c r="BL191" s="19" t="s">
        <v>128</v>
      </c>
      <c r="BM191" s="213" t="s">
        <v>266</v>
      </c>
    </row>
    <row r="192" s="2" customFormat="1">
      <c r="A192" s="40"/>
      <c r="B192" s="41"/>
      <c r="C192" s="42"/>
      <c r="D192" s="215" t="s">
        <v>130</v>
      </c>
      <c r="E192" s="42"/>
      <c r="F192" s="216" t="s">
        <v>267</v>
      </c>
      <c r="G192" s="42"/>
      <c r="H192" s="42"/>
      <c r="I192" s="217"/>
      <c r="J192" s="42"/>
      <c r="K192" s="42"/>
      <c r="L192" s="46"/>
      <c r="M192" s="218"/>
      <c r="N192" s="219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130</v>
      </c>
      <c r="AU192" s="19" t="s">
        <v>85</v>
      </c>
    </row>
    <row r="193" s="2" customFormat="1" ht="24.15" customHeight="1">
      <c r="A193" s="40"/>
      <c r="B193" s="41"/>
      <c r="C193" s="202" t="s">
        <v>268</v>
      </c>
      <c r="D193" s="202" t="s">
        <v>123</v>
      </c>
      <c r="E193" s="203" t="s">
        <v>269</v>
      </c>
      <c r="F193" s="204" t="s">
        <v>270</v>
      </c>
      <c r="G193" s="205" t="s">
        <v>175</v>
      </c>
      <c r="H193" s="206">
        <v>0.376</v>
      </c>
      <c r="I193" s="207"/>
      <c r="J193" s="208">
        <f>ROUND(I193*H193,2)</f>
        <v>0</v>
      </c>
      <c r="K193" s="204" t="s">
        <v>127</v>
      </c>
      <c r="L193" s="46"/>
      <c r="M193" s="209" t="s">
        <v>19</v>
      </c>
      <c r="N193" s="210" t="s">
        <v>46</v>
      </c>
      <c r="O193" s="86"/>
      <c r="P193" s="211">
        <f>O193*H193</f>
        <v>0</v>
      </c>
      <c r="Q193" s="211">
        <v>0</v>
      </c>
      <c r="R193" s="211">
        <f>Q193*H193</f>
        <v>0</v>
      </c>
      <c r="S193" s="211">
        <v>0</v>
      </c>
      <c r="T193" s="212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3" t="s">
        <v>128</v>
      </c>
      <c r="AT193" s="213" t="s">
        <v>123</v>
      </c>
      <c r="AU193" s="213" t="s">
        <v>85</v>
      </c>
      <c r="AY193" s="19" t="s">
        <v>121</v>
      </c>
      <c r="BE193" s="214">
        <f>IF(N193="základní",J193,0)</f>
        <v>0</v>
      </c>
      <c r="BF193" s="214">
        <f>IF(N193="snížená",J193,0)</f>
        <v>0</v>
      </c>
      <c r="BG193" s="214">
        <f>IF(N193="zákl. přenesená",J193,0)</f>
        <v>0</v>
      </c>
      <c r="BH193" s="214">
        <f>IF(N193="sníž. přenesená",J193,0)</f>
        <v>0</v>
      </c>
      <c r="BI193" s="214">
        <f>IF(N193="nulová",J193,0)</f>
        <v>0</v>
      </c>
      <c r="BJ193" s="19" t="s">
        <v>83</v>
      </c>
      <c r="BK193" s="214">
        <f>ROUND(I193*H193,2)</f>
        <v>0</v>
      </c>
      <c r="BL193" s="19" t="s">
        <v>128</v>
      </c>
      <c r="BM193" s="213" t="s">
        <v>271</v>
      </c>
    </row>
    <row r="194" s="2" customFormat="1">
      <c r="A194" s="40"/>
      <c r="B194" s="41"/>
      <c r="C194" s="42"/>
      <c r="D194" s="215" t="s">
        <v>130</v>
      </c>
      <c r="E194" s="42"/>
      <c r="F194" s="216" t="s">
        <v>272</v>
      </c>
      <c r="G194" s="42"/>
      <c r="H194" s="42"/>
      <c r="I194" s="217"/>
      <c r="J194" s="42"/>
      <c r="K194" s="42"/>
      <c r="L194" s="46"/>
      <c r="M194" s="218"/>
      <c r="N194" s="219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130</v>
      </c>
      <c r="AU194" s="19" t="s">
        <v>85</v>
      </c>
    </row>
    <row r="195" s="2" customFormat="1" ht="24.15" customHeight="1">
      <c r="A195" s="40"/>
      <c r="B195" s="41"/>
      <c r="C195" s="202" t="s">
        <v>273</v>
      </c>
      <c r="D195" s="202" t="s">
        <v>123</v>
      </c>
      <c r="E195" s="203" t="s">
        <v>274</v>
      </c>
      <c r="F195" s="204" t="s">
        <v>275</v>
      </c>
      <c r="G195" s="205" t="s">
        <v>175</v>
      </c>
      <c r="H195" s="206">
        <v>5.2640000000000002</v>
      </c>
      <c r="I195" s="207"/>
      <c r="J195" s="208">
        <f>ROUND(I195*H195,2)</f>
        <v>0</v>
      </c>
      <c r="K195" s="204" t="s">
        <v>127</v>
      </c>
      <c r="L195" s="46"/>
      <c r="M195" s="209" t="s">
        <v>19</v>
      </c>
      <c r="N195" s="210" t="s">
        <v>46</v>
      </c>
      <c r="O195" s="86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3" t="s">
        <v>128</v>
      </c>
      <c r="AT195" s="213" t="s">
        <v>123</v>
      </c>
      <c r="AU195" s="213" t="s">
        <v>85</v>
      </c>
      <c r="AY195" s="19" t="s">
        <v>121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9" t="s">
        <v>83</v>
      </c>
      <c r="BK195" s="214">
        <f>ROUND(I195*H195,2)</f>
        <v>0</v>
      </c>
      <c r="BL195" s="19" t="s">
        <v>128</v>
      </c>
      <c r="BM195" s="213" t="s">
        <v>276</v>
      </c>
    </row>
    <row r="196" s="2" customFormat="1">
      <c r="A196" s="40"/>
      <c r="B196" s="41"/>
      <c r="C196" s="42"/>
      <c r="D196" s="215" t="s">
        <v>130</v>
      </c>
      <c r="E196" s="42"/>
      <c r="F196" s="216" t="s">
        <v>277</v>
      </c>
      <c r="G196" s="42"/>
      <c r="H196" s="42"/>
      <c r="I196" s="217"/>
      <c r="J196" s="42"/>
      <c r="K196" s="42"/>
      <c r="L196" s="46"/>
      <c r="M196" s="218"/>
      <c r="N196" s="219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130</v>
      </c>
      <c r="AU196" s="19" t="s">
        <v>85</v>
      </c>
    </row>
    <row r="197" s="13" customFormat="1">
      <c r="A197" s="13"/>
      <c r="B197" s="220"/>
      <c r="C197" s="221"/>
      <c r="D197" s="222" t="s">
        <v>132</v>
      </c>
      <c r="E197" s="221"/>
      <c r="F197" s="224" t="s">
        <v>278</v>
      </c>
      <c r="G197" s="221"/>
      <c r="H197" s="225">
        <v>5.2640000000000002</v>
      </c>
      <c r="I197" s="226"/>
      <c r="J197" s="221"/>
      <c r="K197" s="221"/>
      <c r="L197" s="227"/>
      <c r="M197" s="228"/>
      <c r="N197" s="229"/>
      <c r="O197" s="229"/>
      <c r="P197" s="229"/>
      <c r="Q197" s="229"/>
      <c r="R197" s="229"/>
      <c r="S197" s="229"/>
      <c r="T197" s="23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1" t="s">
        <v>132</v>
      </c>
      <c r="AU197" s="231" t="s">
        <v>85</v>
      </c>
      <c r="AV197" s="13" t="s">
        <v>85</v>
      </c>
      <c r="AW197" s="13" t="s">
        <v>4</v>
      </c>
      <c r="AX197" s="13" t="s">
        <v>83</v>
      </c>
      <c r="AY197" s="231" t="s">
        <v>121</v>
      </c>
    </row>
    <row r="198" s="2" customFormat="1" ht="21.75" customHeight="1">
      <c r="A198" s="40"/>
      <c r="B198" s="41"/>
      <c r="C198" s="253" t="s">
        <v>279</v>
      </c>
      <c r="D198" s="253" t="s">
        <v>172</v>
      </c>
      <c r="E198" s="254" t="s">
        <v>280</v>
      </c>
      <c r="F198" s="255" t="s">
        <v>281</v>
      </c>
      <c r="G198" s="256" t="s">
        <v>175</v>
      </c>
      <c r="H198" s="257">
        <v>0.376</v>
      </c>
      <c r="I198" s="258"/>
      <c r="J198" s="259">
        <f>ROUND(I198*H198,2)</f>
        <v>0</v>
      </c>
      <c r="K198" s="255" t="s">
        <v>127</v>
      </c>
      <c r="L198" s="260"/>
      <c r="M198" s="261" t="s">
        <v>19</v>
      </c>
      <c r="N198" s="262" t="s">
        <v>46</v>
      </c>
      <c r="O198" s="86"/>
      <c r="P198" s="211">
        <f>O198*H198</f>
        <v>0</v>
      </c>
      <c r="Q198" s="211">
        <v>0</v>
      </c>
      <c r="R198" s="211">
        <f>Q198*H198</f>
        <v>0</v>
      </c>
      <c r="S198" s="211">
        <v>0</v>
      </c>
      <c r="T198" s="212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3" t="s">
        <v>176</v>
      </c>
      <c r="AT198" s="213" t="s">
        <v>172</v>
      </c>
      <c r="AU198" s="213" t="s">
        <v>85</v>
      </c>
      <c r="AY198" s="19" t="s">
        <v>121</v>
      </c>
      <c r="BE198" s="214">
        <f>IF(N198="základní",J198,0)</f>
        <v>0</v>
      </c>
      <c r="BF198" s="214">
        <f>IF(N198="snížená",J198,0)</f>
        <v>0</v>
      </c>
      <c r="BG198" s="214">
        <f>IF(N198="zákl. přenesená",J198,0)</f>
        <v>0</v>
      </c>
      <c r="BH198" s="214">
        <f>IF(N198="sníž. přenesená",J198,0)</f>
        <v>0</v>
      </c>
      <c r="BI198" s="214">
        <f>IF(N198="nulová",J198,0)</f>
        <v>0</v>
      </c>
      <c r="BJ198" s="19" t="s">
        <v>83</v>
      </c>
      <c r="BK198" s="214">
        <f>ROUND(I198*H198,2)</f>
        <v>0</v>
      </c>
      <c r="BL198" s="19" t="s">
        <v>128</v>
      </c>
      <c r="BM198" s="213" t="s">
        <v>282</v>
      </c>
    </row>
    <row r="199" s="12" customFormat="1" ht="22.8" customHeight="1">
      <c r="A199" s="12"/>
      <c r="B199" s="186"/>
      <c r="C199" s="187"/>
      <c r="D199" s="188" t="s">
        <v>74</v>
      </c>
      <c r="E199" s="200" t="s">
        <v>283</v>
      </c>
      <c r="F199" s="200" t="s">
        <v>284</v>
      </c>
      <c r="G199" s="187"/>
      <c r="H199" s="187"/>
      <c r="I199" s="190"/>
      <c r="J199" s="201">
        <f>BK199</f>
        <v>0</v>
      </c>
      <c r="K199" s="187"/>
      <c r="L199" s="192"/>
      <c r="M199" s="193"/>
      <c r="N199" s="194"/>
      <c r="O199" s="194"/>
      <c r="P199" s="195">
        <f>SUM(P200:P201)</f>
        <v>0</v>
      </c>
      <c r="Q199" s="194"/>
      <c r="R199" s="195">
        <f>SUM(R200:R201)</f>
        <v>0</v>
      </c>
      <c r="S199" s="194"/>
      <c r="T199" s="196">
        <f>SUM(T200:T201)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97" t="s">
        <v>83</v>
      </c>
      <c r="AT199" s="198" t="s">
        <v>74</v>
      </c>
      <c r="AU199" s="198" t="s">
        <v>83</v>
      </c>
      <c r="AY199" s="197" t="s">
        <v>121</v>
      </c>
      <c r="BK199" s="199">
        <f>SUM(BK200:BK201)</f>
        <v>0</v>
      </c>
    </row>
    <row r="200" s="2" customFormat="1" ht="24.15" customHeight="1">
      <c r="A200" s="40"/>
      <c r="B200" s="41"/>
      <c r="C200" s="202" t="s">
        <v>285</v>
      </c>
      <c r="D200" s="202" t="s">
        <v>123</v>
      </c>
      <c r="E200" s="203" t="s">
        <v>286</v>
      </c>
      <c r="F200" s="204" t="s">
        <v>287</v>
      </c>
      <c r="G200" s="205" t="s">
        <v>175</v>
      </c>
      <c r="H200" s="206">
        <v>29.282</v>
      </c>
      <c r="I200" s="207"/>
      <c r="J200" s="208">
        <f>ROUND(I200*H200,2)</f>
        <v>0</v>
      </c>
      <c r="K200" s="204" t="s">
        <v>127</v>
      </c>
      <c r="L200" s="46"/>
      <c r="M200" s="209" t="s">
        <v>19</v>
      </c>
      <c r="N200" s="210" t="s">
        <v>46</v>
      </c>
      <c r="O200" s="86"/>
      <c r="P200" s="211">
        <f>O200*H200</f>
        <v>0</v>
      </c>
      <c r="Q200" s="211">
        <v>0</v>
      </c>
      <c r="R200" s="211">
        <f>Q200*H200</f>
        <v>0</v>
      </c>
      <c r="S200" s="211">
        <v>0</v>
      </c>
      <c r="T200" s="212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3" t="s">
        <v>128</v>
      </c>
      <c r="AT200" s="213" t="s">
        <v>123</v>
      </c>
      <c r="AU200" s="213" t="s">
        <v>85</v>
      </c>
      <c r="AY200" s="19" t="s">
        <v>121</v>
      </c>
      <c r="BE200" s="214">
        <f>IF(N200="základní",J200,0)</f>
        <v>0</v>
      </c>
      <c r="BF200" s="214">
        <f>IF(N200="snížená",J200,0)</f>
        <v>0</v>
      </c>
      <c r="BG200" s="214">
        <f>IF(N200="zákl. přenesená",J200,0)</f>
        <v>0</v>
      </c>
      <c r="BH200" s="214">
        <f>IF(N200="sníž. přenesená",J200,0)</f>
        <v>0</v>
      </c>
      <c r="BI200" s="214">
        <f>IF(N200="nulová",J200,0)</f>
        <v>0</v>
      </c>
      <c r="BJ200" s="19" t="s">
        <v>83</v>
      </c>
      <c r="BK200" s="214">
        <f>ROUND(I200*H200,2)</f>
        <v>0</v>
      </c>
      <c r="BL200" s="19" t="s">
        <v>128</v>
      </c>
      <c r="BM200" s="213" t="s">
        <v>288</v>
      </c>
    </row>
    <row r="201" s="2" customFormat="1">
      <c r="A201" s="40"/>
      <c r="B201" s="41"/>
      <c r="C201" s="42"/>
      <c r="D201" s="215" t="s">
        <v>130</v>
      </c>
      <c r="E201" s="42"/>
      <c r="F201" s="216" t="s">
        <v>289</v>
      </c>
      <c r="G201" s="42"/>
      <c r="H201" s="42"/>
      <c r="I201" s="217"/>
      <c r="J201" s="42"/>
      <c r="K201" s="42"/>
      <c r="L201" s="46"/>
      <c r="M201" s="218"/>
      <c r="N201" s="219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130</v>
      </c>
      <c r="AU201" s="19" t="s">
        <v>85</v>
      </c>
    </row>
    <row r="202" s="12" customFormat="1" ht="25.92" customHeight="1">
      <c r="A202" s="12"/>
      <c r="B202" s="186"/>
      <c r="C202" s="187"/>
      <c r="D202" s="188" t="s">
        <v>74</v>
      </c>
      <c r="E202" s="189" t="s">
        <v>290</v>
      </c>
      <c r="F202" s="189" t="s">
        <v>291</v>
      </c>
      <c r="G202" s="187"/>
      <c r="H202" s="187"/>
      <c r="I202" s="190"/>
      <c r="J202" s="191">
        <f>BK202</f>
        <v>0</v>
      </c>
      <c r="K202" s="187"/>
      <c r="L202" s="192"/>
      <c r="M202" s="193"/>
      <c r="N202" s="194"/>
      <c r="O202" s="194"/>
      <c r="P202" s="195">
        <f>P203+P267+P276+P286</f>
        <v>0</v>
      </c>
      <c r="Q202" s="194"/>
      <c r="R202" s="195">
        <f>R203+R267+R276+R286</f>
        <v>1.54767448</v>
      </c>
      <c r="S202" s="194"/>
      <c r="T202" s="196">
        <f>T203+T267+T276+T286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97" t="s">
        <v>85</v>
      </c>
      <c r="AT202" s="198" t="s">
        <v>74</v>
      </c>
      <c r="AU202" s="198" t="s">
        <v>75</v>
      </c>
      <c r="AY202" s="197" t="s">
        <v>121</v>
      </c>
      <c r="BK202" s="199">
        <f>BK203+BK267+BK276+BK286</f>
        <v>0</v>
      </c>
    </row>
    <row r="203" s="12" customFormat="1" ht="22.8" customHeight="1">
      <c r="A203" s="12"/>
      <c r="B203" s="186"/>
      <c r="C203" s="187"/>
      <c r="D203" s="188" t="s">
        <v>74</v>
      </c>
      <c r="E203" s="200" t="s">
        <v>292</v>
      </c>
      <c r="F203" s="200" t="s">
        <v>293</v>
      </c>
      <c r="G203" s="187"/>
      <c r="H203" s="187"/>
      <c r="I203" s="190"/>
      <c r="J203" s="201">
        <f>BK203</f>
        <v>0</v>
      </c>
      <c r="K203" s="187"/>
      <c r="L203" s="192"/>
      <c r="M203" s="193"/>
      <c r="N203" s="194"/>
      <c r="O203" s="194"/>
      <c r="P203" s="195">
        <f>SUM(P204:P266)</f>
        <v>0</v>
      </c>
      <c r="Q203" s="194"/>
      <c r="R203" s="195">
        <f>SUM(R204:R266)</f>
        <v>1.35382304</v>
      </c>
      <c r="S203" s="194"/>
      <c r="T203" s="196">
        <f>SUM(T204:T266)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7" t="s">
        <v>85</v>
      </c>
      <c r="AT203" s="198" t="s">
        <v>74</v>
      </c>
      <c r="AU203" s="198" t="s">
        <v>83</v>
      </c>
      <c r="AY203" s="197" t="s">
        <v>121</v>
      </c>
      <c r="BK203" s="199">
        <f>SUM(BK204:BK266)</f>
        <v>0</v>
      </c>
    </row>
    <row r="204" s="2" customFormat="1" ht="16.5" customHeight="1">
      <c r="A204" s="40"/>
      <c r="B204" s="41"/>
      <c r="C204" s="202" t="s">
        <v>294</v>
      </c>
      <c r="D204" s="202" t="s">
        <v>123</v>
      </c>
      <c r="E204" s="203" t="s">
        <v>295</v>
      </c>
      <c r="F204" s="204" t="s">
        <v>296</v>
      </c>
      <c r="G204" s="205" t="s">
        <v>146</v>
      </c>
      <c r="H204" s="206">
        <v>2.2730000000000001</v>
      </c>
      <c r="I204" s="207"/>
      <c r="J204" s="208">
        <f>ROUND(I204*H204,2)</f>
        <v>0</v>
      </c>
      <c r="K204" s="204" t="s">
        <v>127</v>
      </c>
      <c r="L204" s="46"/>
      <c r="M204" s="209" t="s">
        <v>19</v>
      </c>
      <c r="N204" s="210" t="s">
        <v>46</v>
      </c>
      <c r="O204" s="86"/>
      <c r="P204" s="211">
        <f>O204*H204</f>
        <v>0</v>
      </c>
      <c r="Q204" s="211">
        <v>0</v>
      </c>
      <c r="R204" s="211">
        <f>Q204*H204</f>
        <v>0</v>
      </c>
      <c r="S204" s="211">
        <v>0</v>
      </c>
      <c r="T204" s="212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3" t="s">
        <v>225</v>
      </c>
      <c r="AT204" s="213" t="s">
        <v>123</v>
      </c>
      <c r="AU204" s="213" t="s">
        <v>85</v>
      </c>
      <c r="AY204" s="19" t="s">
        <v>121</v>
      </c>
      <c r="BE204" s="214">
        <f>IF(N204="základní",J204,0)</f>
        <v>0</v>
      </c>
      <c r="BF204" s="214">
        <f>IF(N204="snížená",J204,0)</f>
        <v>0</v>
      </c>
      <c r="BG204" s="214">
        <f>IF(N204="zákl. přenesená",J204,0)</f>
        <v>0</v>
      </c>
      <c r="BH204" s="214">
        <f>IF(N204="sníž. přenesená",J204,0)</f>
        <v>0</v>
      </c>
      <c r="BI204" s="214">
        <f>IF(N204="nulová",J204,0)</f>
        <v>0</v>
      </c>
      <c r="BJ204" s="19" t="s">
        <v>83</v>
      </c>
      <c r="BK204" s="214">
        <f>ROUND(I204*H204,2)</f>
        <v>0</v>
      </c>
      <c r="BL204" s="19" t="s">
        <v>225</v>
      </c>
      <c r="BM204" s="213" t="s">
        <v>297</v>
      </c>
    </row>
    <row r="205" s="2" customFormat="1">
      <c r="A205" s="40"/>
      <c r="B205" s="41"/>
      <c r="C205" s="42"/>
      <c r="D205" s="215" t="s">
        <v>130</v>
      </c>
      <c r="E205" s="42"/>
      <c r="F205" s="216" t="s">
        <v>298</v>
      </c>
      <c r="G205" s="42"/>
      <c r="H205" s="42"/>
      <c r="I205" s="217"/>
      <c r="J205" s="42"/>
      <c r="K205" s="42"/>
      <c r="L205" s="46"/>
      <c r="M205" s="218"/>
      <c r="N205" s="219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130</v>
      </c>
      <c r="AU205" s="19" t="s">
        <v>85</v>
      </c>
    </row>
    <row r="206" s="13" customFormat="1">
      <c r="A206" s="13"/>
      <c r="B206" s="220"/>
      <c r="C206" s="221"/>
      <c r="D206" s="222" t="s">
        <v>132</v>
      </c>
      <c r="E206" s="223" t="s">
        <v>19</v>
      </c>
      <c r="F206" s="224" t="s">
        <v>299</v>
      </c>
      <c r="G206" s="221"/>
      <c r="H206" s="225">
        <v>2.2730000000000001</v>
      </c>
      <c r="I206" s="226"/>
      <c r="J206" s="221"/>
      <c r="K206" s="221"/>
      <c r="L206" s="227"/>
      <c r="M206" s="228"/>
      <c r="N206" s="229"/>
      <c r="O206" s="229"/>
      <c r="P206" s="229"/>
      <c r="Q206" s="229"/>
      <c r="R206" s="229"/>
      <c r="S206" s="229"/>
      <c r="T206" s="23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1" t="s">
        <v>132</v>
      </c>
      <c r="AU206" s="231" t="s">
        <v>85</v>
      </c>
      <c r="AV206" s="13" t="s">
        <v>85</v>
      </c>
      <c r="AW206" s="13" t="s">
        <v>36</v>
      </c>
      <c r="AX206" s="13" t="s">
        <v>83</v>
      </c>
      <c r="AY206" s="231" t="s">
        <v>121</v>
      </c>
    </row>
    <row r="207" s="2" customFormat="1" ht="21.75" customHeight="1">
      <c r="A207" s="40"/>
      <c r="B207" s="41"/>
      <c r="C207" s="202" t="s">
        <v>300</v>
      </c>
      <c r="D207" s="202" t="s">
        <v>123</v>
      </c>
      <c r="E207" s="203" t="s">
        <v>301</v>
      </c>
      <c r="F207" s="204" t="s">
        <v>302</v>
      </c>
      <c r="G207" s="205" t="s">
        <v>303</v>
      </c>
      <c r="H207" s="206">
        <v>26</v>
      </c>
      <c r="I207" s="207"/>
      <c r="J207" s="208">
        <f>ROUND(I207*H207,2)</f>
        <v>0</v>
      </c>
      <c r="K207" s="204" t="s">
        <v>127</v>
      </c>
      <c r="L207" s="46"/>
      <c r="M207" s="209" t="s">
        <v>19</v>
      </c>
      <c r="N207" s="210" t="s">
        <v>46</v>
      </c>
      <c r="O207" s="86"/>
      <c r="P207" s="211">
        <f>O207*H207</f>
        <v>0</v>
      </c>
      <c r="Q207" s="211">
        <v>0</v>
      </c>
      <c r="R207" s="211">
        <f>Q207*H207</f>
        <v>0</v>
      </c>
      <c r="S207" s="211">
        <v>0</v>
      </c>
      <c r="T207" s="212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3" t="s">
        <v>225</v>
      </c>
      <c r="AT207" s="213" t="s">
        <v>123</v>
      </c>
      <c r="AU207" s="213" t="s">
        <v>85</v>
      </c>
      <c r="AY207" s="19" t="s">
        <v>121</v>
      </c>
      <c r="BE207" s="214">
        <f>IF(N207="základní",J207,0)</f>
        <v>0</v>
      </c>
      <c r="BF207" s="214">
        <f>IF(N207="snížená",J207,0)</f>
        <v>0</v>
      </c>
      <c r="BG207" s="214">
        <f>IF(N207="zákl. přenesená",J207,0)</f>
        <v>0</v>
      </c>
      <c r="BH207" s="214">
        <f>IF(N207="sníž. přenesená",J207,0)</f>
        <v>0</v>
      </c>
      <c r="BI207" s="214">
        <f>IF(N207="nulová",J207,0)</f>
        <v>0</v>
      </c>
      <c r="BJ207" s="19" t="s">
        <v>83</v>
      </c>
      <c r="BK207" s="214">
        <f>ROUND(I207*H207,2)</f>
        <v>0</v>
      </c>
      <c r="BL207" s="19" t="s">
        <v>225</v>
      </c>
      <c r="BM207" s="213" t="s">
        <v>304</v>
      </c>
    </row>
    <row r="208" s="2" customFormat="1">
      <c r="A208" s="40"/>
      <c r="B208" s="41"/>
      <c r="C208" s="42"/>
      <c r="D208" s="215" t="s">
        <v>130</v>
      </c>
      <c r="E208" s="42"/>
      <c r="F208" s="216" t="s">
        <v>305</v>
      </c>
      <c r="G208" s="42"/>
      <c r="H208" s="42"/>
      <c r="I208" s="217"/>
      <c r="J208" s="42"/>
      <c r="K208" s="42"/>
      <c r="L208" s="46"/>
      <c r="M208" s="218"/>
      <c r="N208" s="219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130</v>
      </c>
      <c r="AU208" s="19" t="s">
        <v>85</v>
      </c>
    </row>
    <row r="209" s="13" customFormat="1">
      <c r="A209" s="13"/>
      <c r="B209" s="220"/>
      <c r="C209" s="221"/>
      <c r="D209" s="222" t="s">
        <v>132</v>
      </c>
      <c r="E209" s="223" t="s">
        <v>19</v>
      </c>
      <c r="F209" s="224" t="s">
        <v>306</v>
      </c>
      <c r="G209" s="221"/>
      <c r="H209" s="225">
        <v>26</v>
      </c>
      <c r="I209" s="226"/>
      <c r="J209" s="221"/>
      <c r="K209" s="221"/>
      <c r="L209" s="227"/>
      <c r="M209" s="228"/>
      <c r="N209" s="229"/>
      <c r="O209" s="229"/>
      <c r="P209" s="229"/>
      <c r="Q209" s="229"/>
      <c r="R209" s="229"/>
      <c r="S209" s="229"/>
      <c r="T209" s="23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1" t="s">
        <v>132</v>
      </c>
      <c r="AU209" s="231" t="s">
        <v>85</v>
      </c>
      <c r="AV209" s="13" t="s">
        <v>85</v>
      </c>
      <c r="AW209" s="13" t="s">
        <v>36</v>
      </c>
      <c r="AX209" s="13" t="s">
        <v>83</v>
      </c>
      <c r="AY209" s="231" t="s">
        <v>121</v>
      </c>
    </row>
    <row r="210" s="2" customFormat="1" ht="24.15" customHeight="1">
      <c r="A210" s="40"/>
      <c r="B210" s="41"/>
      <c r="C210" s="202" t="s">
        <v>307</v>
      </c>
      <c r="D210" s="202" t="s">
        <v>123</v>
      </c>
      <c r="E210" s="203" t="s">
        <v>308</v>
      </c>
      <c r="F210" s="204" t="s">
        <v>309</v>
      </c>
      <c r="G210" s="205" t="s">
        <v>303</v>
      </c>
      <c r="H210" s="206">
        <v>8</v>
      </c>
      <c r="I210" s="207"/>
      <c r="J210" s="208">
        <f>ROUND(I210*H210,2)</f>
        <v>0</v>
      </c>
      <c r="K210" s="204" t="s">
        <v>310</v>
      </c>
      <c r="L210" s="46"/>
      <c r="M210" s="209" t="s">
        <v>19</v>
      </c>
      <c r="N210" s="210" t="s">
        <v>46</v>
      </c>
      <c r="O210" s="86"/>
      <c r="P210" s="211">
        <f>O210*H210</f>
        <v>0</v>
      </c>
      <c r="Q210" s="211">
        <v>0.00011</v>
      </c>
      <c r="R210" s="211">
        <f>Q210*H210</f>
        <v>0.00088000000000000003</v>
      </c>
      <c r="S210" s="211">
        <v>0</v>
      </c>
      <c r="T210" s="212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3" t="s">
        <v>225</v>
      </c>
      <c r="AT210" s="213" t="s">
        <v>123</v>
      </c>
      <c r="AU210" s="213" t="s">
        <v>85</v>
      </c>
      <c r="AY210" s="19" t="s">
        <v>121</v>
      </c>
      <c r="BE210" s="214">
        <f>IF(N210="základní",J210,0)</f>
        <v>0</v>
      </c>
      <c r="BF210" s="214">
        <f>IF(N210="snížená",J210,0)</f>
        <v>0</v>
      </c>
      <c r="BG210" s="214">
        <f>IF(N210="zákl. přenesená",J210,0)</f>
        <v>0</v>
      </c>
      <c r="BH210" s="214">
        <f>IF(N210="sníž. přenesená",J210,0)</f>
        <v>0</v>
      </c>
      <c r="BI210" s="214">
        <f>IF(N210="nulová",J210,0)</f>
        <v>0</v>
      </c>
      <c r="BJ210" s="19" t="s">
        <v>83</v>
      </c>
      <c r="BK210" s="214">
        <f>ROUND(I210*H210,2)</f>
        <v>0</v>
      </c>
      <c r="BL210" s="19" t="s">
        <v>225</v>
      </c>
      <c r="BM210" s="213" t="s">
        <v>311</v>
      </c>
    </row>
    <row r="211" s="2" customFormat="1" ht="21.75" customHeight="1">
      <c r="A211" s="40"/>
      <c r="B211" s="41"/>
      <c r="C211" s="202" t="s">
        <v>312</v>
      </c>
      <c r="D211" s="202" t="s">
        <v>123</v>
      </c>
      <c r="E211" s="203" t="s">
        <v>313</v>
      </c>
      <c r="F211" s="204" t="s">
        <v>314</v>
      </c>
      <c r="G211" s="205" t="s">
        <v>303</v>
      </c>
      <c r="H211" s="206">
        <v>8</v>
      </c>
      <c r="I211" s="207"/>
      <c r="J211" s="208">
        <f>ROUND(I211*H211,2)</f>
        <v>0</v>
      </c>
      <c r="K211" s="204" t="s">
        <v>127</v>
      </c>
      <c r="L211" s="46"/>
      <c r="M211" s="209" t="s">
        <v>19</v>
      </c>
      <c r="N211" s="210" t="s">
        <v>46</v>
      </c>
      <c r="O211" s="86"/>
      <c r="P211" s="211">
        <f>O211*H211</f>
        <v>0</v>
      </c>
      <c r="Q211" s="211">
        <v>0.0026700000000000001</v>
      </c>
      <c r="R211" s="211">
        <f>Q211*H211</f>
        <v>0.021360000000000001</v>
      </c>
      <c r="S211" s="211">
        <v>0</v>
      </c>
      <c r="T211" s="212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225</v>
      </c>
      <c r="AT211" s="213" t="s">
        <v>123</v>
      </c>
      <c r="AU211" s="213" t="s">
        <v>85</v>
      </c>
      <c r="AY211" s="19" t="s">
        <v>121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83</v>
      </c>
      <c r="BK211" s="214">
        <f>ROUND(I211*H211,2)</f>
        <v>0</v>
      </c>
      <c r="BL211" s="19" t="s">
        <v>225</v>
      </c>
      <c r="BM211" s="213" t="s">
        <v>315</v>
      </c>
    </row>
    <row r="212" s="2" customFormat="1">
      <c r="A212" s="40"/>
      <c r="B212" s="41"/>
      <c r="C212" s="42"/>
      <c r="D212" s="215" t="s">
        <v>130</v>
      </c>
      <c r="E212" s="42"/>
      <c r="F212" s="216" t="s">
        <v>316</v>
      </c>
      <c r="G212" s="42"/>
      <c r="H212" s="42"/>
      <c r="I212" s="217"/>
      <c r="J212" s="42"/>
      <c r="K212" s="42"/>
      <c r="L212" s="46"/>
      <c r="M212" s="218"/>
      <c r="N212" s="219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130</v>
      </c>
      <c r="AU212" s="19" t="s">
        <v>85</v>
      </c>
    </row>
    <row r="213" s="14" customFormat="1">
      <c r="A213" s="14"/>
      <c r="B213" s="232"/>
      <c r="C213" s="233"/>
      <c r="D213" s="222" t="s">
        <v>132</v>
      </c>
      <c r="E213" s="234" t="s">
        <v>19</v>
      </c>
      <c r="F213" s="235" t="s">
        <v>139</v>
      </c>
      <c r="G213" s="233"/>
      <c r="H213" s="234" t="s">
        <v>19</v>
      </c>
      <c r="I213" s="236"/>
      <c r="J213" s="233"/>
      <c r="K213" s="233"/>
      <c r="L213" s="237"/>
      <c r="M213" s="238"/>
      <c r="N213" s="239"/>
      <c r="O213" s="239"/>
      <c r="P213" s="239"/>
      <c r="Q213" s="239"/>
      <c r="R213" s="239"/>
      <c r="S213" s="239"/>
      <c r="T213" s="24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1" t="s">
        <v>132</v>
      </c>
      <c r="AU213" s="241" t="s">
        <v>85</v>
      </c>
      <c r="AV213" s="14" t="s">
        <v>83</v>
      </c>
      <c r="AW213" s="14" t="s">
        <v>36</v>
      </c>
      <c r="AX213" s="14" t="s">
        <v>75</v>
      </c>
      <c r="AY213" s="241" t="s">
        <v>121</v>
      </c>
    </row>
    <row r="214" s="14" customFormat="1">
      <c r="A214" s="14"/>
      <c r="B214" s="232"/>
      <c r="C214" s="233"/>
      <c r="D214" s="222" t="s">
        <v>132</v>
      </c>
      <c r="E214" s="234" t="s">
        <v>19</v>
      </c>
      <c r="F214" s="235" t="s">
        <v>317</v>
      </c>
      <c r="G214" s="233"/>
      <c r="H214" s="234" t="s">
        <v>19</v>
      </c>
      <c r="I214" s="236"/>
      <c r="J214" s="233"/>
      <c r="K214" s="233"/>
      <c r="L214" s="237"/>
      <c r="M214" s="238"/>
      <c r="N214" s="239"/>
      <c r="O214" s="239"/>
      <c r="P214" s="239"/>
      <c r="Q214" s="239"/>
      <c r="R214" s="239"/>
      <c r="S214" s="239"/>
      <c r="T214" s="24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1" t="s">
        <v>132</v>
      </c>
      <c r="AU214" s="241" t="s">
        <v>85</v>
      </c>
      <c r="AV214" s="14" t="s">
        <v>83</v>
      </c>
      <c r="AW214" s="14" t="s">
        <v>36</v>
      </c>
      <c r="AX214" s="14" t="s">
        <v>75</v>
      </c>
      <c r="AY214" s="241" t="s">
        <v>121</v>
      </c>
    </row>
    <row r="215" s="14" customFormat="1">
      <c r="A215" s="14"/>
      <c r="B215" s="232"/>
      <c r="C215" s="233"/>
      <c r="D215" s="222" t="s">
        <v>132</v>
      </c>
      <c r="E215" s="234" t="s">
        <v>19</v>
      </c>
      <c r="F215" s="235" t="s">
        <v>157</v>
      </c>
      <c r="G215" s="233"/>
      <c r="H215" s="234" t="s">
        <v>19</v>
      </c>
      <c r="I215" s="236"/>
      <c r="J215" s="233"/>
      <c r="K215" s="233"/>
      <c r="L215" s="237"/>
      <c r="M215" s="238"/>
      <c r="N215" s="239"/>
      <c r="O215" s="239"/>
      <c r="P215" s="239"/>
      <c r="Q215" s="239"/>
      <c r="R215" s="239"/>
      <c r="S215" s="239"/>
      <c r="T215" s="24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1" t="s">
        <v>132</v>
      </c>
      <c r="AU215" s="241" t="s">
        <v>85</v>
      </c>
      <c r="AV215" s="14" t="s">
        <v>83</v>
      </c>
      <c r="AW215" s="14" t="s">
        <v>36</v>
      </c>
      <c r="AX215" s="14" t="s">
        <v>75</v>
      </c>
      <c r="AY215" s="241" t="s">
        <v>121</v>
      </c>
    </row>
    <row r="216" s="14" customFormat="1">
      <c r="A216" s="14"/>
      <c r="B216" s="232"/>
      <c r="C216" s="233"/>
      <c r="D216" s="222" t="s">
        <v>132</v>
      </c>
      <c r="E216" s="234" t="s">
        <v>19</v>
      </c>
      <c r="F216" s="235" t="s">
        <v>141</v>
      </c>
      <c r="G216" s="233"/>
      <c r="H216" s="234" t="s">
        <v>19</v>
      </c>
      <c r="I216" s="236"/>
      <c r="J216" s="233"/>
      <c r="K216" s="233"/>
      <c r="L216" s="237"/>
      <c r="M216" s="238"/>
      <c r="N216" s="239"/>
      <c r="O216" s="239"/>
      <c r="P216" s="239"/>
      <c r="Q216" s="239"/>
      <c r="R216" s="239"/>
      <c r="S216" s="239"/>
      <c r="T216" s="24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1" t="s">
        <v>132</v>
      </c>
      <c r="AU216" s="241" t="s">
        <v>85</v>
      </c>
      <c r="AV216" s="14" t="s">
        <v>83</v>
      </c>
      <c r="AW216" s="14" t="s">
        <v>36</v>
      </c>
      <c r="AX216" s="14" t="s">
        <v>75</v>
      </c>
      <c r="AY216" s="241" t="s">
        <v>121</v>
      </c>
    </row>
    <row r="217" s="13" customFormat="1">
      <c r="A217" s="13"/>
      <c r="B217" s="220"/>
      <c r="C217" s="221"/>
      <c r="D217" s="222" t="s">
        <v>132</v>
      </c>
      <c r="E217" s="223" t="s">
        <v>19</v>
      </c>
      <c r="F217" s="224" t="s">
        <v>176</v>
      </c>
      <c r="G217" s="221"/>
      <c r="H217" s="225">
        <v>8</v>
      </c>
      <c r="I217" s="226"/>
      <c r="J217" s="221"/>
      <c r="K217" s="221"/>
      <c r="L217" s="227"/>
      <c r="M217" s="228"/>
      <c r="N217" s="229"/>
      <c r="O217" s="229"/>
      <c r="P217" s="229"/>
      <c r="Q217" s="229"/>
      <c r="R217" s="229"/>
      <c r="S217" s="229"/>
      <c r="T217" s="23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1" t="s">
        <v>132</v>
      </c>
      <c r="AU217" s="231" t="s">
        <v>85</v>
      </c>
      <c r="AV217" s="13" t="s">
        <v>85</v>
      </c>
      <c r="AW217" s="13" t="s">
        <v>36</v>
      </c>
      <c r="AX217" s="13" t="s">
        <v>83</v>
      </c>
      <c r="AY217" s="231" t="s">
        <v>121</v>
      </c>
    </row>
    <row r="218" s="2" customFormat="1" ht="16.5" customHeight="1">
      <c r="A218" s="40"/>
      <c r="B218" s="41"/>
      <c r="C218" s="253" t="s">
        <v>318</v>
      </c>
      <c r="D218" s="253" t="s">
        <v>172</v>
      </c>
      <c r="E218" s="254" t="s">
        <v>319</v>
      </c>
      <c r="F218" s="255" t="s">
        <v>320</v>
      </c>
      <c r="G218" s="256" t="s">
        <v>303</v>
      </c>
      <c r="H218" s="257">
        <v>8</v>
      </c>
      <c r="I218" s="258"/>
      <c r="J218" s="259">
        <f>ROUND(I218*H218,2)</f>
        <v>0</v>
      </c>
      <c r="K218" s="255" t="s">
        <v>127</v>
      </c>
      <c r="L218" s="260"/>
      <c r="M218" s="261" t="s">
        <v>19</v>
      </c>
      <c r="N218" s="262" t="s">
        <v>46</v>
      </c>
      <c r="O218" s="86"/>
      <c r="P218" s="211">
        <f>O218*H218</f>
        <v>0</v>
      </c>
      <c r="Q218" s="211">
        <v>0.0023700000000000001</v>
      </c>
      <c r="R218" s="211">
        <f>Q218*H218</f>
        <v>0.018960000000000001</v>
      </c>
      <c r="S218" s="211">
        <v>0</v>
      </c>
      <c r="T218" s="212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3" t="s">
        <v>321</v>
      </c>
      <c r="AT218" s="213" t="s">
        <v>172</v>
      </c>
      <c r="AU218" s="213" t="s">
        <v>85</v>
      </c>
      <c r="AY218" s="19" t="s">
        <v>121</v>
      </c>
      <c r="BE218" s="214">
        <f>IF(N218="základní",J218,0)</f>
        <v>0</v>
      </c>
      <c r="BF218" s="214">
        <f>IF(N218="snížená",J218,0)</f>
        <v>0</v>
      </c>
      <c r="BG218" s="214">
        <f>IF(N218="zákl. přenesená",J218,0)</f>
        <v>0</v>
      </c>
      <c r="BH218" s="214">
        <f>IF(N218="sníž. přenesená",J218,0)</f>
        <v>0</v>
      </c>
      <c r="BI218" s="214">
        <f>IF(N218="nulová",J218,0)</f>
        <v>0</v>
      </c>
      <c r="BJ218" s="19" t="s">
        <v>83</v>
      </c>
      <c r="BK218" s="214">
        <f>ROUND(I218*H218,2)</f>
        <v>0</v>
      </c>
      <c r="BL218" s="19" t="s">
        <v>225</v>
      </c>
      <c r="BM218" s="213" t="s">
        <v>322</v>
      </c>
    </row>
    <row r="219" s="2" customFormat="1" ht="24.15" customHeight="1">
      <c r="A219" s="40"/>
      <c r="B219" s="41"/>
      <c r="C219" s="253" t="s">
        <v>321</v>
      </c>
      <c r="D219" s="253" t="s">
        <v>172</v>
      </c>
      <c r="E219" s="254" t="s">
        <v>323</v>
      </c>
      <c r="F219" s="255" t="s">
        <v>324</v>
      </c>
      <c r="G219" s="256" t="s">
        <v>303</v>
      </c>
      <c r="H219" s="257">
        <v>16</v>
      </c>
      <c r="I219" s="258"/>
      <c r="J219" s="259">
        <f>ROUND(I219*H219,2)</f>
        <v>0</v>
      </c>
      <c r="K219" s="255" t="s">
        <v>310</v>
      </c>
      <c r="L219" s="260"/>
      <c r="M219" s="261" t="s">
        <v>19</v>
      </c>
      <c r="N219" s="262" t="s">
        <v>46</v>
      </c>
      <c r="O219" s="86"/>
      <c r="P219" s="211">
        <f>O219*H219</f>
        <v>0</v>
      </c>
      <c r="Q219" s="211">
        <v>0</v>
      </c>
      <c r="R219" s="211">
        <f>Q219*H219</f>
        <v>0</v>
      </c>
      <c r="S219" s="211">
        <v>0</v>
      </c>
      <c r="T219" s="212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13" t="s">
        <v>321</v>
      </c>
      <c r="AT219" s="213" t="s">
        <v>172</v>
      </c>
      <c r="AU219" s="213" t="s">
        <v>85</v>
      </c>
      <c r="AY219" s="19" t="s">
        <v>121</v>
      </c>
      <c r="BE219" s="214">
        <f>IF(N219="základní",J219,0)</f>
        <v>0</v>
      </c>
      <c r="BF219" s="214">
        <f>IF(N219="snížená",J219,0)</f>
        <v>0</v>
      </c>
      <c r="BG219" s="214">
        <f>IF(N219="zákl. přenesená",J219,0)</f>
        <v>0</v>
      </c>
      <c r="BH219" s="214">
        <f>IF(N219="sníž. přenesená",J219,0)</f>
        <v>0</v>
      </c>
      <c r="BI219" s="214">
        <f>IF(N219="nulová",J219,0)</f>
        <v>0</v>
      </c>
      <c r="BJ219" s="19" t="s">
        <v>83</v>
      </c>
      <c r="BK219" s="214">
        <f>ROUND(I219*H219,2)</f>
        <v>0</v>
      </c>
      <c r="BL219" s="19" t="s">
        <v>225</v>
      </c>
      <c r="BM219" s="213" t="s">
        <v>325</v>
      </c>
    </row>
    <row r="220" s="13" customFormat="1">
      <c r="A220" s="13"/>
      <c r="B220" s="220"/>
      <c r="C220" s="221"/>
      <c r="D220" s="222" t="s">
        <v>132</v>
      </c>
      <c r="E220" s="221"/>
      <c r="F220" s="224" t="s">
        <v>326</v>
      </c>
      <c r="G220" s="221"/>
      <c r="H220" s="225">
        <v>16</v>
      </c>
      <c r="I220" s="226"/>
      <c r="J220" s="221"/>
      <c r="K220" s="221"/>
      <c r="L220" s="227"/>
      <c r="M220" s="228"/>
      <c r="N220" s="229"/>
      <c r="O220" s="229"/>
      <c r="P220" s="229"/>
      <c r="Q220" s="229"/>
      <c r="R220" s="229"/>
      <c r="S220" s="229"/>
      <c r="T220" s="23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1" t="s">
        <v>132</v>
      </c>
      <c r="AU220" s="231" t="s">
        <v>85</v>
      </c>
      <c r="AV220" s="13" t="s">
        <v>85</v>
      </c>
      <c r="AW220" s="13" t="s">
        <v>4</v>
      </c>
      <c r="AX220" s="13" t="s">
        <v>83</v>
      </c>
      <c r="AY220" s="231" t="s">
        <v>121</v>
      </c>
    </row>
    <row r="221" s="2" customFormat="1" ht="24.15" customHeight="1">
      <c r="A221" s="40"/>
      <c r="B221" s="41"/>
      <c r="C221" s="202" t="s">
        <v>327</v>
      </c>
      <c r="D221" s="202" t="s">
        <v>123</v>
      </c>
      <c r="E221" s="203" t="s">
        <v>328</v>
      </c>
      <c r="F221" s="204" t="s">
        <v>329</v>
      </c>
      <c r="G221" s="205" t="s">
        <v>303</v>
      </c>
      <c r="H221" s="206">
        <v>16</v>
      </c>
      <c r="I221" s="207"/>
      <c r="J221" s="208">
        <f>ROUND(I221*H221,2)</f>
        <v>0</v>
      </c>
      <c r="K221" s="204" t="s">
        <v>127</v>
      </c>
      <c r="L221" s="46"/>
      <c r="M221" s="209" t="s">
        <v>19</v>
      </c>
      <c r="N221" s="210" t="s">
        <v>46</v>
      </c>
      <c r="O221" s="86"/>
      <c r="P221" s="211">
        <f>O221*H221</f>
        <v>0</v>
      </c>
      <c r="Q221" s="211">
        <v>0</v>
      </c>
      <c r="R221" s="211">
        <f>Q221*H221</f>
        <v>0</v>
      </c>
      <c r="S221" s="211">
        <v>0</v>
      </c>
      <c r="T221" s="212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3" t="s">
        <v>225</v>
      </c>
      <c r="AT221" s="213" t="s">
        <v>123</v>
      </c>
      <c r="AU221" s="213" t="s">
        <v>85</v>
      </c>
      <c r="AY221" s="19" t="s">
        <v>121</v>
      </c>
      <c r="BE221" s="214">
        <f>IF(N221="základní",J221,0)</f>
        <v>0</v>
      </c>
      <c r="BF221" s="214">
        <f>IF(N221="snížená",J221,0)</f>
        <v>0</v>
      </c>
      <c r="BG221" s="214">
        <f>IF(N221="zákl. přenesená",J221,0)</f>
        <v>0</v>
      </c>
      <c r="BH221" s="214">
        <f>IF(N221="sníž. přenesená",J221,0)</f>
        <v>0</v>
      </c>
      <c r="BI221" s="214">
        <f>IF(N221="nulová",J221,0)</f>
        <v>0</v>
      </c>
      <c r="BJ221" s="19" t="s">
        <v>83</v>
      </c>
      <c r="BK221" s="214">
        <f>ROUND(I221*H221,2)</f>
        <v>0</v>
      </c>
      <c r="BL221" s="19" t="s">
        <v>225</v>
      </c>
      <c r="BM221" s="213" t="s">
        <v>330</v>
      </c>
    </row>
    <row r="222" s="2" customFormat="1">
      <c r="A222" s="40"/>
      <c r="B222" s="41"/>
      <c r="C222" s="42"/>
      <c r="D222" s="215" t="s">
        <v>130</v>
      </c>
      <c r="E222" s="42"/>
      <c r="F222" s="216" t="s">
        <v>331</v>
      </c>
      <c r="G222" s="42"/>
      <c r="H222" s="42"/>
      <c r="I222" s="217"/>
      <c r="J222" s="42"/>
      <c r="K222" s="42"/>
      <c r="L222" s="46"/>
      <c r="M222" s="218"/>
      <c r="N222" s="219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130</v>
      </c>
      <c r="AU222" s="19" t="s">
        <v>85</v>
      </c>
    </row>
    <row r="223" s="2" customFormat="1" ht="16.5" customHeight="1">
      <c r="A223" s="40"/>
      <c r="B223" s="41"/>
      <c r="C223" s="253" t="s">
        <v>332</v>
      </c>
      <c r="D223" s="253" t="s">
        <v>172</v>
      </c>
      <c r="E223" s="254" t="s">
        <v>333</v>
      </c>
      <c r="F223" s="255" t="s">
        <v>334</v>
      </c>
      <c r="G223" s="256" t="s">
        <v>136</v>
      </c>
      <c r="H223" s="257">
        <v>4.7999999999999998</v>
      </c>
      <c r="I223" s="258"/>
      <c r="J223" s="259">
        <f>ROUND(I223*H223,2)</f>
        <v>0</v>
      </c>
      <c r="K223" s="255" t="s">
        <v>127</v>
      </c>
      <c r="L223" s="260"/>
      <c r="M223" s="261" t="s">
        <v>19</v>
      </c>
      <c r="N223" s="262" t="s">
        <v>46</v>
      </c>
      <c r="O223" s="86"/>
      <c r="P223" s="211">
        <f>O223*H223</f>
        <v>0</v>
      </c>
      <c r="Q223" s="211">
        <v>0.0012999999999999999</v>
      </c>
      <c r="R223" s="211">
        <f>Q223*H223</f>
        <v>0.0062399999999999999</v>
      </c>
      <c r="S223" s="211">
        <v>0</v>
      </c>
      <c r="T223" s="212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3" t="s">
        <v>321</v>
      </c>
      <c r="AT223" s="213" t="s">
        <v>172</v>
      </c>
      <c r="AU223" s="213" t="s">
        <v>85</v>
      </c>
      <c r="AY223" s="19" t="s">
        <v>121</v>
      </c>
      <c r="BE223" s="214">
        <f>IF(N223="základní",J223,0)</f>
        <v>0</v>
      </c>
      <c r="BF223" s="214">
        <f>IF(N223="snížená",J223,0)</f>
        <v>0</v>
      </c>
      <c r="BG223" s="214">
        <f>IF(N223="zákl. přenesená",J223,0)</f>
        <v>0</v>
      </c>
      <c r="BH223" s="214">
        <f>IF(N223="sníž. přenesená",J223,0)</f>
        <v>0</v>
      </c>
      <c r="BI223" s="214">
        <f>IF(N223="nulová",J223,0)</f>
        <v>0</v>
      </c>
      <c r="BJ223" s="19" t="s">
        <v>83</v>
      </c>
      <c r="BK223" s="214">
        <f>ROUND(I223*H223,2)</f>
        <v>0</v>
      </c>
      <c r="BL223" s="19" t="s">
        <v>225</v>
      </c>
      <c r="BM223" s="213" t="s">
        <v>335</v>
      </c>
    </row>
    <row r="224" s="13" customFormat="1">
      <c r="A224" s="13"/>
      <c r="B224" s="220"/>
      <c r="C224" s="221"/>
      <c r="D224" s="222" t="s">
        <v>132</v>
      </c>
      <c r="E224" s="221"/>
      <c r="F224" s="224" t="s">
        <v>336</v>
      </c>
      <c r="G224" s="221"/>
      <c r="H224" s="225">
        <v>4.7999999999999998</v>
      </c>
      <c r="I224" s="226"/>
      <c r="J224" s="221"/>
      <c r="K224" s="221"/>
      <c r="L224" s="227"/>
      <c r="M224" s="228"/>
      <c r="N224" s="229"/>
      <c r="O224" s="229"/>
      <c r="P224" s="229"/>
      <c r="Q224" s="229"/>
      <c r="R224" s="229"/>
      <c r="S224" s="229"/>
      <c r="T224" s="23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1" t="s">
        <v>132</v>
      </c>
      <c r="AU224" s="231" t="s">
        <v>85</v>
      </c>
      <c r="AV224" s="13" t="s">
        <v>85</v>
      </c>
      <c r="AW224" s="13" t="s">
        <v>4</v>
      </c>
      <c r="AX224" s="13" t="s">
        <v>83</v>
      </c>
      <c r="AY224" s="231" t="s">
        <v>121</v>
      </c>
    </row>
    <row r="225" s="2" customFormat="1" ht="16.5" customHeight="1">
      <c r="A225" s="40"/>
      <c r="B225" s="41"/>
      <c r="C225" s="253" t="s">
        <v>337</v>
      </c>
      <c r="D225" s="253" t="s">
        <v>172</v>
      </c>
      <c r="E225" s="254" t="s">
        <v>338</v>
      </c>
      <c r="F225" s="255" t="s">
        <v>339</v>
      </c>
      <c r="G225" s="256" t="s">
        <v>303</v>
      </c>
      <c r="H225" s="257">
        <v>32</v>
      </c>
      <c r="I225" s="258"/>
      <c r="J225" s="259">
        <f>ROUND(I225*H225,2)</f>
        <v>0</v>
      </c>
      <c r="K225" s="255" t="s">
        <v>310</v>
      </c>
      <c r="L225" s="260"/>
      <c r="M225" s="261" t="s">
        <v>19</v>
      </c>
      <c r="N225" s="262" t="s">
        <v>46</v>
      </c>
      <c r="O225" s="86"/>
      <c r="P225" s="211">
        <f>O225*H225</f>
        <v>0</v>
      </c>
      <c r="Q225" s="211">
        <v>4.0000000000000003E-05</v>
      </c>
      <c r="R225" s="211">
        <f>Q225*H225</f>
        <v>0.0012800000000000001</v>
      </c>
      <c r="S225" s="211">
        <v>0</v>
      </c>
      <c r="T225" s="212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3" t="s">
        <v>321</v>
      </c>
      <c r="AT225" s="213" t="s">
        <v>172</v>
      </c>
      <c r="AU225" s="213" t="s">
        <v>85</v>
      </c>
      <c r="AY225" s="19" t="s">
        <v>121</v>
      </c>
      <c r="BE225" s="214">
        <f>IF(N225="základní",J225,0)</f>
        <v>0</v>
      </c>
      <c r="BF225" s="214">
        <f>IF(N225="snížená",J225,0)</f>
        <v>0</v>
      </c>
      <c r="BG225" s="214">
        <f>IF(N225="zákl. přenesená",J225,0)</f>
        <v>0</v>
      </c>
      <c r="BH225" s="214">
        <f>IF(N225="sníž. přenesená",J225,0)</f>
        <v>0</v>
      </c>
      <c r="BI225" s="214">
        <f>IF(N225="nulová",J225,0)</f>
        <v>0</v>
      </c>
      <c r="BJ225" s="19" t="s">
        <v>83</v>
      </c>
      <c r="BK225" s="214">
        <f>ROUND(I225*H225,2)</f>
        <v>0</v>
      </c>
      <c r="BL225" s="19" t="s">
        <v>225</v>
      </c>
      <c r="BM225" s="213" t="s">
        <v>340</v>
      </c>
    </row>
    <row r="226" s="2" customFormat="1">
      <c r="A226" s="40"/>
      <c r="B226" s="41"/>
      <c r="C226" s="42"/>
      <c r="D226" s="222" t="s">
        <v>341</v>
      </c>
      <c r="E226" s="42"/>
      <c r="F226" s="263" t="s">
        <v>342</v>
      </c>
      <c r="G226" s="42"/>
      <c r="H226" s="42"/>
      <c r="I226" s="217"/>
      <c r="J226" s="42"/>
      <c r="K226" s="42"/>
      <c r="L226" s="46"/>
      <c r="M226" s="218"/>
      <c r="N226" s="219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341</v>
      </c>
      <c r="AU226" s="19" t="s">
        <v>85</v>
      </c>
    </row>
    <row r="227" s="13" customFormat="1">
      <c r="A227" s="13"/>
      <c r="B227" s="220"/>
      <c r="C227" s="221"/>
      <c r="D227" s="222" t="s">
        <v>132</v>
      </c>
      <c r="E227" s="221"/>
      <c r="F227" s="224" t="s">
        <v>343</v>
      </c>
      <c r="G227" s="221"/>
      <c r="H227" s="225">
        <v>32</v>
      </c>
      <c r="I227" s="226"/>
      <c r="J227" s="221"/>
      <c r="K227" s="221"/>
      <c r="L227" s="227"/>
      <c r="M227" s="228"/>
      <c r="N227" s="229"/>
      <c r="O227" s="229"/>
      <c r="P227" s="229"/>
      <c r="Q227" s="229"/>
      <c r="R227" s="229"/>
      <c r="S227" s="229"/>
      <c r="T227" s="23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1" t="s">
        <v>132</v>
      </c>
      <c r="AU227" s="231" t="s">
        <v>85</v>
      </c>
      <c r="AV227" s="13" t="s">
        <v>85</v>
      </c>
      <c r="AW227" s="13" t="s">
        <v>4</v>
      </c>
      <c r="AX227" s="13" t="s">
        <v>83</v>
      </c>
      <c r="AY227" s="231" t="s">
        <v>121</v>
      </c>
    </row>
    <row r="228" s="2" customFormat="1" ht="24.15" customHeight="1">
      <c r="A228" s="40"/>
      <c r="B228" s="41"/>
      <c r="C228" s="253" t="s">
        <v>344</v>
      </c>
      <c r="D228" s="253" t="s">
        <v>172</v>
      </c>
      <c r="E228" s="254" t="s">
        <v>345</v>
      </c>
      <c r="F228" s="255" t="s">
        <v>346</v>
      </c>
      <c r="G228" s="256" t="s">
        <v>347</v>
      </c>
      <c r="H228" s="257">
        <v>0.32000000000000001</v>
      </c>
      <c r="I228" s="258"/>
      <c r="J228" s="259">
        <f>ROUND(I228*H228,2)</f>
        <v>0</v>
      </c>
      <c r="K228" s="255" t="s">
        <v>127</v>
      </c>
      <c r="L228" s="260"/>
      <c r="M228" s="261" t="s">
        <v>19</v>
      </c>
      <c r="N228" s="262" t="s">
        <v>46</v>
      </c>
      <c r="O228" s="86"/>
      <c r="P228" s="211">
        <f>O228*H228</f>
        <v>0</v>
      </c>
      <c r="Q228" s="211">
        <v>0.0033300000000000001</v>
      </c>
      <c r="R228" s="211">
        <f>Q228*H228</f>
        <v>0.0010656000000000001</v>
      </c>
      <c r="S228" s="211">
        <v>0</v>
      </c>
      <c r="T228" s="212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3" t="s">
        <v>321</v>
      </c>
      <c r="AT228" s="213" t="s">
        <v>172</v>
      </c>
      <c r="AU228" s="213" t="s">
        <v>85</v>
      </c>
      <c r="AY228" s="19" t="s">
        <v>121</v>
      </c>
      <c r="BE228" s="214">
        <f>IF(N228="základní",J228,0)</f>
        <v>0</v>
      </c>
      <c r="BF228" s="214">
        <f>IF(N228="snížená",J228,0)</f>
        <v>0</v>
      </c>
      <c r="BG228" s="214">
        <f>IF(N228="zákl. přenesená",J228,0)</f>
        <v>0</v>
      </c>
      <c r="BH228" s="214">
        <f>IF(N228="sníž. přenesená",J228,0)</f>
        <v>0</v>
      </c>
      <c r="BI228" s="214">
        <f>IF(N228="nulová",J228,0)</f>
        <v>0</v>
      </c>
      <c r="BJ228" s="19" t="s">
        <v>83</v>
      </c>
      <c r="BK228" s="214">
        <f>ROUND(I228*H228,2)</f>
        <v>0</v>
      </c>
      <c r="BL228" s="19" t="s">
        <v>225</v>
      </c>
      <c r="BM228" s="213" t="s">
        <v>348</v>
      </c>
    </row>
    <row r="229" s="13" customFormat="1">
      <c r="A229" s="13"/>
      <c r="B229" s="220"/>
      <c r="C229" s="221"/>
      <c r="D229" s="222" t="s">
        <v>132</v>
      </c>
      <c r="E229" s="221"/>
      <c r="F229" s="224" t="s">
        <v>349</v>
      </c>
      <c r="G229" s="221"/>
      <c r="H229" s="225">
        <v>0.32000000000000001</v>
      </c>
      <c r="I229" s="226"/>
      <c r="J229" s="221"/>
      <c r="K229" s="221"/>
      <c r="L229" s="227"/>
      <c r="M229" s="228"/>
      <c r="N229" s="229"/>
      <c r="O229" s="229"/>
      <c r="P229" s="229"/>
      <c r="Q229" s="229"/>
      <c r="R229" s="229"/>
      <c r="S229" s="229"/>
      <c r="T229" s="23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1" t="s">
        <v>132</v>
      </c>
      <c r="AU229" s="231" t="s">
        <v>85</v>
      </c>
      <c r="AV229" s="13" t="s">
        <v>85</v>
      </c>
      <c r="AW229" s="13" t="s">
        <v>4</v>
      </c>
      <c r="AX229" s="13" t="s">
        <v>83</v>
      </c>
      <c r="AY229" s="231" t="s">
        <v>121</v>
      </c>
    </row>
    <row r="230" s="2" customFormat="1" ht="24.15" customHeight="1">
      <c r="A230" s="40"/>
      <c r="B230" s="41"/>
      <c r="C230" s="253" t="s">
        <v>350</v>
      </c>
      <c r="D230" s="253" t="s">
        <v>172</v>
      </c>
      <c r="E230" s="254" t="s">
        <v>351</v>
      </c>
      <c r="F230" s="255" t="s">
        <v>352</v>
      </c>
      <c r="G230" s="256" t="s">
        <v>347</v>
      </c>
      <c r="H230" s="257">
        <v>0.32000000000000001</v>
      </c>
      <c r="I230" s="258"/>
      <c r="J230" s="259">
        <f>ROUND(I230*H230,2)</f>
        <v>0</v>
      </c>
      <c r="K230" s="255" t="s">
        <v>127</v>
      </c>
      <c r="L230" s="260"/>
      <c r="M230" s="261" t="s">
        <v>19</v>
      </c>
      <c r="N230" s="262" t="s">
        <v>46</v>
      </c>
      <c r="O230" s="86"/>
      <c r="P230" s="211">
        <f>O230*H230</f>
        <v>0</v>
      </c>
      <c r="Q230" s="211">
        <v>0.0087200000000000003</v>
      </c>
      <c r="R230" s="211">
        <f>Q230*H230</f>
        <v>0.0027904000000000002</v>
      </c>
      <c r="S230" s="211">
        <v>0</v>
      </c>
      <c r="T230" s="212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3" t="s">
        <v>321</v>
      </c>
      <c r="AT230" s="213" t="s">
        <v>172</v>
      </c>
      <c r="AU230" s="213" t="s">
        <v>85</v>
      </c>
      <c r="AY230" s="19" t="s">
        <v>121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19" t="s">
        <v>83</v>
      </c>
      <c r="BK230" s="214">
        <f>ROUND(I230*H230,2)</f>
        <v>0</v>
      </c>
      <c r="BL230" s="19" t="s">
        <v>225</v>
      </c>
      <c r="BM230" s="213" t="s">
        <v>353</v>
      </c>
    </row>
    <row r="231" s="13" customFormat="1">
      <c r="A231" s="13"/>
      <c r="B231" s="220"/>
      <c r="C231" s="221"/>
      <c r="D231" s="222" t="s">
        <v>132</v>
      </c>
      <c r="E231" s="221"/>
      <c r="F231" s="224" t="s">
        <v>349</v>
      </c>
      <c r="G231" s="221"/>
      <c r="H231" s="225">
        <v>0.32000000000000001</v>
      </c>
      <c r="I231" s="226"/>
      <c r="J231" s="221"/>
      <c r="K231" s="221"/>
      <c r="L231" s="227"/>
      <c r="M231" s="228"/>
      <c r="N231" s="229"/>
      <c r="O231" s="229"/>
      <c r="P231" s="229"/>
      <c r="Q231" s="229"/>
      <c r="R231" s="229"/>
      <c r="S231" s="229"/>
      <c r="T231" s="23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1" t="s">
        <v>132</v>
      </c>
      <c r="AU231" s="231" t="s">
        <v>85</v>
      </c>
      <c r="AV231" s="13" t="s">
        <v>85</v>
      </c>
      <c r="AW231" s="13" t="s">
        <v>4</v>
      </c>
      <c r="AX231" s="13" t="s">
        <v>83</v>
      </c>
      <c r="AY231" s="231" t="s">
        <v>121</v>
      </c>
    </row>
    <row r="232" s="2" customFormat="1" ht="24.15" customHeight="1">
      <c r="A232" s="40"/>
      <c r="B232" s="41"/>
      <c r="C232" s="202" t="s">
        <v>354</v>
      </c>
      <c r="D232" s="202" t="s">
        <v>123</v>
      </c>
      <c r="E232" s="203" t="s">
        <v>355</v>
      </c>
      <c r="F232" s="204" t="s">
        <v>356</v>
      </c>
      <c r="G232" s="205" t="s">
        <v>136</v>
      </c>
      <c r="H232" s="206">
        <v>25.600000000000001</v>
      </c>
      <c r="I232" s="207"/>
      <c r="J232" s="208">
        <f>ROUND(I232*H232,2)</f>
        <v>0</v>
      </c>
      <c r="K232" s="204" t="s">
        <v>127</v>
      </c>
      <c r="L232" s="46"/>
      <c r="M232" s="209" t="s">
        <v>19</v>
      </c>
      <c r="N232" s="210" t="s">
        <v>46</v>
      </c>
      <c r="O232" s="86"/>
      <c r="P232" s="211">
        <f>O232*H232</f>
        <v>0</v>
      </c>
      <c r="Q232" s="211">
        <v>0</v>
      </c>
      <c r="R232" s="211">
        <f>Q232*H232</f>
        <v>0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225</v>
      </c>
      <c r="AT232" s="213" t="s">
        <v>123</v>
      </c>
      <c r="AU232" s="213" t="s">
        <v>85</v>
      </c>
      <c r="AY232" s="19" t="s">
        <v>121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9" t="s">
        <v>83</v>
      </c>
      <c r="BK232" s="214">
        <f>ROUND(I232*H232,2)</f>
        <v>0</v>
      </c>
      <c r="BL232" s="19" t="s">
        <v>225</v>
      </c>
      <c r="BM232" s="213" t="s">
        <v>357</v>
      </c>
    </row>
    <row r="233" s="2" customFormat="1">
      <c r="A233" s="40"/>
      <c r="B233" s="41"/>
      <c r="C233" s="42"/>
      <c r="D233" s="215" t="s">
        <v>130</v>
      </c>
      <c r="E233" s="42"/>
      <c r="F233" s="216" t="s">
        <v>358</v>
      </c>
      <c r="G233" s="42"/>
      <c r="H233" s="42"/>
      <c r="I233" s="217"/>
      <c r="J233" s="42"/>
      <c r="K233" s="42"/>
      <c r="L233" s="46"/>
      <c r="M233" s="218"/>
      <c r="N233" s="219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130</v>
      </c>
      <c r="AU233" s="19" t="s">
        <v>85</v>
      </c>
    </row>
    <row r="234" s="14" customFormat="1">
      <c r="A234" s="14"/>
      <c r="B234" s="232"/>
      <c r="C234" s="233"/>
      <c r="D234" s="222" t="s">
        <v>132</v>
      </c>
      <c r="E234" s="234" t="s">
        <v>19</v>
      </c>
      <c r="F234" s="235" t="s">
        <v>139</v>
      </c>
      <c r="G234" s="233"/>
      <c r="H234" s="234" t="s">
        <v>19</v>
      </c>
      <c r="I234" s="236"/>
      <c r="J234" s="233"/>
      <c r="K234" s="233"/>
      <c r="L234" s="237"/>
      <c r="M234" s="238"/>
      <c r="N234" s="239"/>
      <c r="O234" s="239"/>
      <c r="P234" s="239"/>
      <c r="Q234" s="239"/>
      <c r="R234" s="239"/>
      <c r="S234" s="239"/>
      <c r="T234" s="24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1" t="s">
        <v>132</v>
      </c>
      <c r="AU234" s="241" t="s">
        <v>85</v>
      </c>
      <c r="AV234" s="14" t="s">
        <v>83</v>
      </c>
      <c r="AW234" s="14" t="s">
        <v>36</v>
      </c>
      <c r="AX234" s="14" t="s">
        <v>75</v>
      </c>
      <c r="AY234" s="241" t="s">
        <v>121</v>
      </c>
    </row>
    <row r="235" s="14" customFormat="1">
      <c r="A235" s="14"/>
      <c r="B235" s="232"/>
      <c r="C235" s="233"/>
      <c r="D235" s="222" t="s">
        <v>132</v>
      </c>
      <c r="E235" s="234" t="s">
        <v>19</v>
      </c>
      <c r="F235" s="235" t="s">
        <v>317</v>
      </c>
      <c r="G235" s="233"/>
      <c r="H235" s="234" t="s">
        <v>19</v>
      </c>
      <c r="I235" s="236"/>
      <c r="J235" s="233"/>
      <c r="K235" s="233"/>
      <c r="L235" s="237"/>
      <c r="M235" s="238"/>
      <c r="N235" s="239"/>
      <c r="O235" s="239"/>
      <c r="P235" s="239"/>
      <c r="Q235" s="239"/>
      <c r="R235" s="239"/>
      <c r="S235" s="239"/>
      <c r="T235" s="24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1" t="s">
        <v>132</v>
      </c>
      <c r="AU235" s="241" t="s">
        <v>85</v>
      </c>
      <c r="AV235" s="14" t="s">
        <v>83</v>
      </c>
      <c r="AW235" s="14" t="s">
        <v>36</v>
      </c>
      <c r="AX235" s="14" t="s">
        <v>75</v>
      </c>
      <c r="AY235" s="241" t="s">
        <v>121</v>
      </c>
    </row>
    <row r="236" s="14" customFormat="1">
      <c r="A236" s="14"/>
      <c r="B236" s="232"/>
      <c r="C236" s="233"/>
      <c r="D236" s="222" t="s">
        <v>132</v>
      </c>
      <c r="E236" s="234" t="s">
        <v>19</v>
      </c>
      <c r="F236" s="235" t="s">
        <v>157</v>
      </c>
      <c r="G236" s="233"/>
      <c r="H236" s="234" t="s">
        <v>19</v>
      </c>
      <c r="I236" s="236"/>
      <c r="J236" s="233"/>
      <c r="K236" s="233"/>
      <c r="L236" s="237"/>
      <c r="M236" s="238"/>
      <c r="N236" s="239"/>
      <c r="O236" s="239"/>
      <c r="P236" s="239"/>
      <c r="Q236" s="239"/>
      <c r="R236" s="239"/>
      <c r="S236" s="239"/>
      <c r="T236" s="24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1" t="s">
        <v>132</v>
      </c>
      <c r="AU236" s="241" t="s">
        <v>85</v>
      </c>
      <c r="AV236" s="14" t="s">
        <v>83</v>
      </c>
      <c r="AW236" s="14" t="s">
        <v>36</v>
      </c>
      <c r="AX236" s="14" t="s">
        <v>75</v>
      </c>
      <c r="AY236" s="241" t="s">
        <v>121</v>
      </c>
    </row>
    <row r="237" s="14" customFormat="1">
      <c r="A237" s="14"/>
      <c r="B237" s="232"/>
      <c r="C237" s="233"/>
      <c r="D237" s="222" t="s">
        <v>132</v>
      </c>
      <c r="E237" s="234" t="s">
        <v>19</v>
      </c>
      <c r="F237" s="235" t="s">
        <v>141</v>
      </c>
      <c r="G237" s="233"/>
      <c r="H237" s="234" t="s">
        <v>19</v>
      </c>
      <c r="I237" s="236"/>
      <c r="J237" s="233"/>
      <c r="K237" s="233"/>
      <c r="L237" s="237"/>
      <c r="M237" s="238"/>
      <c r="N237" s="239"/>
      <c r="O237" s="239"/>
      <c r="P237" s="239"/>
      <c r="Q237" s="239"/>
      <c r="R237" s="239"/>
      <c r="S237" s="239"/>
      <c r="T237" s="24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1" t="s">
        <v>132</v>
      </c>
      <c r="AU237" s="241" t="s">
        <v>85</v>
      </c>
      <c r="AV237" s="14" t="s">
        <v>83</v>
      </c>
      <c r="AW237" s="14" t="s">
        <v>36</v>
      </c>
      <c r="AX237" s="14" t="s">
        <v>75</v>
      </c>
      <c r="AY237" s="241" t="s">
        <v>121</v>
      </c>
    </row>
    <row r="238" s="13" customFormat="1">
      <c r="A238" s="13"/>
      <c r="B238" s="220"/>
      <c r="C238" s="221"/>
      <c r="D238" s="222" t="s">
        <v>132</v>
      </c>
      <c r="E238" s="223" t="s">
        <v>19</v>
      </c>
      <c r="F238" s="224" t="s">
        <v>359</v>
      </c>
      <c r="G238" s="221"/>
      <c r="H238" s="225">
        <v>25.600000000000001</v>
      </c>
      <c r="I238" s="226"/>
      <c r="J238" s="221"/>
      <c r="K238" s="221"/>
      <c r="L238" s="227"/>
      <c r="M238" s="228"/>
      <c r="N238" s="229"/>
      <c r="O238" s="229"/>
      <c r="P238" s="229"/>
      <c r="Q238" s="229"/>
      <c r="R238" s="229"/>
      <c r="S238" s="229"/>
      <c r="T238" s="23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1" t="s">
        <v>132</v>
      </c>
      <c r="AU238" s="231" t="s">
        <v>85</v>
      </c>
      <c r="AV238" s="13" t="s">
        <v>85</v>
      </c>
      <c r="AW238" s="13" t="s">
        <v>36</v>
      </c>
      <c r="AX238" s="13" t="s">
        <v>83</v>
      </c>
      <c r="AY238" s="231" t="s">
        <v>121</v>
      </c>
    </row>
    <row r="239" s="2" customFormat="1" ht="16.5" customHeight="1">
      <c r="A239" s="40"/>
      <c r="B239" s="41"/>
      <c r="C239" s="253" t="s">
        <v>360</v>
      </c>
      <c r="D239" s="253" t="s">
        <v>172</v>
      </c>
      <c r="E239" s="254" t="s">
        <v>361</v>
      </c>
      <c r="F239" s="255" t="s">
        <v>362</v>
      </c>
      <c r="G239" s="256" t="s">
        <v>146</v>
      </c>
      <c r="H239" s="257">
        <v>0.221</v>
      </c>
      <c r="I239" s="258"/>
      <c r="J239" s="259">
        <f>ROUND(I239*H239,2)</f>
        <v>0</v>
      </c>
      <c r="K239" s="255" t="s">
        <v>127</v>
      </c>
      <c r="L239" s="260"/>
      <c r="M239" s="261" t="s">
        <v>19</v>
      </c>
      <c r="N239" s="262" t="s">
        <v>46</v>
      </c>
      <c r="O239" s="86"/>
      <c r="P239" s="211">
        <f>O239*H239</f>
        <v>0</v>
      </c>
      <c r="Q239" s="211">
        <v>0.55000000000000004</v>
      </c>
      <c r="R239" s="211">
        <f>Q239*H239</f>
        <v>0.12155000000000001</v>
      </c>
      <c r="S239" s="211">
        <v>0</v>
      </c>
      <c r="T239" s="212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3" t="s">
        <v>321</v>
      </c>
      <c r="AT239" s="213" t="s">
        <v>172</v>
      </c>
      <c r="AU239" s="213" t="s">
        <v>85</v>
      </c>
      <c r="AY239" s="19" t="s">
        <v>121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19" t="s">
        <v>83</v>
      </c>
      <c r="BK239" s="214">
        <f>ROUND(I239*H239,2)</f>
        <v>0</v>
      </c>
      <c r="BL239" s="19" t="s">
        <v>225</v>
      </c>
      <c r="BM239" s="213" t="s">
        <v>363</v>
      </c>
    </row>
    <row r="240" s="13" customFormat="1">
      <c r="A240" s="13"/>
      <c r="B240" s="220"/>
      <c r="C240" s="221"/>
      <c r="D240" s="222" t="s">
        <v>132</v>
      </c>
      <c r="E240" s="223" t="s">
        <v>19</v>
      </c>
      <c r="F240" s="224" t="s">
        <v>364</v>
      </c>
      <c r="G240" s="221"/>
      <c r="H240" s="225">
        <v>0.20499999999999999</v>
      </c>
      <c r="I240" s="226"/>
      <c r="J240" s="221"/>
      <c r="K240" s="221"/>
      <c r="L240" s="227"/>
      <c r="M240" s="228"/>
      <c r="N240" s="229"/>
      <c r="O240" s="229"/>
      <c r="P240" s="229"/>
      <c r="Q240" s="229"/>
      <c r="R240" s="229"/>
      <c r="S240" s="229"/>
      <c r="T240" s="23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1" t="s">
        <v>132</v>
      </c>
      <c r="AU240" s="231" t="s">
        <v>85</v>
      </c>
      <c r="AV240" s="13" t="s">
        <v>85</v>
      </c>
      <c r="AW240" s="13" t="s">
        <v>36</v>
      </c>
      <c r="AX240" s="13" t="s">
        <v>83</v>
      </c>
      <c r="AY240" s="231" t="s">
        <v>121</v>
      </c>
    </row>
    <row r="241" s="13" customFormat="1">
      <c r="A241" s="13"/>
      <c r="B241" s="220"/>
      <c r="C241" s="221"/>
      <c r="D241" s="222" t="s">
        <v>132</v>
      </c>
      <c r="E241" s="221"/>
      <c r="F241" s="224" t="s">
        <v>365</v>
      </c>
      <c r="G241" s="221"/>
      <c r="H241" s="225">
        <v>0.221</v>
      </c>
      <c r="I241" s="226"/>
      <c r="J241" s="221"/>
      <c r="K241" s="221"/>
      <c r="L241" s="227"/>
      <c r="M241" s="228"/>
      <c r="N241" s="229"/>
      <c r="O241" s="229"/>
      <c r="P241" s="229"/>
      <c r="Q241" s="229"/>
      <c r="R241" s="229"/>
      <c r="S241" s="229"/>
      <c r="T241" s="23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1" t="s">
        <v>132</v>
      </c>
      <c r="AU241" s="231" t="s">
        <v>85</v>
      </c>
      <c r="AV241" s="13" t="s">
        <v>85</v>
      </c>
      <c r="AW241" s="13" t="s">
        <v>4</v>
      </c>
      <c r="AX241" s="13" t="s">
        <v>83</v>
      </c>
      <c r="AY241" s="231" t="s">
        <v>121</v>
      </c>
    </row>
    <row r="242" s="2" customFormat="1" ht="24.15" customHeight="1">
      <c r="A242" s="40"/>
      <c r="B242" s="41"/>
      <c r="C242" s="202" t="s">
        <v>366</v>
      </c>
      <c r="D242" s="202" t="s">
        <v>123</v>
      </c>
      <c r="E242" s="203" t="s">
        <v>367</v>
      </c>
      <c r="F242" s="204" t="s">
        <v>368</v>
      </c>
      <c r="G242" s="205" t="s">
        <v>136</v>
      </c>
      <c r="H242" s="206">
        <v>114.09999999999999</v>
      </c>
      <c r="I242" s="207"/>
      <c r="J242" s="208">
        <f>ROUND(I242*H242,2)</f>
        <v>0</v>
      </c>
      <c r="K242" s="204" t="s">
        <v>127</v>
      </c>
      <c r="L242" s="46"/>
      <c r="M242" s="209" t="s">
        <v>19</v>
      </c>
      <c r="N242" s="210" t="s">
        <v>46</v>
      </c>
      <c r="O242" s="86"/>
      <c r="P242" s="211">
        <f>O242*H242</f>
        <v>0</v>
      </c>
      <c r="Q242" s="211">
        <v>0</v>
      </c>
      <c r="R242" s="211">
        <f>Q242*H242</f>
        <v>0</v>
      </c>
      <c r="S242" s="211">
        <v>0</v>
      </c>
      <c r="T242" s="212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3" t="s">
        <v>225</v>
      </c>
      <c r="AT242" s="213" t="s">
        <v>123</v>
      </c>
      <c r="AU242" s="213" t="s">
        <v>85</v>
      </c>
      <c r="AY242" s="19" t="s">
        <v>121</v>
      </c>
      <c r="BE242" s="214">
        <f>IF(N242="základní",J242,0)</f>
        <v>0</v>
      </c>
      <c r="BF242" s="214">
        <f>IF(N242="snížená",J242,0)</f>
        <v>0</v>
      </c>
      <c r="BG242" s="214">
        <f>IF(N242="zákl. přenesená",J242,0)</f>
        <v>0</v>
      </c>
      <c r="BH242" s="214">
        <f>IF(N242="sníž. přenesená",J242,0)</f>
        <v>0</v>
      </c>
      <c r="BI242" s="214">
        <f>IF(N242="nulová",J242,0)</f>
        <v>0</v>
      </c>
      <c r="BJ242" s="19" t="s">
        <v>83</v>
      </c>
      <c r="BK242" s="214">
        <f>ROUND(I242*H242,2)</f>
        <v>0</v>
      </c>
      <c r="BL242" s="19" t="s">
        <v>225</v>
      </c>
      <c r="BM242" s="213" t="s">
        <v>369</v>
      </c>
    </row>
    <row r="243" s="2" customFormat="1">
      <c r="A243" s="40"/>
      <c r="B243" s="41"/>
      <c r="C243" s="42"/>
      <c r="D243" s="215" t="s">
        <v>130</v>
      </c>
      <c r="E243" s="42"/>
      <c r="F243" s="216" t="s">
        <v>370</v>
      </c>
      <c r="G243" s="42"/>
      <c r="H243" s="42"/>
      <c r="I243" s="217"/>
      <c r="J243" s="42"/>
      <c r="K243" s="42"/>
      <c r="L243" s="46"/>
      <c r="M243" s="218"/>
      <c r="N243" s="219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130</v>
      </c>
      <c r="AU243" s="19" t="s">
        <v>85</v>
      </c>
    </row>
    <row r="244" s="14" customFormat="1">
      <c r="A244" s="14"/>
      <c r="B244" s="232"/>
      <c r="C244" s="233"/>
      <c r="D244" s="222" t="s">
        <v>132</v>
      </c>
      <c r="E244" s="234" t="s">
        <v>19</v>
      </c>
      <c r="F244" s="235" t="s">
        <v>139</v>
      </c>
      <c r="G244" s="233"/>
      <c r="H244" s="234" t="s">
        <v>19</v>
      </c>
      <c r="I244" s="236"/>
      <c r="J244" s="233"/>
      <c r="K244" s="233"/>
      <c r="L244" s="237"/>
      <c r="M244" s="238"/>
      <c r="N244" s="239"/>
      <c r="O244" s="239"/>
      <c r="P244" s="239"/>
      <c r="Q244" s="239"/>
      <c r="R244" s="239"/>
      <c r="S244" s="239"/>
      <c r="T244" s="24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1" t="s">
        <v>132</v>
      </c>
      <c r="AU244" s="241" t="s">
        <v>85</v>
      </c>
      <c r="AV244" s="14" t="s">
        <v>83</v>
      </c>
      <c r="AW244" s="14" t="s">
        <v>36</v>
      </c>
      <c r="AX244" s="14" t="s">
        <v>75</v>
      </c>
      <c r="AY244" s="241" t="s">
        <v>121</v>
      </c>
    </row>
    <row r="245" s="14" customFormat="1">
      <c r="A245" s="14"/>
      <c r="B245" s="232"/>
      <c r="C245" s="233"/>
      <c r="D245" s="222" t="s">
        <v>132</v>
      </c>
      <c r="E245" s="234" t="s">
        <v>19</v>
      </c>
      <c r="F245" s="235" t="s">
        <v>317</v>
      </c>
      <c r="G245" s="233"/>
      <c r="H245" s="234" t="s">
        <v>19</v>
      </c>
      <c r="I245" s="236"/>
      <c r="J245" s="233"/>
      <c r="K245" s="233"/>
      <c r="L245" s="237"/>
      <c r="M245" s="238"/>
      <c r="N245" s="239"/>
      <c r="O245" s="239"/>
      <c r="P245" s="239"/>
      <c r="Q245" s="239"/>
      <c r="R245" s="239"/>
      <c r="S245" s="239"/>
      <c r="T245" s="24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1" t="s">
        <v>132</v>
      </c>
      <c r="AU245" s="241" t="s">
        <v>85</v>
      </c>
      <c r="AV245" s="14" t="s">
        <v>83</v>
      </c>
      <c r="AW245" s="14" t="s">
        <v>36</v>
      </c>
      <c r="AX245" s="14" t="s">
        <v>75</v>
      </c>
      <c r="AY245" s="241" t="s">
        <v>121</v>
      </c>
    </row>
    <row r="246" s="14" customFormat="1">
      <c r="A246" s="14"/>
      <c r="B246" s="232"/>
      <c r="C246" s="233"/>
      <c r="D246" s="222" t="s">
        <v>132</v>
      </c>
      <c r="E246" s="234" t="s">
        <v>19</v>
      </c>
      <c r="F246" s="235" t="s">
        <v>157</v>
      </c>
      <c r="G246" s="233"/>
      <c r="H246" s="234" t="s">
        <v>19</v>
      </c>
      <c r="I246" s="236"/>
      <c r="J246" s="233"/>
      <c r="K246" s="233"/>
      <c r="L246" s="237"/>
      <c r="M246" s="238"/>
      <c r="N246" s="239"/>
      <c r="O246" s="239"/>
      <c r="P246" s="239"/>
      <c r="Q246" s="239"/>
      <c r="R246" s="239"/>
      <c r="S246" s="239"/>
      <c r="T246" s="24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1" t="s">
        <v>132</v>
      </c>
      <c r="AU246" s="241" t="s">
        <v>85</v>
      </c>
      <c r="AV246" s="14" t="s">
        <v>83</v>
      </c>
      <c r="AW246" s="14" t="s">
        <v>36</v>
      </c>
      <c r="AX246" s="14" t="s">
        <v>75</v>
      </c>
      <c r="AY246" s="241" t="s">
        <v>121</v>
      </c>
    </row>
    <row r="247" s="14" customFormat="1">
      <c r="A247" s="14"/>
      <c r="B247" s="232"/>
      <c r="C247" s="233"/>
      <c r="D247" s="222" t="s">
        <v>132</v>
      </c>
      <c r="E247" s="234" t="s">
        <v>19</v>
      </c>
      <c r="F247" s="235" t="s">
        <v>141</v>
      </c>
      <c r="G247" s="233"/>
      <c r="H247" s="234" t="s">
        <v>19</v>
      </c>
      <c r="I247" s="236"/>
      <c r="J247" s="233"/>
      <c r="K247" s="233"/>
      <c r="L247" s="237"/>
      <c r="M247" s="238"/>
      <c r="N247" s="239"/>
      <c r="O247" s="239"/>
      <c r="P247" s="239"/>
      <c r="Q247" s="239"/>
      <c r="R247" s="239"/>
      <c r="S247" s="239"/>
      <c r="T247" s="24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1" t="s">
        <v>132</v>
      </c>
      <c r="AU247" s="241" t="s">
        <v>85</v>
      </c>
      <c r="AV247" s="14" t="s">
        <v>83</v>
      </c>
      <c r="AW247" s="14" t="s">
        <v>36</v>
      </c>
      <c r="AX247" s="14" t="s">
        <v>75</v>
      </c>
      <c r="AY247" s="241" t="s">
        <v>121</v>
      </c>
    </row>
    <row r="248" s="13" customFormat="1">
      <c r="A248" s="13"/>
      <c r="B248" s="220"/>
      <c r="C248" s="221"/>
      <c r="D248" s="222" t="s">
        <v>132</v>
      </c>
      <c r="E248" s="223" t="s">
        <v>19</v>
      </c>
      <c r="F248" s="224" t="s">
        <v>371</v>
      </c>
      <c r="G248" s="221"/>
      <c r="H248" s="225">
        <v>11.199999999999999</v>
      </c>
      <c r="I248" s="226"/>
      <c r="J248" s="221"/>
      <c r="K248" s="221"/>
      <c r="L248" s="227"/>
      <c r="M248" s="228"/>
      <c r="N248" s="229"/>
      <c r="O248" s="229"/>
      <c r="P248" s="229"/>
      <c r="Q248" s="229"/>
      <c r="R248" s="229"/>
      <c r="S248" s="229"/>
      <c r="T248" s="23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1" t="s">
        <v>132</v>
      </c>
      <c r="AU248" s="231" t="s">
        <v>85</v>
      </c>
      <c r="AV248" s="13" t="s">
        <v>85</v>
      </c>
      <c r="AW248" s="13" t="s">
        <v>36</v>
      </c>
      <c r="AX248" s="13" t="s">
        <v>75</v>
      </c>
      <c r="AY248" s="231" t="s">
        <v>121</v>
      </c>
    </row>
    <row r="249" s="13" customFormat="1">
      <c r="A249" s="13"/>
      <c r="B249" s="220"/>
      <c r="C249" s="221"/>
      <c r="D249" s="222" t="s">
        <v>132</v>
      </c>
      <c r="E249" s="223" t="s">
        <v>19</v>
      </c>
      <c r="F249" s="224" t="s">
        <v>372</v>
      </c>
      <c r="G249" s="221"/>
      <c r="H249" s="225">
        <v>10</v>
      </c>
      <c r="I249" s="226"/>
      <c r="J249" s="221"/>
      <c r="K249" s="221"/>
      <c r="L249" s="227"/>
      <c r="M249" s="228"/>
      <c r="N249" s="229"/>
      <c r="O249" s="229"/>
      <c r="P249" s="229"/>
      <c r="Q249" s="229"/>
      <c r="R249" s="229"/>
      <c r="S249" s="229"/>
      <c r="T249" s="23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1" t="s">
        <v>132</v>
      </c>
      <c r="AU249" s="231" t="s">
        <v>85</v>
      </c>
      <c r="AV249" s="13" t="s">
        <v>85</v>
      </c>
      <c r="AW249" s="13" t="s">
        <v>36</v>
      </c>
      <c r="AX249" s="13" t="s">
        <v>75</v>
      </c>
      <c r="AY249" s="231" t="s">
        <v>121</v>
      </c>
    </row>
    <row r="250" s="13" customFormat="1">
      <c r="A250" s="13"/>
      <c r="B250" s="220"/>
      <c r="C250" s="221"/>
      <c r="D250" s="222" t="s">
        <v>132</v>
      </c>
      <c r="E250" s="223" t="s">
        <v>19</v>
      </c>
      <c r="F250" s="224" t="s">
        <v>373</v>
      </c>
      <c r="G250" s="221"/>
      <c r="H250" s="225">
        <v>19.5</v>
      </c>
      <c r="I250" s="226"/>
      <c r="J250" s="221"/>
      <c r="K250" s="221"/>
      <c r="L250" s="227"/>
      <c r="M250" s="228"/>
      <c r="N250" s="229"/>
      <c r="O250" s="229"/>
      <c r="P250" s="229"/>
      <c r="Q250" s="229"/>
      <c r="R250" s="229"/>
      <c r="S250" s="229"/>
      <c r="T250" s="23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1" t="s">
        <v>132</v>
      </c>
      <c r="AU250" s="231" t="s">
        <v>85</v>
      </c>
      <c r="AV250" s="13" t="s">
        <v>85</v>
      </c>
      <c r="AW250" s="13" t="s">
        <v>36</v>
      </c>
      <c r="AX250" s="13" t="s">
        <v>75</v>
      </c>
      <c r="AY250" s="231" t="s">
        <v>121</v>
      </c>
    </row>
    <row r="251" s="13" customFormat="1">
      <c r="A251" s="13"/>
      <c r="B251" s="220"/>
      <c r="C251" s="221"/>
      <c r="D251" s="222" t="s">
        <v>132</v>
      </c>
      <c r="E251" s="223" t="s">
        <v>19</v>
      </c>
      <c r="F251" s="224" t="s">
        <v>374</v>
      </c>
      <c r="G251" s="221"/>
      <c r="H251" s="225">
        <v>24</v>
      </c>
      <c r="I251" s="226"/>
      <c r="J251" s="221"/>
      <c r="K251" s="221"/>
      <c r="L251" s="227"/>
      <c r="M251" s="228"/>
      <c r="N251" s="229"/>
      <c r="O251" s="229"/>
      <c r="P251" s="229"/>
      <c r="Q251" s="229"/>
      <c r="R251" s="229"/>
      <c r="S251" s="229"/>
      <c r="T251" s="23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1" t="s">
        <v>132</v>
      </c>
      <c r="AU251" s="231" t="s">
        <v>85</v>
      </c>
      <c r="AV251" s="13" t="s">
        <v>85</v>
      </c>
      <c r="AW251" s="13" t="s">
        <v>36</v>
      </c>
      <c r="AX251" s="13" t="s">
        <v>75</v>
      </c>
      <c r="AY251" s="231" t="s">
        <v>121</v>
      </c>
    </row>
    <row r="252" s="13" customFormat="1">
      <c r="A252" s="13"/>
      <c r="B252" s="220"/>
      <c r="C252" s="221"/>
      <c r="D252" s="222" t="s">
        <v>132</v>
      </c>
      <c r="E252" s="223" t="s">
        <v>19</v>
      </c>
      <c r="F252" s="224" t="s">
        <v>375</v>
      </c>
      <c r="G252" s="221"/>
      <c r="H252" s="225">
        <v>49.399999999999999</v>
      </c>
      <c r="I252" s="226"/>
      <c r="J252" s="221"/>
      <c r="K252" s="221"/>
      <c r="L252" s="227"/>
      <c r="M252" s="228"/>
      <c r="N252" s="229"/>
      <c r="O252" s="229"/>
      <c r="P252" s="229"/>
      <c r="Q252" s="229"/>
      <c r="R252" s="229"/>
      <c r="S252" s="229"/>
      <c r="T252" s="23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1" t="s">
        <v>132</v>
      </c>
      <c r="AU252" s="231" t="s">
        <v>85</v>
      </c>
      <c r="AV252" s="13" t="s">
        <v>85</v>
      </c>
      <c r="AW252" s="13" t="s">
        <v>36</v>
      </c>
      <c r="AX252" s="13" t="s">
        <v>75</v>
      </c>
      <c r="AY252" s="231" t="s">
        <v>121</v>
      </c>
    </row>
    <row r="253" s="15" customFormat="1">
      <c r="A253" s="15"/>
      <c r="B253" s="242"/>
      <c r="C253" s="243"/>
      <c r="D253" s="222" t="s">
        <v>132</v>
      </c>
      <c r="E253" s="244" t="s">
        <v>19</v>
      </c>
      <c r="F253" s="245" t="s">
        <v>152</v>
      </c>
      <c r="G253" s="243"/>
      <c r="H253" s="246">
        <v>114.09999999999999</v>
      </c>
      <c r="I253" s="247"/>
      <c r="J253" s="243"/>
      <c r="K253" s="243"/>
      <c r="L253" s="248"/>
      <c r="M253" s="249"/>
      <c r="N253" s="250"/>
      <c r="O253" s="250"/>
      <c r="P253" s="250"/>
      <c r="Q253" s="250"/>
      <c r="R253" s="250"/>
      <c r="S253" s="250"/>
      <c r="T253" s="251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52" t="s">
        <v>132</v>
      </c>
      <c r="AU253" s="252" t="s">
        <v>85</v>
      </c>
      <c r="AV253" s="15" t="s">
        <v>128</v>
      </c>
      <c r="AW253" s="15" t="s">
        <v>36</v>
      </c>
      <c r="AX253" s="15" t="s">
        <v>83</v>
      </c>
      <c r="AY253" s="252" t="s">
        <v>121</v>
      </c>
    </row>
    <row r="254" s="2" customFormat="1" ht="16.5" customHeight="1">
      <c r="A254" s="40"/>
      <c r="B254" s="41"/>
      <c r="C254" s="253" t="s">
        <v>376</v>
      </c>
      <c r="D254" s="253" t="s">
        <v>172</v>
      </c>
      <c r="E254" s="254" t="s">
        <v>377</v>
      </c>
      <c r="F254" s="255" t="s">
        <v>378</v>
      </c>
      <c r="G254" s="256" t="s">
        <v>146</v>
      </c>
      <c r="H254" s="257">
        <v>2.052</v>
      </c>
      <c r="I254" s="258"/>
      <c r="J254" s="259">
        <f>ROUND(I254*H254,2)</f>
        <v>0</v>
      </c>
      <c r="K254" s="255" t="s">
        <v>127</v>
      </c>
      <c r="L254" s="260"/>
      <c r="M254" s="261" t="s">
        <v>19</v>
      </c>
      <c r="N254" s="262" t="s">
        <v>46</v>
      </c>
      <c r="O254" s="86"/>
      <c r="P254" s="211">
        <f>O254*H254</f>
        <v>0</v>
      </c>
      <c r="Q254" s="211">
        <v>0.55000000000000004</v>
      </c>
      <c r="R254" s="211">
        <f>Q254*H254</f>
        <v>1.1286000000000001</v>
      </c>
      <c r="S254" s="211">
        <v>0</v>
      </c>
      <c r="T254" s="212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3" t="s">
        <v>321</v>
      </c>
      <c r="AT254" s="213" t="s">
        <v>172</v>
      </c>
      <c r="AU254" s="213" t="s">
        <v>85</v>
      </c>
      <c r="AY254" s="19" t="s">
        <v>121</v>
      </c>
      <c r="BE254" s="214">
        <f>IF(N254="základní",J254,0)</f>
        <v>0</v>
      </c>
      <c r="BF254" s="214">
        <f>IF(N254="snížená",J254,0)</f>
        <v>0</v>
      </c>
      <c r="BG254" s="214">
        <f>IF(N254="zákl. přenesená",J254,0)</f>
        <v>0</v>
      </c>
      <c r="BH254" s="214">
        <f>IF(N254="sníž. přenesená",J254,0)</f>
        <v>0</v>
      </c>
      <c r="BI254" s="214">
        <f>IF(N254="nulová",J254,0)</f>
        <v>0</v>
      </c>
      <c r="BJ254" s="19" t="s">
        <v>83</v>
      </c>
      <c r="BK254" s="214">
        <f>ROUND(I254*H254,2)</f>
        <v>0</v>
      </c>
      <c r="BL254" s="19" t="s">
        <v>225</v>
      </c>
      <c r="BM254" s="213" t="s">
        <v>379</v>
      </c>
    </row>
    <row r="255" s="13" customFormat="1">
      <c r="A255" s="13"/>
      <c r="B255" s="220"/>
      <c r="C255" s="221"/>
      <c r="D255" s="222" t="s">
        <v>132</v>
      </c>
      <c r="E255" s="223" t="s">
        <v>19</v>
      </c>
      <c r="F255" s="224" t="s">
        <v>380</v>
      </c>
      <c r="G255" s="221"/>
      <c r="H255" s="225">
        <v>0.22</v>
      </c>
      <c r="I255" s="226"/>
      <c r="J255" s="221"/>
      <c r="K255" s="221"/>
      <c r="L255" s="227"/>
      <c r="M255" s="228"/>
      <c r="N255" s="229"/>
      <c r="O255" s="229"/>
      <c r="P255" s="229"/>
      <c r="Q255" s="229"/>
      <c r="R255" s="229"/>
      <c r="S255" s="229"/>
      <c r="T255" s="23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1" t="s">
        <v>132</v>
      </c>
      <c r="AU255" s="231" t="s">
        <v>85</v>
      </c>
      <c r="AV255" s="13" t="s">
        <v>85</v>
      </c>
      <c r="AW255" s="13" t="s">
        <v>36</v>
      </c>
      <c r="AX255" s="13" t="s">
        <v>75</v>
      </c>
      <c r="AY255" s="231" t="s">
        <v>121</v>
      </c>
    </row>
    <row r="256" s="13" customFormat="1">
      <c r="A256" s="13"/>
      <c r="B256" s="220"/>
      <c r="C256" s="221"/>
      <c r="D256" s="222" t="s">
        <v>132</v>
      </c>
      <c r="E256" s="223" t="s">
        <v>19</v>
      </c>
      <c r="F256" s="224" t="s">
        <v>381</v>
      </c>
      <c r="G256" s="221"/>
      <c r="H256" s="225">
        <v>0.19600000000000001</v>
      </c>
      <c r="I256" s="226"/>
      <c r="J256" s="221"/>
      <c r="K256" s="221"/>
      <c r="L256" s="227"/>
      <c r="M256" s="228"/>
      <c r="N256" s="229"/>
      <c r="O256" s="229"/>
      <c r="P256" s="229"/>
      <c r="Q256" s="229"/>
      <c r="R256" s="229"/>
      <c r="S256" s="229"/>
      <c r="T256" s="23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1" t="s">
        <v>132</v>
      </c>
      <c r="AU256" s="231" t="s">
        <v>85</v>
      </c>
      <c r="AV256" s="13" t="s">
        <v>85</v>
      </c>
      <c r="AW256" s="13" t="s">
        <v>36</v>
      </c>
      <c r="AX256" s="13" t="s">
        <v>75</v>
      </c>
      <c r="AY256" s="231" t="s">
        <v>121</v>
      </c>
    </row>
    <row r="257" s="13" customFormat="1">
      <c r="A257" s="13"/>
      <c r="B257" s="220"/>
      <c r="C257" s="221"/>
      <c r="D257" s="222" t="s">
        <v>132</v>
      </c>
      <c r="E257" s="223" t="s">
        <v>19</v>
      </c>
      <c r="F257" s="224" t="s">
        <v>382</v>
      </c>
      <c r="G257" s="221"/>
      <c r="H257" s="225">
        <v>0.38200000000000001</v>
      </c>
      <c r="I257" s="226"/>
      <c r="J257" s="221"/>
      <c r="K257" s="221"/>
      <c r="L257" s="227"/>
      <c r="M257" s="228"/>
      <c r="N257" s="229"/>
      <c r="O257" s="229"/>
      <c r="P257" s="229"/>
      <c r="Q257" s="229"/>
      <c r="R257" s="229"/>
      <c r="S257" s="229"/>
      <c r="T257" s="23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1" t="s">
        <v>132</v>
      </c>
      <c r="AU257" s="231" t="s">
        <v>85</v>
      </c>
      <c r="AV257" s="13" t="s">
        <v>85</v>
      </c>
      <c r="AW257" s="13" t="s">
        <v>36</v>
      </c>
      <c r="AX257" s="13" t="s">
        <v>75</v>
      </c>
      <c r="AY257" s="231" t="s">
        <v>121</v>
      </c>
    </row>
    <row r="258" s="13" customFormat="1">
      <c r="A258" s="13"/>
      <c r="B258" s="220"/>
      <c r="C258" s="221"/>
      <c r="D258" s="222" t="s">
        <v>132</v>
      </c>
      <c r="E258" s="223" t="s">
        <v>19</v>
      </c>
      <c r="F258" s="224" t="s">
        <v>383</v>
      </c>
      <c r="G258" s="221"/>
      <c r="H258" s="225">
        <v>0.46999999999999997</v>
      </c>
      <c r="I258" s="226"/>
      <c r="J258" s="221"/>
      <c r="K258" s="221"/>
      <c r="L258" s="227"/>
      <c r="M258" s="228"/>
      <c r="N258" s="229"/>
      <c r="O258" s="229"/>
      <c r="P258" s="229"/>
      <c r="Q258" s="229"/>
      <c r="R258" s="229"/>
      <c r="S258" s="229"/>
      <c r="T258" s="23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1" t="s">
        <v>132</v>
      </c>
      <c r="AU258" s="231" t="s">
        <v>85</v>
      </c>
      <c r="AV258" s="13" t="s">
        <v>85</v>
      </c>
      <c r="AW258" s="13" t="s">
        <v>36</v>
      </c>
      <c r="AX258" s="13" t="s">
        <v>75</v>
      </c>
      <c r="AY258" s="231" t="s">
        <v>121</v>
      </c>
    </row>
    <row r="259" s="13" customFormat="1">
      <c r="A259" s="13"/>
      <c r="B259" s="220"/>
      <c r="C259" s="221"/>
      <c r="D259" s="222" t="s">
        <v>132</v>
      </c>
      <c r="E259" s="223" t="s">
        <v>19</v>
      </c>
      <c r="F259" s="224" t="s">
        <v>384</v>
      </c>
      <c r="G259" s="221"/>
      <c r="H259" s="225">
        <v>0.63200000000000001</v>
      </c>
      <c r="I259" s="226"/>
      <c r="J259" s="221"/>
      <c r="K259" s="221"/>
      <c r="L259" s="227"/>
      <c r="M259" s="228"/>
      <c r="N259" s="229"/>
      <c r="O259" s="229"/>
      <c r="P259" s="229"/>
      <c r="Q259" s="229"/>
      <c r="R259" s="229"/>
      <c r="S259" s="229"/>
      <c r="T259" s="23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1" t="s">
        <v>132</v>
      </c>
      <c r="AU259" s="231" t="s">
        <v>85</v>
      </c>
      <c r="AV259" s="13" t="s">
        <v>85</v>
      </c>
      <c r="AW259" s="13" t="s">
        <v>36</v>
      </c>
      <c r="AX259" s="13" t="s">
        <v>75</v>
      </c>
      <c r="AY259" s="231" t="s">
        <v>121</v>
      </c>
    </row>
    <row r="260" s="15" customFormat="1">
      <c r="A260" s="15"/>
      <c r="B260" s="242"/>
      <c r="C260" s="243"/>
      <c r="D260" s="222" t="s">
        <v>132</v>
      </c>
      <c r="E260" s="244" t="s">
        <v>19</v>
      </c>
      <c r="F260" s="245" t="s">
        <v>152</v>
      </c>
      <c r="G260" s="243"/>
      <c r="H260" s="246">
        <v>1.8999999999999999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52" t="s">
        <v>132</v>
      </c>
      <c r="AU260" s="252" t="s">
        <v>85</v>
      </c>
      <c r="AV260" s="15" t="s">
        <v>128</v>
      </c>
      <c r="AW260" s="15" t="s">
        <v>36</v>
      </c>
      <c r="AX260" s="15" t="s">
        <v>83</v>
      </c>
      <c r="AY260" s="252" t="s">
        <v>121</v>
      </c>
    </row>
    <row r="261" s="13" customFormat="1">
      <c r="A261" s="13"/>
      <c r="B261" s="220"/>
      <c r="C261" s="221"/>
      <c r="D261" s="222" t="s">
        <v>132</v>
      </c>
      <c r="E261" s="221"/>
      <c r="F261" s="224" t="s">
        <v>385</v>
      </c>
      <c r="G261" s="221"/>
      <c r="H261" s="225">
        <v>2.052</v>
      </c>
      <c r="I261" s="226"/>
      <c r="J261" s="221"/>
      <c r="K261" s="221"/>
      <c r="L261" s="227"/>
      <c r="M261" s="228"/>
      <c r="N261" s="229"/>
      <c r="O261" s="229"/>
      <c r="P261" s="229"/>
      <c r="Q261" s="229"/>
      <c r="R261" s="229"/>
      <c r="S261" s="229"/>
      <c r="T261" s="23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1" t="s">
        <v>132</v>
      </c>
      <c r="AU261" s="231" t="s">
        <v>85</v>
      </c>
      <c r="AV261" s="13" t="s">
        <v>85</v>
      </c>
      <c r="AW261" s="13" t="s">
        <v>4</v>
      </c>
      <c r="AX261" s="13" t="s">
        <v>83</v>
      </c>
      <c r="AY261" s="231" t="s">
        <v>121</v>
      </c>
    </row>
    <row r="262" s="2" customFormat="1" ht="16.5" customHeight="1">
      <c r="A262" s="40"/>
      <c r="B262" s="41"/>
      <c r="C262" s="202" t="s">
        <v>386</v>
      </c>
      <c r="D262" s="202" t="s">
        <v>123</v>
      </c>
      <c r="E262" s="203" t="s">
        <v>387</v>
      </c>
      <c r="F262" s="204" t="s">
        <v>388</v>
      </c>
      <c r="G262" s="205" t="s">
        <v>146</v>
      </c>
      <c r="H262" s="206">
        <v>2.2730000000000001</v>
      </c>
      <c r="I262" s="207"/>
      <c r="J262" s="208">
        <f>ROUND(I262*H262,2)</f>
        <v>0</v>
      </c>
      <c r="K262" s="204" t="s">
        <v>127</v>
      </c>
      <c r="L262" s="46"/>
      <c r="M262" s="209" t="s">
        <v>19</v>
      </c>
      <c r="N262" s="210" t="s">
        <v>46</v>
      </c>
      <c r="O262" s="86"/>
      <c r="P262" s="211">
        <f>O262*H262</f>
        <v>0</v>
      </c>
      <c r="Q262" s="211">
        <v>0.02248</v>
      </c>
      <c r="R262" s="211">
        <f>Q262*H262</f>
        <v>0.051097040000000003</v>
      </c>
      <c r="S262" s="211">
        <v>0</v>
      </c>
      <c r="T262" s="212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3" t="s">
        <v>225</v>
      </c>
      <c r="AT262" s="213" t="s">
        <v>123</v>
      </c>
      <c r="AU262" s="213" t="s">
        <v>85</v>
      </c>
      <c r="AY262" s="19" t="s">
        <v>121</v>
      </c>
      <c r="BE262" s="214">
        <f>IF(N262="základní",J262,0)</f>
        <v>0</v>
      </c>
      <c r="BF262" s="214">
        <f>IF(N262="snížená",J262,0)</f>
        <v>0</v>
      </c>
      <c r="BG262" s="214">
        <f>IF(N262="zákl. přenesená",J262,0)</f>
        <v>0</v>
      </c>
      <c r="BH262" s="214">
        <f>IF(N262="sníž. přenesená",J262,0)</f>
        <v>0</v>
      </c>
      <c r="BI262" s="214">
        <f>IF(N262="nulová",J262,0)</f>
        <v>0</v>
      </c>
      <c r="BJ262" s="19" t="s">
        <v>83</v>
      </c>
      <c r="BK262" s="214">
        <f>ROUND(I262*H262,2)</f>
        <v>0</v>
      </c>
      <c r="BL262" s="19" t="s">
        <v>225</v>
      </c>
      <c r="BM262" s="213" t="s">
        <v>389</v>
      </c>
    </row>
    <row r="263" s="2" customFormat="1">
      <c r="A263" s="40"/>
      <c r="B263" s="41"/>
      <c r="C263" s="42"/>
      <c r="D263" s="215" t="s">
        <v>130</v>
      </c>
      <c r="E263" s="42"/>
      <c r="F263" s="216" t="s">
        <v>390</v>
      </c>
      <c r="G263" s="42"/>
      <c r="H263" s="42"/>
      <c r="I263" s="217"/>
      <c r="J263" s="42"/>
      <c r="K263" s="42"/>
      <c r="L263" s="46"/>
      <c r="M263" s="218"/>
      <c r="N263" s="219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130</v>
      </c>
      <c r="AU263" s="19" t="s">
        <v>85</v>
      </c>
    </row>
    <row r="264" s="13" customFormat="1">
      <c r="A264" s="13"/>
      <c r="B264" s="220"/>
      <c r="C264" s="221"/>
      <c r="D264" s="222" t="s">
        <v>132</v>
      </c>
      <c r="E264" s="223" t="s">
        <v>19</v>
      </c>
      <c r="F264" s="224" t="s">
        <v>299</v>
      </c>
      <c r="G264" s="221"/>
      <c r="H264" s="225">
        <v>2.2730000000000001</v>
      </c>
      <c r="I264" s="226"/>
      <c r="J264" s="221"/>
      <c r="K264" s="221"/>
      <c r="L264" s="227"/>
      <c r="M264" s="228"/>
      <c r="N264" s="229"/>
      <c r="O264" s="229"/>
      <c r="P264" s="229"/>
      <c r="Q264" s="229"/>
      <c r="R264" s="229"/>
      <c r="S264" s="229"/>
      <c r="T264" s="23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1" t="s">
        <v>132</v>
      </c>
      <c r="AU264" s="231" t="s">
        <v>85</v>
      </c>
      <c r="AV264" s="13" t="s">
        <v>85</v>
      </c>
      <c r="AW264" s="13" t="s">
        <v>36</v>
      </c>
      <c r="AX264" s="13" t="s">
        <v>83</v>
      </c>
      <c r="AY264" s="231" t="s">
        <v>121</v>
      </c>
    </row>
    <row r="265" s="2" customFormat="1" ht="24.15" customHeight="1">
      <c r="A265" s="40"/>
      <c r="B265" s="41"/>
      <c r="C265" s="202" t="s">
        <v>391</v>
      </c>
      <c r="D265" s="202" t="s">
        <v>123</v>
      </c>
      <c r="E265" s="203" t="s">
        <v>392</v>
      </c>
      <c r="F265" s="204" t="s">
        <v>393</v>
      </c>
      <c r="G265" s="205" t="s">
        <v>175</v>
      </c>
      <c r="H265" s="206">
        <v>1.3540000000000001</v>
      </c>
      <c r="I265" s="207"/>
      <c r="J265" s="208">
        <f>ROUND(I265*H265,2)</f>
        <v>0</v>
      </c>
      <c r="K265" s="204" t="s">
        <v>127</v>
      </c>
      <c r="L265" s="46"/>
      <c r="M265" s="209" t="s">
        <v>19</v>
      </c>
      <c r="N265" s="210" t="s">
        <v>46</v>
      </c>
      <c r="O265" s="86"/>
      <c r="P265" s="211">
        <f>O265*H265</f>
        <v>0</v>
      </c>
      <c r="Q265" s="211">
        <v>0</v>
      </c>
      <c r="R265" s="211">
        <f>Q265*H265</f>
        <v>0</v>
      </c>
      <c r="S265" s="211">
        <v>0</v>
      </c>
      <c r="T265" s="212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3" t="s">
        <v>225</v>
      </c>
      <c r="AT265" s="213" t="s">
        <v>123</v>
      </c>
      <c r="AU265" s="213" t="s">
        <v>85</v>
      </c>
      <c r="AY265" s="19" t="s">
        <v>121</v>
      </c>
      <c r="BE265" s="214">
        <f>IF(N265="základní",J265,0)</f>
        <v>0</v>
      </c>
      <c r="BF265" s="214">
        <f>IF(N265="snížená",J265,0)</f>
        <v>0</v>
      </c>
      <c r="BG265" s="214">
        <f>IF(N265="zákl. přenesená",J265,0)</f>
        <v>0</v>
      </c>
      <c r="BH265" s="214">
        <f>IF(N265="sníž. přenesená",J265,0)</f>
        <v>0</v>
      </c>
      <c r="BI265" s="214">
        <f>IF(N265="nulová",J265,0)</f>
        <v>0</v>
      </c>
      <c r="BJ265" s="19" t="s">
        <v>83</v>
      </c>
      <c r="BK265" s="214">
        <f>ROUND(I265*H265,2)</f>
        <v>0</v>
      </c>
      <c r="BL265" s="19" t="s">
        <v>225</v>
      </c>
      <c r="BM265" s="213" t="s">
        <v>394</v>
      </c>
    </row>
    <row r="266" s="2" customFormat="1">
      <c r="A266" s="40"/>
      <c r="B266" s="41"/>
      <c r="C266" s="42"/>
      <c r="D266" s="215" t="s">
        <v>130</v>
      </c>
      <c r="E266" s="42"/>
      <c r="F266" s="216" t="s">
        <v>395</v>
      </c>
      <c r="G266" s="42"/>
      <c r="H266" s="42"/>
      <c r="I266" s="217"/>
      <c r="J266" s="42"/>
      <c r="K266" s="42"/>
      <c r="L266" s="46"/>
      <c r="M266" s="218"/>
      <c r="N266" s="219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130</v>
      </c>
      <c r="AU266" s="19" t="s">
        <v>85</v>
      </c>
    </row>
    <row r="267" s="12" customFormat="1" ht="22.8" customHeight="1">
      <c r="A267" s="12"/>
      <c r="B267" s="186"/>
      <c r="C267" s="187"/>
      <c r="D267" s="188" t="s">
        <v>74</v>
      </c>
      <c r="E267" s="200" t="s">
        <v>396</v>
      </c>
      <c r="F267" s="200" t="s">
        <v>397</v>
      </c>
      <c r="G267" s="187"/>
      <c r="H267" s="187"/>
      <c r="I267" s="190"/>
      <c r="J267" s="201">
        <f>BK267</f>
        <v>0</v>
      </c>
      <c r="K267" s="187"/>
      <c r="L267" s="192"/>
      <c r="M267" s="193"/>
      <c r="N267" s="194"/>
      <c r="O267" s="194"/>
      <c r="P267" s="195">
        <f>SUM(P268:P275)</f>
        <v>0</v>
      </c>
      <c r="Q267" s="194"/>
      <c r="R267" s="195">
        <f>SUM(R268:R275)</f>
        <v>0.031380000000000005</v>
      </c>
      <c r="S267" s="194"/>
      <c r="T267" s="196">
        <f>SUM(T268:T275)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197" t="s">
        <v>85</v>
      </c>
      <c r="AT267" s="198" t="s">
        <v>74</v>
      </c>
      <c r="AU267" s="198" t="s">
        <v>83</v>
      </c>
      <c r="AY267" s="197" t="s">
        <v>121</v>
      </c>
      <c r="BK267" s="199">
        <f>SUM(BK268:BK275)</f>
        <v>0</v>
      </c>
    </row>
    <row r="268" s="2" customFormat="1" ht="21.75" customHeight="1">
      <c r="A268" s="40"/>
      <c r="B268" s="41"/>
      <c r="C268" s="202" t="s">
        <v>398</v>
      </c>
      <c r="D268" s="202" t="s">
        <v>123</v>
      </c>
      <c r="E268" s="203" t="s">
        <v>399</v>
      </c>
      <c r="F268" s="204" t="s">
        <v>400</v>
      </c>
      <c r="G268" s="205" t="s">
        <v>136</v>
      </c>
      <c r="H268" s="206">
        <v>10</v>
      </c>
      <c r="I268" s="207"/>
      <c r="J268" s="208">
        <f>ROUND(I268*H268,2)</f>
        <v>0</v>
      </c>
      <c r="K268" s="204" t="s">
        <v>127</v>
      </c>
      <c r="L268" s="46"/>
      <c r="M268" s="209" t="s">
        <v>19</v>
      </c>
      <c r="N268" s="210" t="s">
        <v>46</v>
      </c>
      <c r="O268" s="86"/>
      <c r="P268" s="211">
        <f>O268*H268</f>
        <v>0</v>
      </c>
      <c r="Q268" s="211">
        <v>0.00233</v>
      </c>
      <c r="R268" s="211">
        <f>Q268*H268</f>
        <v>0.023300000000000001</v>
      </c>
      <c r="S268" s="211">
        <v>0</v>
      </c>
      <c r="T268" s="212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3" t="s">
        <v>225</v>
      </c>
      <c r="AT268" s="213" t="s">
        <v>123</v>
      </c>
      <c r="AU268" s="213" t="s">
        <v>85</v>
      </c>
      <c r="AY268" s="19" t="s">
        <v>121</v>
      </c>
      <c r="BE268" s="214">
        <f>IF(N268="základní",J268,0)</f>
        <v>0</v>
      </c>
      <c r="BF268" s="214">
        <f>IF(N268="snížená",J268,0)</f>
        <v>0</v>
      </c>
      <c r="BG268" s="214">
        <f>IF(N268="zákl. přenesená",J268,0)</f>
        <v>0</v>
      </c>
      <c r="BH268" s="214">
        <f>IF(N268="sníž. přenesená",J268,0)</f>
        <v>0</v>
      </c>
      <c r="BI268" s="214">
        <f>IF(N268="nulová",J268,0)</f>
        <v>0</v>
      </c>
      <c r="BJ268" s="19" t="s">
        <v>83</v>
      </c>
      <c r="BK268" s="214">
        <f>ROUND(I268*H268,2)</f>
        <v>0</v>
      </c>
      <c r="BL268" s="19" t="s">
        <v>225</v>
      </c>
      <c r="BM268" s="213" t="s">
        <v>401</v>
      </c>
    </row>
    <row r="269" s="2" customFormat="1">
      <c r="A269" s="40"/>
      <c r="B269" s="41"/>
      <c r="C269" s="42"/>
      <c r="D269" s="215" t="s">
        <v>130</v>
      </c>
      <c r="E269" s="42"/>
      <c r="F269" s="216" t="s">
        <v>402</v>
      </c>
      <c r="G269" s="42"/>
      <c r="H269" s="42"/>
      <c r="I269" s="217"/>
      <c r="J269" s="42"/>
      <c r="K269" s="42"/>
      <c r="L269" s="46"/>
      <c r="M269" s="218"/>
      <c r="N269" s="219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130</v>
      </c>
      <c r="AU269" s="19" t="s">
        <v>85</v>
      </c>
    </row>
    <row r="270" s="2" customFormat="1" ht="24.15" customHeight="1">
      <c r="A270" s="40"/>
      <c r="B270" s="41"/>
      <c r="C270" s="202" t="s">
        <v>403</v>
      </c>
      <c r="D270" s="202" t="s">
        <v>123</v>
      </c>
      <c r="E270" s="203" t="s">
        <v>404</v>
      </c>
      <c r="F270" s="204" t="s">
        <v>405</v>
      </c>
      <c r="G270" s="205" t="s">
        <v>303</v>
      </c>
      <c r="H270" s="206">
        <v>1</v>
      </c>
      <c r="I270" s="207"/>
      <c r="J270" s="208">
        <f>ROUND(I270*H270,2)</f>
        <v>0</v>
      </c>
      <c r="K270" s="204" t="s">
        <v>127</v>
      </c>
      <c r="L270" s="46"/>
      <c r="M270" s="209" t="s">
        <v>19</v>
      </c>
      <c r="N270" s="210" t="s">
        <v>46</v>
      </c>
      <c r="O270" s="86"/>
      <c r="P270" s="211">
        <f>O270*H270</f>
        <v>0</v>
      </c>
      <c r="Q270" s="211">
        <v>0.00031</v>
      </c>
      <c r="R270" s="211">
        <f>Q270*H270</f>
        <v>0.00031</v>
      </c>
      <c r="S270" s="211">
        <v>0</v>
      </c>
      <c r="T270" s="212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3" t="s">
        <v>225</v>
      </c>
      <c r="AT270" s="213" t="s">
        <v>123</v>
      </c>
      <c r="AU270" s="213" t="s">
        <v>85</v>
      </c>
      <c r="AY270" s="19" t="s">
        <v>121</v>
      </c>
      <c r="BE270" s="214">
        <f>IF(N270="základní",J270,0)</f>
        <v>0</v>
      </c>
      <c r="BF270" s="214">
        <f>IF(N270="snížená",J270,0)</f>
        <v>0</v>
      </c>
      <c r="BG270" s="214">
        <f>IF(N270="zákl. přenesená",J270,0)</f>
        <v>0</v>
      </c>
      <c r="BH270" s="214">
        <f>IF(N270="sníž. přenesená",J270,0)</f>
        <v>0</v>
      </c>
      <c r="BI270" s="214">
        <f>IF(N270="nulová",J270,0)</f>
        <v>0</v>
      </c>
      <c r="BJ270" s="19" t="s">
        <v>83</v>
      </c>
      <c r="BK270" s="214">
        <f>ROUND(I270*H270,2)</f>
        <v>0</v>
      </c>
      <c r="BL270" s="19" t="s">
        <v>225</v>
      </c>
      <c r="BM270" s="213" t="s">
        <v>406</v>
      </c>
    </row>
    <row r="271" s="2" customFormat="1">
      <c r="A271" s="40"/>
      <c r="B271" s="41"/>
      <c r="C271" s="42"/>
      <c r="D271" s="215" t="s">
        <v>130</v>
      </c>
      <c r="E271" s="42"/>
      <c r="F271" s="216" t="s">
        <v>407</v>
      </c>
      <c r="G271" s="42"/>
      <c r="H271" s="42"/>
      <c r="I271" s="217"/>
      <c r="J271" s="42"/>
      <c r="K271" s="42"/>
      <c r="L271" s="46"/>
      <c r="M271" s="218"/>
      <c r="N271" s="219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130</v>
      </c>
      <c r="AU271" s="19" t="s">
        <v>85</v>
      </c>
    </row>
    <row r="272" s="2" customFormat="1" ht="16.5" customHeight="1">
      <c r="A272" s="40"/>
      <c r="B272" s="41"/>
      <c r="C272" s="202" t="s">
        <v>408</v>
      </c>
      <c r="D272" s="202" t="s">
        <v>123</v>
      </c>
      <c r="E272" s="203" t="s">
        <v>409</v>
      </c>
      <c r="F272" s="204" t="s">
        <v>410</v>
      </c>
      <c r="G272" s="205" t="s">
        <v>136</v>
      </c>
      <c r="H272" s="206">
        <v>3</v>
      </c>
      <c r="I272" s="207"/>
      <c r="J272" s="208">
        <f>ROUND(I272*H272,2)</f>
        <v>0</v>
      </c>
      <c r="K272" s="204" t="s">
        <v>127</v>
      </c>
      <c r="L272" s="46"/>
      <c r="M272" s="209" t="s">
        <v>19</v>
      </c>
      <c r="N272" s="210" t="s">
        <v>46</v>
      </c>
      <c r="O272" s="86"/>
      <c r="P272" s="211">
        <f>O272*H272</f>
        <v>0</v>
      </c>
      <c r="Q272" s="211">
        <v>0.0025899999999999999</v>
      </c>
      <c r="R272" s="211">
        <f>Q272*H272</f>
        <v>0.0077699999999999991</v>
      </c>
      <c r="S272" s="211">
        <v>0</v>
      </c>
      <c r="T272" s="212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3" t="s">
        <v>225</v>
      </c>
      <c r="AT272" s="213" t="s">
        <v>123</v>
      </c>
      <c r="AU272" s="213" t="s">
        <v>85</v>
      </c>
      <c r="AY272" s="19" t="s">
        <v>121</v>
      </c>
      <c r="BE272" s="214">
        <f>IF(N272="základní",J272,0)</f>
        <v>0</v>
      </c>
      <c r="BF272" s="214">
        <f>IF(N272="snížená",J272,0)</f>
        <v>0</v>
      </c>
      <c r="BG272" s="214">
        <f>IF(N272="zákl. přenesená",J272,0)</f>
        <v>0</v>
      </c>
      <c r="BH272" s="214">
        <f>IF(N272="sníž. přenesená",J272,0)</f>
        <v>0</v>
      </c>
      <c r="BI272" s="214">
        <f>IF(N272="nulová",J272,0)</f>
        <v>0</v>
      </c>
      <c r="BJ272" s="19" t="s">
        <v>83</v>
      </c>
      <c r="BK272" s="214">
        <f>ROUND(I272*H272,2)</f>
        <v>0</v>
      </c>
      <c r="BL272" s="19" t="s">
        <v>225</v>
      </c>
      <c r="BM272" s="213" t="s">
        <v>411</v>
      </c>
    </row>
    <row r="273" s="2" customFormat="1">
      <c r="A273" s="40"/>
      <c r="B273" s="41"/>
      <c r="C273" s="42"/>
      <c r="D273" s="215" t="s">
        <v>130</v>
      </c>
      <c r="E273" s="42"/>
      <c r="F273" s="216" t="s">
        <v>412</v>
      </c>
      <c r="G273" s="42"/>
      <c r="H273" s="42"/>
      <c r="I273" s="217"/>
      <c r="J273" s="42"/>
      <c r="K273" s="42"/>
      <c r="L273" s="46"/>
      <c r="M273" s="218"/>
      <c r="N273" s="219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130</v>
      </c>
      <c r="AU273" s="19" t="s">
        <v>85</v>
      </c>
    </row>
    <row r="274" s="2" customFormat="1" ht="33" customHeight="1">
      <c r="A274" s="40"/>
      <c r="B274" s="41"/>
      <c r="C274" s="202" t="s">
        <v>413</v>
      </c>
      <c r="D274" s="202" t="s">
        <v>123</v>
      </c>
      <c r="E274" s="203" t="s">
        <v>414</v>
      </c>
      <c r="F274" s="204" t="s">
        <v>415</v>
      </c>
      <c r="G274" s="205" t="s">
        <v>175</v>
      </c>
      <c r="H274" s="206">
        <v>0.031</v>
      </c>
      <c r="I274" s="207"/>
      <c r="J274" s="208">
        <f>ROUND(I274*H274,2)</f>
        <v>0</v>
      </c>
      <c r="K274" s="204" t="s">
        <v>127</v>
      </c>
      <c r="L274" s="46"/>
      <c r="M274" s="209" t="s">
        <v>19</v>
      </c>
      <c r="N274" s="210" t="s">
        <v>46</v>
      </c>
      <c r="O274" s="86"/>
      <c r="P274" s="211">
        <f>O274*H274</f>
        <v>0</v>
      </c>
      <c r="Q274" s="211">
        <v>0</v>
      </c>
      <c r="R274" s="211">
        <f>Q274*H274</f>
        <v>0</v>
      </c>
      <c r="S274" s="211">
        <v>0</v>
      </c>
      <c r="T274" s="212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3" t="s">
        <v>225</v>
      </c>
      <c r="AT274" s="213" t="s">
        <v>123</v>
      </c>
      <c r="AU274" s="213" t="s">
        <v>85</v>
      </c>
      <c r="AY274" s="19" t="s">
        <v>121</v>
      </c>
      <c r="BE274" s="214">
        <f>IF(N274="základní",J274,0)</f>
        <v>0</v>
      </c>
      <c r="BF274" s="214">
        <f>IF(N274="snížená",J274,0)</f>
        <v>0</v>
      </c>
      <c r="BG274" s="214">
        <f>IF(N274="zákl. přenesená",J274,0)</f>
        <v>0</v>
      </c>
      <c r="BH274" s="214">
        <f>IF(N274="sníž. přenesená",J274,0)</f>
        <v>0</v>
      </c>
      <c r="BI274" s="214">
        <f>IF(N274="nulová",J274,0)</f>
        <v>0</v>
      </c>
      <c r="BJ274" s="19" t="s">
        <v>83</v>
      </c>
      <c r="BK274" s="214">
        <f>ROUND(I274*H274,2)</f>
        <v>0</v>
      </c>
      <c r="BL274" s="19" t="s">
        <v>225</v>
      </c>
      <c r="BM274" s="213" t="s">
        <v>416</v>
      </c>
    </row>
    <row r="275" s="2" customFormat="1">
      <c r="A275" s="40"/>
      <c r="B275" s="41"/>
      <c r="C275" s="42"/>
      <c r="D275" s="215" t="s">
        <v>130</v>
      </c>
      <c r="E275" s="42"/>
      <c r="F275" s="216" t="s">
        <v>417</v>
      </c>
      <c r="G275" s="42"/>
      <c r="H275" s="42"/>
      <c r="I275" s="217"/>
      <c r="J275" s="42"/>
      <c r="K275" s="42"/>
      <c r="L275" s="46"/>
      <c r="M275" s="218"/>
      <c r="N275" s="219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130</v>
      </c>
      <c r="AU275" s="19" t="s">
        <v>85</v>
      </c>
    </row>
    <row r="276" s="12" customFormat="1" ht="22.8" customHeight="1">
      <c r="A276" s="12"/>
      <c r="B276" s="186"/>
      <c r="C276" s="187"/>
      <c r="D276" s="188" t="s">
        <v>74</v>
      </c>
      <c r="E276" s="200" t="s">
        <v>418</v>
      </c>
      <c r="F276" s="200" t="s">
        <v>419</v>
      </c>
      <c r="G276" s="187"/>
      <c r="H276" s="187"/>
      <c r="I276" s="190"/>
      <c r="J276" s="201">
        <f>BK276</f>
        <v>0</v>
      </c>
      <c r="K276" s="187"/>
      <c r="L276" s="192"/>
      <c r="M276" s="193"/>
      <c r="N276" s="194"/>
      <c r="O276" s="194"/>
      <c r="P276" s="195">
        <f>SUM(P277:P285)</f>
        <v>0</v>
      </c>
      <c r="Q276" s="194"/>
      <c r="R276" s="195">
        <f>SUM(R277:R285)</f>
        <v>0.13490000000000002</v>
      </c>
      <c r="S276" s="194"/>
      <c r="T276" s="196">
        <f>SUM(T277:T285)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97" t="s">
        <v>85</v>
      </c>
      <c r="AT276" s="198" t="s">
        <v>74</v>
      </c>
      <c r="AU276" s="198" t="s">
        <v>83</v>
      </c>
      <c r="AY276" s="197" t="s">
        <v>121</v>
      </c>
      <c r="BK276" s="199">
        <f>SUM(BK277:BK285)</f>
        <v>0</v>
      </c>
    </row>
    <row r="277" s="2" customFormat="1" ht="16.5" customHeight="1">
      <c r="A277" s="40"/>
      <c r="B277" s="41"/>
      <c r="C277" s="202" t="s">
        <v>420</v>
      </c>
      <c r="D277" s="202" t="s">
        <v>123</v>
      </c>
      <c r="E277" s="203" t="s">
        <v>421</v>
      </c>
      <c r="F277" s="204" t="s">
        <v>422</v>
      </c>
      <c r="G277" s="205" t="s">
        <v>126</v>
      </c>
      <c r="H277" s="206">
        <v>38</v>
      </c>
      <c r="I277" s="207"/>
      <c r="J277" s="208">
        <f>ROUND(I277*H277,2)</f>
        <v>0</v>
      </c>
      <c r="K277" s="204" t="s">
        <v>127</v>
      </c>
      <c r="L277" s="46"/>
      <c r="M277" s="209" t="s">
        <v>19</v>
      </c>
      <c r="N277" s="210" t="s">
        <v>46</v>
      </c>
      <c r="O277" s="86"/>
      <c r="P277" s="211">
        <f>O277*H277</f>
        <v>0</v>
      </c>
      <c r="Q277" s="211">
        <v>0.0035500000000000002</v>
      </c>
      <c r="R277" s="211">
        <f>Q277*H277</f>
        <v>0.13490000000000002</v>
      </c>
      <c r="S277" s="211">
        <v>0</v>
      </c>
      <c r="T277" s="212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3" t="s">
        <v>225</v>
      </c>
      <c r="AT277" s="213" t="s">
        <v>123</v>
      </c>
      <c r="AU277" s="213" t="s">
        <v>85</v>
      </c>
      <c r="AY277" s="19" t="s">
        <v>121</v>
      </c>
      <c r="BE277" s="214">
        <f>IF(N277="základní",J277,0)</f>
        <v>0</v>
      </c>
      <c r="BF277" s="214">
        <f>IF(N277="snížená",J277,0)</f>
        <v>0</v>
      </c>
      <c r="BG277" s="214">
        <f>IF(N277="zákl. přenesená",J277,0)</f>
        <v>0</v>
      </c>
      <c r="BH277" s="214">
        <f>IF(N277="sníž. přenesená",J277,0)</f>
        <v>0</v>
      </c>
      <c r="BI277" s="214">
        <f>IF(N277="nulová",J277,0)</f>
        <v>0</v>
      </c>
      <c r="BJ277" s="19" t="s">
        <v>83</v>
      </c>
      <c r="BK277" s="214">
        <f>ROUND(I277*H277,2)</f>
        <v>0</v>
      </c>
      <c r="BL277" s="19" t="s">
        <v>225</v>
      </c>
      <c r="BM277" s="213" t="s">
        <v>423</v>
      </c>
    </row>
    <row r="278" s="2" customFormat="1">
      <c r="A278" s="40"/>
      <c r="B278" s="41"/>
      <c r="C278" s="42"/>
      <c r="D278" s="215" t="s">
        <v>130</v>
      </c>
      <c r="E278" s="42"/>
      <c r="F278" s="216" t="s">
        <v>424</v>
      </c>
      <c r="G278" s="42"/>
      <c r="H278" s="42"/>
      <c r="I278" s="217"/>
      <c r="J278" s="42"/>
      <c r="K278" s="42"/>
      <c r="L278" s="46"/>
      <c r="M278" s="218"/>
      <c r="N278" s="219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130</v>
      </c>
      <c r="AU278" s="19" t="s">
        <v>85</v>
      </c>
    </row>
    <row r="279" s="14" customFormat="1">
      <c r="A279" s="14"/>
      <c r="B279" s="232"/>
      <c r="C279" s="233"/>
      <c r="D279" s="222" t="s">
        <v>132</v>
      </c>
      <c r="E279" s="234" t="s">
        <v>19</v>
      </c>
      <c r="F279" s="235" t="s">
        <v>139</v>
      </c>
      <c r="G279" s="233"/>
      <c r="H279" s="234" t="s">
        <v>19</v>
      </c>
      <c r="I279" s="236"/>
      <c r="J279" s="233"/>
      <c r="K279" s="233"/>
      <c r="L279" s="237"/>
      <c r="M279" s="238"/>
      <c r="N279" s="239"/>
      <c r="O279" s="239"/>
      <c r="P279" s="239"/>
      <c r="Q279" s="239"/>
      <c r="R279" s="239"/>
      <c r="S279" s="239"/>
      <c r="T279" s="24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1" t="s">
        <v>132</v>
      </c>
      <c r="AU279" s="241" t="s">
        <v>85</v>
      </c>
      <c r="AV279" s="14" t="s">
        <v>83</v>
      </c>
      <c r="AW279" s="14" t="s">
        <v>36</v>
      </c>
      <c r="AX279" s="14" t="s">
        <v>75</v>
      </c>
      <c r="AY279" s="241" t="s">
        <v>121</v>
      </c>
    </row>
    <row r="280" s="14" customFormat="1">
      <c r="A280" s="14"/>
      <c r="B280" s="232"/>
      <c r="C280" s="233"/>
      <c r="D280" s="222" t="s">
        <v>132</v>
      </c>
      <c r="E280" s="234" t="s">
        <v>19</v>
      </c>
      <c r="F280" s="235" t="s">
        <v>425</v>
      </c>
      <c r="G280" s="233"/>
      <c r="H280" s="234" t="s">
        <v>19</v>
      </c>
      <c r="I280" s="236"/>
      <c r="J280" s="233"/>
      <c r="K280" s="233"/>
      <c r="L280" s="237"/>
      <c r="M280" s="238"/>
      <c r="N280" s="239"/>
      <c r="O280" s="239"/>
      <c r="P280" s="239"/>
      <c r="Q280" s="239"/>
      <c r="R280" s="239"/>
      <c r="S280" s="239"/>
      <c r="T280" s="24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1" t="s">
        <v>132</v>
      </c>
      <c r="AU280" s="241" t="s">
        <v>85</v>
      </c>
      <c r="AV280" s="14" t="s">
        <v>83</v>
      </c>
      <c r="AW280" s="14" t="s">
        <v>36</v>
      </c>
      <c r="AX280" s="14" t="s">
        <v>75</v>
      </c>
      <c r="AY280" s="241" t="s">
        <v>121</v>
      </c>
    </row>
    <row r="281" s="14" customFormat="1">
      <c r="A281" s="14"/>
      <c r="B281" s="232"/>
      <c r="C281" s="233"/>
      <c r="D281" s="222" t="s">
        <v>132</v>
      </c>
      <c r="E281" s="234" t="s">
        <v>19</v>
      </c>
      <c r="F281" s="235" t="s">
        <v>157</v>
      </c>
      <c r="G281" s="233"/>
      <c r="H281" s="234" t="s">
        <v>19</v>
      </c>
      <c r="I281" s="236"/>
      <c r="J281" s="233"/>
      <c r="K281" s="233"/>
      <c r="L281" s="237"/>
      <c r="M281" s="238"/>
      <c r="N281" s="239"/>
      <c r="O281" s="239"/>
      <c r="P281" s="239"/>
      <c r="Q281" s="239"/>
      <c r="R281" s="239"/>
      <c r="S281" s="239"/>
      <c r="T281" s="24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1" t="s">
        <v>132</v>
      </c>
      <c r="AU281" s="241" t="s">
        <v>85</v>
      </c>
      <c r="AV281" s="14" t="s">
        <v>83</v>
      </c>
      <c r="AW281" s="14" t="s">
        <v>36</v>
      </c>
      <c r="AX281" s="14" t="s">
        <v>75</v>
      </c>
      <c r="AY281" s="241" t="s">
        <v>121</v>
      </c>
    </row>
    <row r="282" s="14" customFormat="1">
      <c r="A282" s="14"/>
      <c r="B282" s="232"/>
      <c r="C282" s="233"/>
      <c r="D282" s="222" t="s">
        <v>132</v>
      </c>
      <c r="E282" s="234" t="s">
        <v>19</v>
      </c>
      <c r="F282" s="235" t="s">
        <v>141</v>
      </c>
      <c r="G282" s="233"/>
      <c r="H282" s="234" t="s">
        <v>19</v>
      </c>
      <c r="I282" s="236"/>
      <c r="J282" s="233"/>
      <c r="K282" s="233"/>
      <c r="L282" s="237"/>
      <c r="M282" s="238"/>
      <c r="N282" s="239"/>
      <c r="O282" s="239"/>
      <c r="P282" s="239"/>
      <c r="Q282" s="239"/>
      <c r="R282" s="239"/>
      <c r="S282" s="239"/>
      <c r="T282" s="24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1" t="s">
        <v>132</v>
      </c>
      <c r="AU282" s="241" t="s">
        <v>85</v>
      </c>
      <c r="AV282" s="14" t="s">
        <v>83</v>
      </c>
      <c r="AW282" s="14" t="s">
        <v>36</v>
      </c>
      <c r="AX282" s="14" t="s">
        <v>75</v>
      </c>
      <c r="AY282" s="241" t="s">
        <v>121</v>
      </c>
    </row>
    <row r="283" s="13" customFormat="1">
      <c r="A283" s="13"/>
      <c r="B283" s="220"/>
      <c r="C283" s="221"/>
      <c r="D283" s="222" t="s">
        <v>132</v>
      </c>
      <c r="E283" s="223" t="s">
        <v>19</v>
      </c>
      <c r="F283" s="224" t="s">
        <v>426</v>
      </c>
      <c r="G283" s="221"/>
      <c r="H283" s="225">
        <v>38</v>
      </c>
      <c r="I283" s="226"/>
      <c r="J283" s="221"/>
      <c r="K283" s="221"/>
      <c r="L283" s="227"/>
      <c r="M283" s="228"/>
      <c r="N283" s="229"/>
      <c r="O283" s="229"/>
      <c r="P283" s="229"/>
      <c r="Q283" s="229"/>
      <c r="R283" s="229"/>
      <c r="S283" s="229"/>
      <c r="T283" s="230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1" t="s">
        <v>132</v>
      </c>
      <c r="AU283" s="231" t="s">
        <v>85</v>
      </c>
      <c r="AV283" s="13" t="s">
        <v>85</v>
      </c>
      <c r="AW283" s="13" t="s">
        <v>36</v>
      </c>
      <c r="AX283" s="13" t="s">
        <v>83</v>
      </c>
      <c r="AY283" s="231" t="s">
        <v>121</v>
      </c>
    </row>
    <row r="284" s="2" customFormat="1" ht="24.15" customHeight="1">
      <c r="A284" s="40"/>
      <c r="B284" s="41"/>
      <c r="C284" s="202" t="s">
        <v>427</v>
      </c>
      <c r="D284" s="202" t="s">
        <v>123</v>
      </c>
      <c r="E284" s="203" t="s">
        <v>428</v>
      </c>
      <c r="F284" s="204" t="s">
        <v>429</v>
      </c>
      <c r="G284" s="205" t="s">
        <v>175</v>
      </c>
      <c r="H284" s="206">
        <v>0.13500000000000001</v>
      </c>
      <c r="I284" s="207"/>
      <c r="J284" s="208">
        <f>ROUND(I284*H284,2)</f>
        <v>0</v>
      </c>
      <c r="K284" s="204" t="s">
        <v>127</v>
      </c>
      <c r="L284" s="46"/>
      <c r="M284" s="209" t="s">
        <v>19</v>
      </c>
      <c r="N284" s="210" t="s">
        <v>46</v>
      </c>
      <c r="O284" s="86"/>
      <c r="P284" s="211">
        <f>O284*H284</f>
        <v>0</v>
      </c>
      <c r="Q284" s="211">
        <v>0</v>
      </c>
      <c r="R284" s="211">
        <f>Q284*H284</f>
        <v>0</v>
      </c>
      <c r="S284" s="211">
        <v>0</v>
      </c>
      <c r="T284" s="212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3" t="s">
        <v>225</v>
      </c>
      <c r="AT284" s="213" t="s">
        <v>123</v>
      </c>
      <c r="AU284" s="213" t="s">
        <v>85</v>
      </c>
      <c r="AY284" s="19" t="s">
        <v>121</v>
      </c>
      <c r="BE284" s="214">
        <f>IF(N284="základní",J284,0)</f>
        <v>0</v>
      </c>
      <c r="BF284" s="214">
        <f>IF(N284="snížená",J284,0)</f>
        <v>0</v>
      </c>
      <c r="BG284" s="214">
        <f>IF(N284="zákl. přenesená",J284,0)</f>
        <v>0</v>
      </c>
      <c r="BH284" s="214">
        <f>IF(N284="sníž. přenesená",J284,0)</f>
        <v>0</v>
      </c>
      <c r="BI284" s="214">
        <f>IF(N284="nulová",J284,0)</f>
        <v>0</v>
      </c>
      <c r="BJ284" s="19" t="s">
        <v>83</v>
      </c>
      <c r="BK284" s="214">
        <f>ROUND(I284*H284,2)</f>
        <v>0</v>
      </c>
      <c r="BL284" s="19" t="s">
        <v>225</v>
      </c>
      <c r="BM284" s="213" t="s">
        <v>430</v>
      </c>
    </row>
    <row r="285" s="2" customFormat="1">
      <c r="A285" s="40"/>
      <c r="B285" s="41"/>
      <c r="C285" s="42"/>
      <c r="D285" s="215" t="s">
        <v>130</v>
      </c>
      <c r="E285" s="42"/>
      <c r="F285" s="216" t="s">
        <v>431</v>
      </c>
      <c r="G285" s="42"/>
      <c r="H285" s="42"/>
      <c r="I285" s="217"/>
      <c r="J285" s="42"/>
      <c r="K285" s="42"/>
      <c r="L285" s="46"/>
      <c r="M285" s="218"/>
      <c r="N285" s="219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130</v>
      </c>
      <c r="AU285" s="19" t="s">
        <v>85</v>
      </c>
    </row>
    <row r="286" s="12" customFormat="1" ht="22.8" customHeight="1">
      <c r="A286" s="12"/>
      <c r="B286" s="186"/>
      <c r="C286" s="187"/>
      <c r="D286" s="188" t="s">
        <v>74</v>
      </c>
      <c r="E286" s="200" t="s">
        <v>432</v>
      </c>
      <c r="F286" s="200" t="s">
        <v>433</v>
      </c>
      <c r="G286" s="187"/>
      <c r="H286" s="187"/>
      <c r="I286" s="190"/>
      <c r="J286" s="201">
        <f>BK286</f>
        <v>0</v>
      </c>
      <c r="K286" s="187"/>
      <c r="L286" s="192"/>
      <c r="M286" s="193"/>
      <c r="N286" s="194"/>
      <c r="O286" s="194"/>
      <c r="P286" s="195">
        <f>SUM(P287:P297)</f>
        <v>0</v>
      </c>
      <c r="Q286" s="194"/>
      <c r="R286" s="195">
        <f>SUM(R287:R297)</f>
        <v>0.027571439999999996</v>
      </c>
      <c r="S286" s="194"/>
      <c r="T286" s="196">
        <f>SUM(T287:T297)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97" t="s">
        <v>85</v>
      </c>
      <c r="AT286" s="198" t="s">
        <v>74</v>
      </c>
      <c r="AU286" s="198" t="s">
        <v>83</v>
      </c>
      <c r="AY286" s="197" t="s">
        <v>121</v>
      </c>
      <c r="BK286" s="199">
        <f>SUM(BK287:BK297)</f>
        <v>0</v>
      </c>
    </row>
    <row r="287" s="2" customFormat="1" ht="16.5" customHeight="1">
      <c r="A287" s="40"/>
      <c r="B287" s="41"/>
      <c r="C287" s="202" t="s">
        <v>434</v>
      </c>
      <c r="D287" s="202" t="s">
        <v>123</v>
      </c>
      <c r="E287" s="203" t="s">
        <v>435</v>
      </c>
      <c r="F287" s="204" t="s">
        <v>436</v>
      </c>
      <c r="G287" s="205" t="s">
        <v>126</v>
      </c>
      <c r="H287" s="206">
        <v>70.695999999999998</v>
      </c>
      <c r="I287" s="207"/>
      <c r="J287" s="208">
        <f>ROUND(I287*H287,2)</f>
        <v>0</v>
      </c>
      <c r="K287" s="204" t="s">
        <v>127</v>
      </c>
      <c r="L287" s="46"/>
      <c r="M287" s="209" t="s">
        <v>19</v>
      </c>
      <c r="N287" s="210" t="s">
        <v>46</v>
      </c>
      <c r="O287" s="86"/>
      <c r="P287" s="211">
        <f>O287*H287</f>
        <v>0</v>
      </c>
      <c r="Q287" s="211">
        <v>0.00013999999999999999</v>
      </c>
      <c r="R287" s="211">
        <f>Q287*H287</f>
        <v>0.0098974399999999987</v>
      </c>
      <c r="S287" s="211">
        <v>0</v>
      </c>
      <c r="T287" s="212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3" t="s">
        <v>225</v>
      </c>
      <c r="AT287" s="213" t="s">
        <v>123</v>
      </c>
      <c r="AU287" s="213" t="s">
        <v>85</v>
      </c>
      <c r="AY287" s="19" t="s">
        <v>121</v>
      </c>
      <c r="BE287" s="214">
        <f>IF(N287="základní",J287,0)</f>
        <v>0</v>
      </c>
      <c r="BF287" s="214">
        <f>IF(N287="snížená",J287,0)</f>
        <v>0</v>
      </c>
      <c r="BG287" s="214">
        <f>IF(N287="zákl. přenesená",J287,0)</f>
        <v>0</v>
      </c>
      <c r="BH287" s="214">
        <f>IF(N287="sníž. přenesená",J287,0)</f>
        <v>0</v>
      </c>
      <c r="BI287" s="214">
        <f>IF(N287="nulová",J287,0)</f>
        <v>0</v>
      </c>
      <c r="BJ287" s="19" t="s">
        <v>83</v>
      </c>
      <c r="BK287" s="214">
        <f>ROUND(I287*H287,2)</f>
        <v>0</v>
      </c>
      <c r="BL287" s="19" t="s">
        <v>225</v>
      </c>
      <c r="BM287" s="213" t="s">
        <v>437</v>
      </c>
    </row>
    <row r="288" s="2" customFormat="1">
      <c r="A288" s="40"/>
      <c r="B288" s="41"/>
      <c r="C288" s="42"/>
      <c r="D288" s="215" t="s">
        <v>130</v>
      </c>
      <c r="E288" s="42"/>
      <c r="F288" s="216" t="s">
        <v>438</v>
      </c>
      <c r="G288" s="42"/>
      <c r="H288" s="42"/>
      <c r="I288" s="217"/>
      <c r="J288" s="42"/>
      <c r="K288" s="42"/>
      <c r="L288" s="46"/>
      <c r="M288" s="218"/>
      <c r="N288" s="219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130</v>
      </c>
      <c r="AU288" s="19" t="s">
        <v>85</v>
      </c>
    </row>
    <row r="289" s="13" customFormat="1">
      <c r="A289" s="13"/>
      <c r="B289" s="220"/>
      <c r="C289" s="221"/>
      <c r="D289" s="222" t="s">
        <v>132</v>
      </c>
      <c r="E289" s="223" t="s">
        <v>19</v>
      </c>
      <c r="F289" s="224" t="s">
        <v>439</v>
      </c>
      <c r="G289" s="221"/>
      <c r="H289" s="225">
        <v>10.752000000000001</v>
      </c>
      <c r="I289" s="226"/>
      <c r="J289" s="221"/>
      <c r="K289" s="221"/>
      <c r="L289" s="227"/>
      <c r="M289" s="228"/>
      <c r="N289" s="229"/>
      <c r="O289" s="229"/>
      <c r="P289" s="229"/>
      <c r="Q289" s="229"/>
      <c r="R289" s="229"/>
      <c r="S289" s="229"/>
      <c r="T289" s="230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1" t="s">
        <v>132</v>
      </c>
      <c r="AU289" s="231" t="s">
        <v>85</v>
      </c>
      <c r="AV289" s="13" t="s">
        <v>85</v>
      </c>
      <c r="AW289" s="13" t="s">
        <v>36</v>
      </c>
      <c r="AX289" s="13" t="s">
        <v>75</v>
      </c>
      <c r="AY289" s="231" t="s">
        <v>121</v>
      </c>
    </row>
    <row r="290" s="13" customFormat="1">
      <c r="A290" s="13"/>
      <c r="B290" s="220"/>
      <c r="C290" s="221"/>
      <c r="D290" s="222" t="s">
        <v>132</v>
      </c>
      <c r="E290" s="223" t="s">
        <v>19</v>
      </c>
      <c r="F290" s="224" t="s">
        <v>440</v>
      </c>
      <c r="G290" s="221"/>
      <c r="H290" s="225">
        <v>6.2720000000000002</v>
      </c>
      <c r="I290" s="226"/>
      <c r="J290" s="221"/>
      <c r="K290" s="221"/>
      <c r="L290" s="227"/>
      <c r="M290" s="228"/>
      <c r="N290" s="229"/>
      <c r="O290" s="229"/>
      <c r="P290" s="229"/>
      <c r="Q290" s="229"/>
      <c r="R290" s="229"/>
      <c r="S290" s="229"/>
      <c r="T290" s="23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1" t="s">
        <v>132</v>
      </c>
      <c r="AU290" s="231" t="s">
        <v>85</v>
      </c>
      <c r="AV290" s="13" t="s">
        <v>85</v>
      </c>
      <c r="AW290" s="13" t="s">
        <v>36</v>
      </c>
      <c r="AX290" s="13" t="s">
        <v>75</v>
      </c>
      <c r="AY290" s="231" t="s">
        <v>121</v>
      </c>
    </row>
    <row r="291" s="13" customFormat="1">
      <c r="A291" s="13"/>
      <c r="B291" s="220"/>
      <c r="C291" s="221"/>
      <c r="D291" s="222" t="s">
        <v>132</v>
      </c>
      <c r="E291" s="223" t="s">
        <v>19</v>
      </c>
      <c r="F291" s="224" t="s">
        <v>441</v>
      </c>
      <c r="G291" s="221"/>
      <c r="H291" s="225">
        <v>5.5999999999999996</v>
      </c>
      <c r="I291" s="226"/>
      <c r="J291" s="221"/>
      <c r="K291" s="221"/>
      <c r="L291" s="227"/>
      <c r="M291" s="228"/>
      <c r="N291" s="229"/>
      <c r="O291" s="229"/>
      <c r="P291" s="229"/>
      <c r="Q291" s="229"/>
      <c r="R291" s="229"/>
      <c r="S291" s="229"/>
      <c r="T291" s="23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1" t="s">
        <v>132</v>
      </c>
      <c r="AU291" s="231" t="s">
        <v>85</v>
      </c>
      <c r="AV291" s="13" t="s">
        <v>85</v>
      </c>
      <c r="AW291" s="13" t="s">
        <v>36</v>
      </c>
      <c r="AX291" s="13" t="s">
        <v>75</v>
      </c>
      <c r="AY291" s="231" t="s">
        <v>121</v>
      </c>
    </row>
    <row r="292" s="13" customFormat="1">
      <c r="A292" s="13"/>
      <c r="B292" s="220"/>
      <c r="C292" s="221"/>
      <c r="D292" s="222" t="s">
        <v>132</v>
      </c>
      <c r="E292" s="223" t="s">
        <v>19</v>
      </c>
      <c r="F292" s="224" t="s">
        <v>442</v>
      </c>
      <c r="G292" s="221"/>
      <c r="H292" s="225">
        <v>10.92</v>
      </c>
      <c r="I292" s="226"/>
      <c r="J292" s="221"/>
      <c r="K292" s="221"/>
      <c r="L292" s="227"/>
      <c r="M292" s="228"/>
      <c r="N292" s="229"/>
      <c r="O292" s="229"/>
      <c r="P292" s="229"/>
      <c r="Q292" s="229"/>
      <c r="R292" s="229"/>
      <c r="S292" s="229"/>
      <c r="T292" s="23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1" t="s">
        <v>132</v>
      </c>
      <c r="AU292" s="231" t="s">
        <v>85</v>
      </c>
      <c r="AV292" s="13" t="s">
        <v>85</v>
      </c>
      <c r="AW292" s="13" t="s">
        <v>36</v>
      </c>
      <c r="AX292" s="13" t="s">
        <v>75</v>
      </c>
      <c r="AY292" s="231" t="s">
        <v>121</v>
      </c>
    </row>
    <row r="293" s="13" customFormat="1">
      <c r="A293" s="13"/>
      <c r="B293" s="220"/>
      <c r="C293" s="221"/>
      <c r="D293" s="222" t="s">
        <v>132</v>
      </c>
      <c r="E293" s="223" t="s">
        <v>19</v>
      </c>
      <c r="F293" s="224" t="s">
        <v>443</v>
      </c>
      <c r="G293" s="221"/>
      <c r="H293" s="225">
        <v>13.44</v>
      </c>
      <c r="I293" s="226"/>
      <c r="J293" s="221"/>
      <c r="K293" s="221"/>
      <c r="L293" s="227"/>
      <c r="M293" s="228"/>
      <c r="N293" s="229"/>
      <c r="O293" s="229"/>
      <c r="P293" s="229"/>
      <c r="Q293" s="229"/>
      <c r="R293" s="229"/>
      <c r="S293" s="229"/>
      <c r="T293" s="230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1" t="s">
        <v>132</v>
      </c>
      <c r="AU293" s="231" t="s">
        <v>85</v>
      </c>
      <c r="AV293" s="13" t="s">
        <v>85</v>
      </c>
      <c r="AW293" s="13" t="s">
        <v>36</v>
      </c>
      <c r="AX293" s="13" t="s">
        <v>75</v>
      </c>
      <c r="AY293" s="231" t="s">
        <v>121</v>
      </c>
    </row>
    <row r="294" s="13" customFormat="1">
      <c r="A294" s="13"/>
      <c r="B294" s="220"/>
      <c r="C294" s="221"/>
      <c r="D294" s="222" t="s">
        <v>132</v>
      </c>
      <c r="E294" s="223" t="s">
        <v>19</v>
      </c>
      <c r="F294" s="224" t="s">
        <v>444</v>
      </c>
      <c r="G294" s="221"/>
      <c r="H294" s="225">
        <v>23.712</v>
      </c>
      <c r="I294" s="226"/>
      <c r="J294" s="221"/>
      <c r="K294" s="221"/>
      <c r="L294" s="227"/>
      <c r="M294" s="228"/>
      <c r="N294" s="229"/>
      <c r="O294" s="229"/>
      <c r="P294" s="229"/>
      <c r="Q294" s="229"/>
      <c r="R294" s="229"/>
      <c r="S294" s="229"/>
      <c r="T294" s="230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1" t="s">
        <v>132</v>
      </c>
      <c r="AU294" s="231" t="s">
        <v>85</v>
      </c>
      <c r="AV294" s="13" t="s">
        <v>85</v>
      </c>
      <c r="AW294" s="13" t="s">
        <v>36</v>
      </c>
      <c r="AX294" s="13" t="s">
        <v>75</v>
      </c>
      <c r="AY294" s="231" t="s">
        <v>121</v>
      </c>
    </row>
    <row r="295" s="15" customFormat="1">
      <c r="A295" s="15"/>
      <c r="B295" s="242"/>
      <c r="C295" s="243"/>
      <c r="D295" s="222" t="s">
        <v>132</v>
      </c>
      <c r="E295" s="244" t="s">
        <v>19</v>
      </c>
      <c r="F295" s="245" t="s">
        <v>152</v>
      </c>
      <c r="G295" s="243"/>
      <c r="H295" s="246">
        <v>70.695999999999998</v>
      </c>
      <c r="I295" s="247"/>
      <c r="J295" s="243"/>
      <c r="K295" s="243"/>
      <c r="L295" s="248"/>
      <c r="M295" s="249"/>
      <c r="N295" s="250"/>
      <c r="O295" s="250"/>
      <c r="P295" s="250"/>
      <c r="Q295" s="250"/>
      <c r="R295" s="250"/>
      <c r="S295" s="250"/>
      <c r="T295" s="251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52" t="s">
        <v>132</v>
      </c>
      <c r="AU295" s="252" t="s">
        <v>85</v>
      </c>
      <c r="AV295" s="15" t="s">
        <v>128</v>
      </c>
      <c r="AW295" s="15" t="s">
        <v>36</v>
      </c>
      <c r="AX295" s="15" t="s">
        <v>83</v>
      </c>
      <c r="AY295" s="252" t="s">
        <v>121</v>
      </c>
    </row>
    <row r="296" s="2" customFormat="1" ht="16.5" customHeight="1">
      <c r="A296" s="40"/>
      <c r="B296" s="41"/>
      <c r="C296" s="202" t="s">
        <v>445</v>
      </c>
      <c r="D296" s="202" t="s">
        <v>123</v>
      </c>
      <c r="E296" s="203" t="s">
        <v>446</v>
      </c>
      <c r="F296" s="204" t="s">
        <v>447</v>
      </c>
      <c r="G296" s="205" t="s">
        <v>126</v>
      </c>
      <c r="H296" s="206">
        <v>70.695999999999998</v>
      </c>
      <c r="I296" s="207"/>
      <c r="J296" s="208">
        <f>ROUND(I296*H296,2)</f>
        <v>0</v>
      </c>
      <c r="K296" s="204" t="s">
        <v>127</v>
      </c>
      <c r="L296" s="46"/>
      <c r="M296" s="209" t="s">
        <v>19</v>
      </c>
      <c r="N296" s="210" t="s">
        <v>46</v>
      </c>
      <c r="O296" s="86"/>
      <c r="P296" s="211">
        <f>O296*H296</f>
        <v>0</v>
      </c>
      <c r="Q296" s="211">
        <v>0.00025000000000000001</v>
      </c>
      <c r="R296" s="211">
        <f>Q296*H296</f>
        <v>0.017673999999999999</v>
      </c>
      <c r="S296" s="211">
        <v>0</v>
      </c>
      <c r="T296" s="212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3" t="s">
        <v>225</v>
      </c>
      <c r="AT296" s="213" t="s">
        <v>123</v>
      </c>
      <c r="AU296" s="213" t="s">
        <v>85</v>
      </c>
      <c r="AY296" s="19" t="s">
        <v>121</v>
      </c>
      <c r="BE296" s="214">
        <f>IF(N296="základní",J296,0)</f>
        <v>0</v>
      </c>
      <c r="BF296" s="214">
        <f>IF(N296="snížená",J296,0)</f>
        <v>0</v>
      </c>
      <c r="BG296" s="214">
        <f>IF(N296="zákl. přenesená",J296,0)</f>
        <v>0</v>
      </c>
      <c r="BH296" s="214">
        <f>IF(N296="sníž. přenesená",J296,0)</f>
        <v>0</v>
      </c>
      <c r="BI296" s="214">
        <f>IF(N296="nulová",J296,0)</f>
        <v>0</v>
      </c>
      <c r="BJ296" s="19" t="s">
        <v>83</v>
      </c>
      <c r="BK296" s="214">
        <f>ROUND(I296*H296,2)</f>
        <v>0</v>
      </c>
      <c r="BL296" s="19" t="s">
        <v>225</v>
      </c>
      <c r="BM296" s="213" t="s">
        <v>448</v>
      </c>
    </row>
    <row r="297" s="2" customFormat="1">
      <c r="A297" s="40"/>
      <c r="B297" s="41"/>
      <c r="C297" s="42"/>
      <c r="D297" s="215" t="s">
        <v>130</v>
      </c>
      <c r="E297" s="42"/>
      <c r="F297" s="216" t="s">
        <v>449</v>
      </c>
      <c r="G297" s="42"/>
      <c r="H297" s="42"/>
      <c r="I297" s="217"/>
      <c r="J297" s="42"/>
      <c r="K297" s="42"/>
      <c r="L297" s="46"/>
      <c r="M297" s="264"/>
      <c r="N297" s="265"/>
      <c r="O297" s="266"/>
      <c r="P297" s="266"/>
      <c r="Q297" s="266"/>
      <c r="R297" s="266"/>
      <c r="S297" s="266"/>
      <c r="T297" s="26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130</v>
      </c>
      <c r="AU297" s="19" t="s">
        <v>85</v>
      </c>
    </row>
    <row r="298" s="2" customFormat="1" ht="6.96" customHeight="1">
      <c r="A298" s="40"/>
      <c r="B298" s="61"/>
      <c r="C298" s="62"/>
      <c r="D298" s="62"/>
      <c r="E298" s="62"/>
      <c r="F298" s="62"/>
      <c r="G298" s="62"/>
      <c r="H298" s="62"/>
      <c r="I298" s="62"/>
      <c r="J298" s="62"/>
      <c r="K298" s="62"/>
      <c r="L298" s="46"/>
      <c r="M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</row>
  </sheetData>
  <sheetProtection sheet="1" autoFilter="0" formatColumns="0" formatRows="0" objects="1" scenarios="1" spinCount="100000" saltValue="WVXlu7L9nM0n5DfCnab+jEbv2dz27AUocd0lj0J/HspcpNR/vqXnrxQBga7+LsGR5mZKzCPezBH1ldsmfOln5A==" hashValue="mSWVQt0BQehMERbr1T4fe7fmhBPVG7uwjXGU3CZOwxRbSjJUpB5gSt5otpRQ1XUQSnESANtAV+EMUuE6RTiM4w==" algorithmName="SHA-512" password="CC35"/>
  <autoFilter ref="C91:K297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5_01/113106123"/>
    <hyperlink ref="F99" r:id="rId2" display="https://podminky.urs.cz/item/CS_URS_2025_01/113204111"/>
    <hyperlink ref="F105" r:id="rId3" display="https://podminky.urs.cz/item/CS_URS_2025_01/122151101"/>
    <hyperlink ref="F114" r:id="rId4" display="https://podminky.urs.cz/item/CS_URS_2025_01/133212811"/>
    <hyperlink ref="F121" r:id="rId5" display="https://podminky.urs.cz/item/CS_URS_2025_01/162751117"/>
    <hyperlink ref="F124" r:id="rId6" display="https://podminky.urs.cz/item/CS_URS_2025_01/162751119"/>
    <hyperlink ref="F129" r:id="rId7" display="https://podminky.urs.cz/item/CS_URS_2025_01/181951112"/>
    <hyperlink ref="F137" r:id="rId8" display="https://podminky.urs.cz/item/CS_URS_2025_01/182112121"/>
    <hyperlink ref="F141" r:id="rId9" display="https://podminky.urs.cz/item/CS_URS_2025_01/275313711"/>
    <hyperlink ref="F148" r:id="rId10" display="https://podminky.urs.cz/item/CS_URS_2025_01/275351121"/>
    <hyperlink ref="F151" r:id="rId11" display="https://podminky.urs.cz/item/CS_URS_2025_01/275351122"/>
    <hyperlink ref="F154" r:id="rId12" display="https://podminky.urs.cz/item/CS_URS_2025_01/564851011"/>
    <hyperlink ref="F163" r:id="rId13" display="https://podminky.urs.cz/item/CS_URS_2025_01/596211120"/>
    <hyperlink ref="F168" r:id="rId14" display="https://podminky.urs.cz/item/CS_URS_2025_01/596412121"/>
    <hyperlink ref="F176" r:id="rId15" display="https://podminky.urs.cz/item/CS_URS_2025_01/979054441"/>
    <hyperlink ref="F178" r:id="rId16" display="https://podminky.urs.cz/item/CS_URS_2025_01/916331112"/>
    <hyperlink ref="F188" r:id="rId17" display="https://podminky.urs.cz/item/CS_URS_2025_01/949101111"/>
    <hyperlink ref="F192" r:id="rId18" display="https://podminky.urs.cz/item/CS_URS_2025_01/997221611"/>
    <hyperlink ref="F194" r:id="rId19" display="https://podminky.urs.cz/item/CS_URS_2025_01/997221561"/>
    <hyperlink ref="F196" r:id="rId20" display="https://podminky.urs.cz/item/CS_URS_2025_01/997221569"/>
    <hyperlink ref="F201" r:id="rId21" display="https://podminky.urs.cz/item/CS_URS_2025_01/998223011"/>
    <hyperlink ref="F205" r:id="rId22" display="https://podminky.urs.cz/item/CS_URS_2025_01/762081150"/>
    <hyperlink ref="F208" r:id="rId23" display="https://podminky.urs.cz/item/CS_URS_2025_01/762082120"/>
    <hyperlink ref="F212" r:id="rId24" display="https://podminky.urs.cz/item/CS_URS_2025_01/762085103"/>
    <hyperlink ref="F222" r:id="rId25" display="https://podminky.urs.cz/item/CS_URS_2025_01/762085112"/>
    <hyperlink ref="F233" r:id="rId26" display="https://podminky.urs.cz/item/CS_URS_2025_01/762713111"/>
    <hyperlink ref="F243" r:id="rId27" display="https://podminky.urs.cz/item/CS_URS_2025_01/762713121"/>
    <hyperlink ref="F263" r:id="rId28" display="https://podminky.urs.cz/item/CS_URS_2025_01/762795000"/>
    <hyperlink ref="F266" r:id="rId29" display="https://podminky.urs.cz/item/CS_URS_2025_01/998762121"/>
    <hyperlink ref="F269" r:id="rId30" display="https://podminky.urs.cz/item/CS_URS_2025_01/764511601"/>
    <hyperlink ref="F271" r:id="rId31" display="https://podminky.urs.cz/item/CS_URS_2025_01/764511641"/>
    <hyperlink ref="F273" r:id="rId32" display="https://podminky.urs.cz/item/CS_URS_2025_01/764518421"/>
    <hyperlink ref="F275" r:id="rId33" display="https://podminky.urs.cz/item/CS_URS_2025_01/998764121"/>
    <hyperlink ref="F278" r:id="rId34" display="https://podminky.urs.cz/item/CS_URS_2025_01/765144025"/>
    <hyperlink ref="F285" r:id="rId35" display="https://podminky.urs.cz/item/CS_URS_2025_01/998765121"/>
    <hyperlink ref="F288" r:id="rId36" display="https://podminky.urs.cz/item/CS_URS_2025_01/783213101"/>
    <hyperlink ref="F297" r:id="rId37" display="https://podminky.urs.cz/item/CS_URS_2025_01/783218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6" customFormat="1" ht="45" customHeight="1">
      <c r="B3" s="272"/>
      <c r="C3" s="273" t="s">
        <v>450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451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452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453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454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455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456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457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458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459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460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82</v>
      </c>
      <c r="F18" s="279" t="s">
        <v>461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462</v>
      </c>
      <c r="F19" s="279" t="s">
        <v>463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464</v>
      </c>
      <c r="F20" s="279" t="s">
        <v>465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466</v>
      </c>
      <c r="F21" s="279" t="s">
        <v>467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468</v>
      </c>
      <c r="F22" s="279" t="s">
        <v>469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470</v>
      </c>
      <c r="F23" s="279" t="s">
        <v>471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472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473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474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475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476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477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478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479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480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107</v>
      </c>
      <c r="F36" s="279"/>
      <c r="G36" s="279" t="s">
        <v>481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482</v>
      </c>
      <c r="F37" s="279"/>
      <c r="G37" s="279" t="s">
        <v>483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56</v>
      </c>
      <c r="F38" s="279"/>
      <c r="G38" s="279" t="s">
        <v>484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57</v>
      </c>
      <c r="F39" s="279"/>
      <c r="G39" s="279" t="s">
        <v>485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108</v>
      </c>
      <c r="F40" s="279"/>
      <c r="G40" s="279" t="s">
        <v>486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109</v>
      </c>
      <c r="F41" s="279"/>
      <c r="G41" s="279" t="s">
        <v>487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488</v>
      </c>
      <c r="F42" s="279"/>
      <c r="G42" s="279" t="s">
        <v>489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490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491</v>
      </c>
      <c r="F44" s="279"/>
      <c r="G44" s="279" t="s">
        <v>492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111</v>
      </c>
      <c r="F45" s="279"/>
      <c r="G45" s="279" t="s">
        <v>493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494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495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496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497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498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499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500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501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502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503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504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505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506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507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508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509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510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511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512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513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514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515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516</v>
      </c>
      <c r="D76" s="297"/>
      <c r="E76" s="297"/>
      <c r="F76" s="297" t="s">
        <v>517</v>
      </c>
      <c r="G76" s="298"/>
      <c r="H76" s="297" t="s">
        <v>57</v>
      </c>
      <c r="I76" s="297" t="s">
        <v>60</v>
      </c>
      <c r="J76" s="297" t="s">
        <v>518</v>
      </c>
      <c r="K76" s="296"/>
    </row>
    <row r="77" s="1" customFormat="1" ht="17.25" customHeight="1">
      <c r="B77" s="294"/>
      <c r="C77" s="299" t="s">
        <v>519</v>
      </c>
      <c r="D77" s="299"/>
      <c r="E77" s="299"/>
      <c r="F77" s="300" t="s">
        <v>520</v>
      </c>
      <c r="G77" s="301"/>
      <c r="H77" s="299"/>
      <c r="I77" s="299"/>
      <c r="J77" s="299" t="s">
        <v>521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56</v>
      </c>
      <c r="D79" s="304"/>
      <c r="E79" s="304"/>
      <c r="F79" s="305" t="s">
        <v>522</v>
      </c>
      <c r="G79" s="306"/>
      <c r="H79" s="282" t="s">
        <v>523</v>
      </c>
      <c r="I79" s="282" t="s">
        <v>524</v>
      </c>
      <c r="J79" s="282">
        <v>20</v>
      </c>
      <c r="K79" s="296"/>
    </row>
    <row r="80" s="1" customFormat="1" ht="15" customHeight="1">
      <c r="B80" s="294"/>
      <c r="C80" s="282" t="s">
        <v>525</v>
      </c>
      <c r="D80" s="282"/>
      <c r="E80" s="282"/>
      <c r="F80" s="305" t="s">
        <v>522</v>
      </c>
      <c r="G80" s="306"/>
      <c r="H80" s="282" t="s">
        <v>526</v>
      </c>
      <c r="I80" s="282" t="s">
        <v>524</v>
      </c>
      <c r="J80" s="282">
        <v>120</v>
      </c>
      <c r="K80" s="296"/>
    </row>
    <row r="81" s="1" customFormat="1" ht="15" customHeight="1">
      <c r="B81" s="307"/>
      <c r="C81" s="282" t="s">
        <v>527</v>
      </c>
      <c r="D81" s="282"/>
      <c r="E81" s="282"/>
      <c r="F81" s="305" t="s">
        <v>528</v>
      </c>
      <c r="G81" s="306"/>
      <c r="H81" s="282" t="s">
        <v>529</v>
      </c>
      <c r="I81" s="282" t="s">
        <v>524</v>
      </c>
      <c r="J81" s="282">
        <v>50</v>
      </c>
      <c r="K81" s="296"/>
    </row>
    <row r="82" s="1" customFormat="1" ht="15" customHeight="1">
      <c r="B82" s="307"/>
      <c r="C82" s="282" t="s">
        <v>530</v>
      </c>
      <c r="D82" s="282"/>
      <c r="E82" s="282"/>
      <c r="F82" s="305" t="s">
        <v>522</v>
      </c>
      <c r="G82" s="306"/>
      <c r="H82" s="282" t="s">
        <v>531</v>
      </c>
      <c r="I82" s="282" t="s">
        <v>532</v>
      </c>
      <c r="J82" s="282"/>
      <c r="K82" s="296"/>
    </row>
    <row r="83" s="1" customFormat="1" ht="15" customHeight="1">
      <c r="B83" s="307"/>
      <c r="C83" s="308" t="s">
        <v>533</v>
      </c>
      <c r="D83" s="308"/>
      <c r="E83" s="308"/>
      <c r="F83" s="309" t="s">
        <v>528</v>
      </c>
      <c r="G83" s="308"/>
      <c r="H83" s="308" t="s">
        <v>534</v>
      </c>
      <c r="I83" s="308" t="s">
        <v>524</v>
      </c>
      <c r="J83" s="308">
        <v>15</v>
      </c>
      <c r="K83" s="296"/>
    </row>
    <row r="84" s="1" customFormat="1" ht="15" customHeight="1">
      <c r="B84" s="307"/>
      <c r="C84" s="308" t="s">
        <v>535</v>
      </c>
      <c r="D84" s="308"/>
      <c r="E84" s="308"/>
      <c r="F84" s="309" t="s">
        <v>528</v>
      </c>
      <c r="G84" s="308"/>
      <c r="H84" s="308" t="s">
        <v>536</v>
      </c>
      <c r="I84" s="308" t="s">
        <v>524</v>
      </c>
      <c r="J84" s="308">
        <v>15</v>
      </c>
      <c r="K84" s="296"/>
    </row>
    <row r="85" s="1" customFormat="1" ht="15" customHeight="1">
      <c r="B85" s="307"/>
      <c r="C85" s="308" t="s">
        <v>537</v>
      </c>
      <c r="D85" s="308"/>
      <c r="E85" s="308"/>
      <c r="F85" s="309" t="s">
        <v>528</v>
      </c>
      <c r="G85" s="308"/>
      <c r="H85" s="308" t="s">
        <v>538</v>
      </c>
      <c r="I85" s="308" t="s">
        <v>524</v>
      </c>
      <c r="J85" s="308">
        <v>20</v>
      </c>
      <c r="K85" s="296"/>
    </row>
    <row r="86" s="1" customFormat="1" ht="15" customHeight="1">
      <c r="B86" s="307"/>
      <c r="C86" s="308" t="s">
        <v>539</v>
      </c>
      <c r="D86" s="308"/>
      <c r="E86" s="308"/>
      <c r="F86" s="309" t="s">
        <v>528</v>
      </c>
      <c r="G86" s="308"/>
      <c r="H86" s="308" t="s">
        <v>540</v>
      </c>
      <c r="I86" s="308" t="s">
        <v>524</v>
      </c>
      <c r="J86" s="308">
        <v>20</v>
      </c>
      <c r="K86" s="296"/>
    </row>
    <row r="87" s="1" customFormat="1" ht="15" customHeight="1">
      <c r="B87" s="307"/>
      <c r="C87" s="282" t="s">
        <v>541</v>
      </c>
      <c r="D87" s="282"/>
      <c r="E87" s="282"/>
      <c r="F87" s="305" t="s">
        <v>528</v>
      </c>
      <c r="G87" s="306"/>
      <c r="H87" s="282" t="s">
        <v>542</v>
      </c>
      <c r="I87" s="282" t="s">
        <v>524</v>
      </c>
      <c r="J87" s="282">
        <v>50</v>
      </c>
      <c r="K87" s="296"/>
    </row>
    <row r="88" s="1" customFormat="1" ht="15" customHeight="1">
      <c r="B88" s="307"/>
      <c r="C88" s="282" t="s">
        <v>543</v>
      </c>
      <c r="D88" s="282"/>
      <c r="E88" s="282"/>
      <c r="F88" s="305" t="s">
        <v>528</v>
      </c>
      <c r="G88" s="306"/>
      <c r="H88" s="282" t="s">
        <v>544</v>
      </c>
      <c r="I88" s="282" t="s">
        <v>524</v>
      </c>
      <c r="J88" s="282">
        <v>20</v>
      </c>
      <c r="K88" s="296"/>
    </row>
    <row r="89" s="1" customFormat="1" ht="15" customHeight="1">
      <c r="B89" s="307"/>
      <c r="C89" s="282" t="s">
        <v>545</v>
      </c>
      <c r="D89" s="282"/>
      <c r="E89" s="282"/>
      <c r="F89" s="305" t="s">
        <v>528</v>
      </c>
      <c r="G89" s="306"/>
      <c r="H89" s="282" t="s">
        <v>546</v>
      </c>
      <c r="I89" s="282" t="s">
        <v>524</v>
      </c>
      <c r="J89" s="282">
        <v>20</v>
      </c>
      <c r="K89" s="296"/>
    </row>
    <row r="90" s="1" customFormat="1" ht="15" customHeight="1">
      <c r="B90" s="307"/>
      <c r="C90" s="282" t="s">
        <v>547</v>
      </c>
      <c r="D90" s="282"/>
      <c r="E90" s="282"/>
      <c r="F90" s="305" t="s">
        <v>528</v>
      </c>
      <c r="G90" s="306"/>
      <c r="H90" s="282" t="s">
        <v>548</v>
      </c>
      <c r="I90" s="282" t="s">
        <v>524</v>
      </c>
      <c r="J90" s="282">
        <v>50</v>
      </c>
      <c r="K90" s="296"/>
    </row>
    <row r="91" s="1" customFormat="1" ht="15" customHeight="1">
      <c r="B91" s="307"/>
      <c r="C91" s="282" t="s">
        <v>549</v>
      </c>
      <c r="D91" s="282"/>
      <c r="E91" s="282"/>
      <c r="F91" s="305" t="s">
        <v>528</v>
      </c>
      <c r="G91" s="306"/>
      <c r="H91" s="282" t="s">
        <v>549</v>
      </c>
      <c r="I91" s="282" t="s">
        <v>524</v>
      </c>
      <c r="J91" s="282">
        <v>50</v>
      </c>
      <c r="K91" s="296"/>
    </row>
    <row r="92" s="1" customFormat="1" ht="15" customHeight="1">
      <c r="B92" s="307"/>
      <c r="C92" s="282" t="s">
        <v>550</v>
      </c>
      <c r="D92" s="282"/>
      <c r="E92" s="282"/>
      <c r="F92" s="305" t="s">
        <v>528</v>
      </c>
      <c r="G92" s="306"/>
      <c r="H92" s="282" t="s">
        <v>551</v>
      </c>
      <c r="I92" s="282" t="s">
        <v>524</v>
      </c>
      <c r="J92" s="282">
        <v>255</v>
      </c>
      <c r="K92" s="296"/>
    </row>
    <row r="93" s="1" customFormat="1" ht="15" customHeight="1">
      <c r="B93" s="307"/>
      <c r="C93" s="282" t="s">
        <v>552</v>
      </c>
      <c r="D93" s="282"/>
      <c r="E93" s="282"/>
      <c r="F93" s="305" t="s">
        <v>522</v>
      </c>
      <c r="G93" s="306"/>
      <c r="H93" s="282" t="s">
        <v>553</v>
      </c>
      <c r="I93" s="282" t="s">
        <v>554</v>
      </c>
      <c r="J93" s="282"/>
      <c r="K93" s="296"/>
    </row>
    <row r="94" s="1" customFormat="1" ht="15" customHeight="1">
      <c r="B94" s="307"/>
      <c r="C94" s="282" t="s">
        <v>555</v>
      </c>
      <c r="D94" s="282"/>
      <c r="E94" s="282"/>
      <c r="F94" s="305" t="s">
        <v>522</v>
      </c>
      <c r="G94" s="306"/>
      <c r="H94" s="282" t="s">
        <v>556</v>
      </c>
      <c r="I94" s="282" t="s">
        <v>557</v>
      </c>
      <c r="J94" s="282"/>
      <c r="K94" s="296"/>
    </row>
    <row r="95" s="1" customFormat="1" ht="15" customHeight="1">
      <c r="B95" s="307"/>
      <c r="C95" s="282" t="s">
        <v>558</v>
      </c>
      <c r="D95" s="282"/>
      <c r="E95" s="282"/>
      <c r="F95" s="305" t="s">
        <v>522</v>
      </c>
      <c r="G95" s="306"/>
      <c r="H95" s="282" t="s">
        <v>558</v>
      </c>
      <c r="I95" s="282" t="s">
        <v>557</v>
      </c>
      <c r="J95" s="282"/>
      <c r="K95" s="296"/>
    </row>
    <row r="96" s="1" customFormat="1" ht="15" customHeight="1">
      <c r="B96" s="307"/>
      <c r="C96" s="282" t="s">
        <v>41</v>
      </c>
      <c r="D96" s="282"/>
      <c r="E96" s="282"/>
      <c r="F96" s="305" t="s">
        <v>522</v>
      </c>
      <c r="G96" s="306"/>
      <c r="H96" s="282" t="s">
        <v>559</v>
      </c>
      <c r="I96" s="282" t="s">
        <v>557</v>
      </c>
      <c r="J96" s="282"/>
      <c r="K96" s="296"/>
    </row>
    <row r="97" s="1" customFormat="1" ht="15" customHeight="1">
      <c r="B97" s="307"/>
      <c r="C97" s="282" t="s">
        <v>51</v>
      </c>
      <c r="D97" s="282"/>
      <c r="E97" s="282"/>
      <c r="F97" s="305" t="s">
        <v>522</v>
      </c>
      <c r="G97" s="306"/>
      <c r="H97" s="282" t="s">
        <v>560</v>
      </c>
      <c r="I97" s="282" t="s">
        <v>557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561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516</v>
      </c>
      <c r="D103" s="297"/>
      <c r="E103" s="297"/>
      <c r="F103" s="297" t="s">
        <v>517</v>
      </c>
      <c r="G103" s="298"/>
      <c r="H103" s="297" t="s">
        <v>57</v>
      </c>
      <c r="I103" s="297" t="s">
        <v>60</v>
      </c>
      <c r="J103" s="297" t="s">
        <v>518</v>
      </c>
      <c r="K103" s="296"/>
    </row>
    <row r="104" s="1" customFormat="1" ht="17.25" customHeight="1">
      <c r="B104" s="294"/>
      <c r="C104" s="299" t="s">
        <v>519</v>
      </c>
      <c r="D104" s="299"/>
      <c r="E104" s="299"/>
      <c r="F104" s="300" t="s">
        <v>520</v>
      </c>
      <c r="G104" s="301"/>
      <c r="H104" s="299"/>
      <c r="I104" s="299"/>
      <c r="J104" s="299" t="s">
        <v>521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56</v>
      </c>
      <c r="D106" s="304"/>
      <c r="E106" s="304"/>
      <c r="F106" s="305" t="s">
        <v>522</v>
      </c>
      <c r="G106" s="282"/>
      <c r="H106" s="282" t="s">
        <v>562</v>
      </c>
      <c r="I106" s="282" t="s">
        <v>524</v>
      </c>
      <c r="J106" s="282">
        <v>20</v>
      </c>
      <c r="K106" s="296"/>
    </row>
    <row r="107" s="1" customFormat="1" ht="15" customHeight="1">
      <c r="B107" s="294"/>
      <c r="C107" s="282" t="s">
        <v>525</v>
      </c>
      <c r="D107" s="282"/>
      <c r="E107" s="282"/>
      <c r="F107" s="305" t="s">
        <v>522</v>
      </c>
      <c r="G107" s="282"/>
      <c r="H107" s="282" t="s">
        <v>562</v>
      </c>
      <c r="I107" s="282" t="s">
        <v>524</v>
      </c>
      <c r="J107" s="282">
        <v>120</v>
      </c>
      <c r="K107" s="296"/>
    </row>
    <row r="108" s="1" customFormat="1" ht="15" customHeight="1">
      <c r="B108" s="307"/>
      <c r="C108" s="282" t="s">
        <v>527</v>
      </c>
      <c r="D108" s="282"/>
      <c r="E108" s="282"/>
      <c r="F108" s="305" t="s">
        <v>528</v>
      </c>
      <c r="G108" s="282"/>
      <c r="H108" s="282" t="s">
        <v>562</v>
      </c>
      <c r="I108" s="282" t="s">
        <v>524</v>
      </c>
      <c r="J108" s="282">
        <v>50</v>
      </c>
      <c r="K108" s="296"/>
    </row>
    <row r="109" s="1" customFormat="1" ht="15" customHeight="1">
      <c r="B109" s="307"/>
      <c r="C109" s="282" t="s">
        <v>530</v>
      </c>
      <c r="D109" s="282"/>
      <c r="E109" s="282"/>
      <c r="F109" s="305" t="s">
        <v>522</v>
      </c>
      <c r="G109" s="282"/>
      <c r="H109" s="282" t="s">
        <v>562</v>
      </c>
      <c r="I109" s="282" t="s">
        <v>532</v>
      </c>
      <c r="J109" s="282"/>
      <c r="K109" s="296"/>
    </row>
    <row r="110" s="1" customFormat="1" ht="15" customHeight="1">
      <c r="B110" s="307"/>
      <c r="C110" s="282" t="s">
        <v>541</v>
      </c>
      <c r="D110" s="282"/>
      <c r="E110" s="282"/>
      <c r="F110" s="305" t="s">
        <v>528</v>
      </c>
      <c r="G110" s="282"/>
      <c r="H110" s="282" t="s">
        <v>562</v>
      </c>
      <c r="I110" s="282" t="s">
        <v>524</v>
      </c>
      <c r="J110" s="282">
        <v>50</v>
      </c>
      <c r="K110" s="296"/>
    </row>
    <row r="111" s="1" customFormat="1" ht="15" customHeight="1">
      <c r="B111" s="307"/>
      <c r="C111" s="282" t="s">
        <v>549</v>
      </c>
      <c r="D111" s="282"/>
      <c r="E111" s="282"/>
      <c r="F111" s="305" t="s">
        <v>528</v>
      </c>
      <c r="G111" s="282"/>
      <c r="H111" s="282" t="s">
        <v>562</v>
      </c>
      <c r="I111" s="282" t="s">
        <v>524</v>
      </c>
      <c r="J111" s="282">
        <v>50</v>
      </c>
      <c r="K111" s="296"/>
    </row>
    <row r="112" s="1" customFormat="1" ht="15" customHeight="1">
      <c r="B112" s="307"/>
      <c r="C112" s="282" t="s">
        <v>547</v>
      </c>
      <c r="D112" s="282"/>
      <c r="E112" s="282"/>
      <c r="F112" s="305" t="s">
        <v>528</v>
      </c>
      <c r="G112" s="282"/>
      <c r="H112" s="282" t="s">
        <v>562</v>
      </c>
      <c r="I112" s="282" t="s">
        <v>524</v>
      </c>
      <c r="J112" s="282">
        <v>50</v>
      </c>
      <c r="K112" s="296"/>
    </row>
    <row r="113" s="1" customFormat="1" ht="15" customHeight="1">
      <c r="B113" s="307"/>
      <c r="C113" s="282" t="s">
        <v>56</v>
      </c>
      <c r="D113" s="282"/>
      <c r="E113" s="282"/>
      <c r="F113" s="305" t="s">
        <v>522</v>
      </c>
      <c r="G113" s="282"/>
      <c r="H113" s="282" t="s">
        <v>563</v>
      </c>
      <c r="I113" s="282" t="s">
        <v>524</v>
      </c>
      <c r="J113" s="282">
        <v>20</v>
      </c>
      <c r="K113" s="296"/>
    </row>
    <row r="114" s="1" customFormat="1" ht="15" customHeight="1">
      <c r="B114" s="307"/>
      <c r="C114" s="282" t="s">
        <v>564</v>
      </c>
      <c r="D114" s="282"/>
      <c r="E114" s="282"/>
      <c r="F114" s="305" t="s">
        <v>522</v>
      </c>
      <c r="G114" s="282"/>
      <c r="H114" s="282" t="s">
        <v>565</v>
      </c>
      <c r="I114" s="282" t="s">
        <v>524</v>
      </c>
      <c r="J114" s="282">
        <v>120</v>
      </c>
      <c r="K114" s="296"/>
    </row>
    <row r="115" s="1" customFormat="1" ht="15" customHeight="1">
      <c r="B115" s="307"/>
      <c r="C115" s="282" t="s">
        <v>41</v>
      </c>
      <c r="D115" s="282"/>
      <c r="E115" s="282"/>
      <c r="F115" s="305" t="s">
        <v>522</v>
      </c>
      <c r="G115" s="282"/>
      <c r="H115" s="282" t="s">
        <v>566</v>
      </c>
      <c r="I115" s="282" t="s">
        <v>557</v>
      </c>
      <c r="J115" s="282"/>
      <c r="K115" s="296"/>
    </row>
    <row r="116" s="1" customFormat="1" ht="15" customHeight="1">
      <c r="B116" s="307"/>
      <c r="C116" s="282" t="s">
        <v>51</v>
      </c>
      <c r="D116" s="282"/>
      <c r="E116" s="282"/>
      <c r="F116" s="305" t="s">
        <v>522</v>
      </c>
      <c r="G116" s="282"/>
      <c r="H116" s="282" t="s">
        <v>567</v>
      </c>
      <c r="I116" s="282" t="s">
        <v>557</v>
      </c>
      <c r="J116" s="282"/>
      <c r="K116" s="296"/>
    </row>
    <row r="117" s="1" customFormat="1" ht="15" customHeight="1">
      <c r="B117" s="307"/>
      <c r="C117" s="282" t="s">
        <v>60</v>
      </c>
      <c r="D117" s="282"/>
      <c r="E117" s="282"/>
      <c r="F117" s="305" t="s">
        <v>522</v>
      </c>
      <c r="G117" s="282"/>
      <c r="H117" s="282" t="s">
        <v>568</v>
      </c>
      <c r="I117" s="282" t="s">
        <v>569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570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516</v>
      </c>
      <c r="D123" s="297"/>
      <c r="E123" s="297"/>
      <c r="F123" s="297" t="s">
        <v>517</v>
      </c>
      <c r="G123" s="298"/>
      <c r="H123" s="297" t="s">
        <v>57</v>
      </c>
      <c r="I123" s="297" t="s">
        <v>60</v>
      </c>
      <c r="J123" s="297" t="s">
        <v>518</v>
      </c>
      <c r="K123" s="326"/>
    </row>
    <row r="124" s="1" customFormat="1" ht="17.25" customHeight="1">
      <c r="B124" s="325"/>
      <c r="C124" s="299" t="s">
        <v>519</v>
      </c>
      <c r="D124" s="299"/>
      <c r="E124" s="299"/>
      <c r="F124" s="300" t="s">
        <v>520</v>
      </c>
      <c r="G124" s="301"/>
      <c r="H124" s="299"/>
      <c r="I124" s="299"/>
      <c r="J124" s="299" t="s">
        <v>521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525</v>
      </c>
      <c r="D126" s="304"/>
      <c r="E126" s="304"/>
      <c r="F126" s="305" t="s">
        <v>522</v>
      </c>
      <c r="G126" s="282"/>
      <c r="H126" s="282" t="s">
        <v>562</v>
      </c>
      <c r="I126" s="282" t="s">
        <v>524</v>
      </c>
      <c r="J126" s="282">
        <v>120</v>
      </c>
      <c r="K126" s="330"/>
    </row>
    <row r="127" s="1" customFormat="1" ht="15" customHeight="1">
      <c r="B127" s="327"/>
      <c r="C127" s="282" t="s">
        <v>571</v>
      </c>
      <c r="D127" s="282"/>
      <c r="E127" s="282"/>
      <c r="F127" s="305" t="s">
        <v>522</v>
      </c>
      <c r="G127" s="282"/>
      <c r="H127" s="282" t="s">
        <v>572</v>
      </c>
      <c r="I127" s="282" t="s">
        <v>524</v>
      </c>
      <c r="J127" s="282" t="s">
        <v>573</v>
      </c>
      <c r="K127" s="330"/>
    </row>
    <row r="128" s="1" customFormat="1" ht="15" customHeight="1">
      <c r="B128" s="327"/>
      <c r="C128" s="282" t="s">
        <v>470</v>
      </c>
      <c r="D128" s="282"/>
      <c r="E128" s="282"/>
      <c r="F128" s="305" t="s">
        <v>522</v>
      </c>
      <c r="G128" s="282"/>
      <c r="H128" s="282" t="s">
        <v>574</v>
      </c>
      <c r="I128" s="282" t="s">
        <v>524</v>
      </c>
      <c r="J128" s="282" t="s">
        <v>573</v>
      </c>
      <c r="K128" s="330"/>
    </row>
    <row r="129" s="1" customFormat="1" ht="15" customHeight="1">
      <c r="B129" s="327"/>
      <c r="C129" s="282" t="s">
        <v>533</v>
      </c>
      <c r="D129" s="282"/>
      <c r="E129" s="282"/>
      <c r="F129" s="305" t="s">
        <v>528</v>
      </c>
      <c r="G129" s="282"/>
      <c r="H129" s="282" t="s">
        <v>534</v>
      </c>
      <c r="I129" s="282" t="s">
        <v>524</v>
      </c>
      <c r="J129" s="282">
        <v>15</v>
      </c>
      <c r="K129" s="330"/>
    </row>
    <row r="130" s="1" customFormat="1" ht="15" customHeight="1">
      <c r="B130" s="327"/>
      <c r="C130" s="308" t="s">
        <v>535</v>
      </c>
      <c r="D130" s="308"/>
      <c r="E130" s="308"/>
      <c r="F130" s="309" t="s">
        <v>528</v>
      </c>
      <c r="G130" s="308"/>
      <c r="H130" s="308" t="s">
        <v>536</v>
      </c>
      <c r="I130" s="308" t="s">
        <v>524</v>
      </c>
      <c r="J130" s="308">
        <v>15</v>
      </c>
      <c r="K130" s="330"/>
    </row>
    <row r="131" s="1" customFormat="1" ht="15" customHeight="1">
      <c r="B131" s="327"/>
      <c r="C131" s="308" t="s">
        <v>537</v>
      </c>
      <c r="D131" s="308"/>
      <c r="E131" s="308"/>
      <c r="F131" s="309" t="s">
        <v>528</v>
      </c>
      <c r="G131" s="308"/>
      <c r="H131" s="308" t="s">
        <v>538</v>
      </c>
      <c r="I131" s="308" t="s">
        <v>524</v>
      </c>
      <c r="J131" s="308">
        <v>20</v>
      </c>
      <c r="K131" s="330"/>
    </row>
    <row r="132" s="1" customFormat="1" ht="15" customHeight="1">
      <c r="B132" s="327"/>
      <c r="C132" s="308" t="s">
        <v>539</v>
      </c>
      <c r="D132" s="308"/>
      <c r="E132" s="308"/>
      <c r="F132" s="309" t="s">
        <v>528</v>
      </c>
      <c r="G132" s="308"/>
      <c r="H132" s="308" t="s">
        <v>540</v>
      </c>
      <c r="I132" s="308" t="s">
        <v>524</v>
      </c>
      <c r="J132" s="308">
        <v>20</v>
      </c>
      <c r="K132" s="330"/>
    </row>
    <row r="133" s="1" customFormat="1" ht="15" customHeight="1">
      <c r="B133" s="327"/>
      <c r="C133" s="282" t="s">
        <v>527</v>
      </c>
      <c r="D133" s="282"/>
      <c r="E133" s="282"/>
      <c r="F133" s="305" t="s">
        <v>528</v>
      </c>
      <c r="G133" s="282"/>
      <c r="H133" s="282" t="s">
        <v>562</v>
      </c>
      <c r="I133" s="282" t="s">
        <v>524</v>
      </c>
      <c r="J133" s="282">
        <v>50</v>
      </c>
      <c r="K133" s="330"/>
    </row>
    <row r="134" s="1" customFormat="1" ht="15" customHeight="1">
      <c r="B134" s="327"/>
      <c r="C134" s="282" t="s">
        <v>541</v>
      </c>
      <c r="D134" s="282"/>
      <c r="E134" s="282"/>
      <c r="F134" s="305" t="s">
        <v>528</v>
      </c>
      <c r="G134" s="282"/>
      <c r="H134" s="282" t="s">
        <v>562</v>
      </c>
      <c r="I134" s="282" t="s">
        <v>524</v>
      </c>
      <c r="J134" s="282">
        <v>50</v>
      </c>
      <c r="K134" s="330"/>
    </row>
    <row r="135" s="1" customFormat="1" ht="15" customHeight="1">
      <c r="B135" s="327"/>
      <c r="C135" s="282" t="s">
        <v>547</v>
      </c>
      <c r="D135" s="282"/>
      <c r="E135" s="282"/>
      <c r="F135" s="305" t="s">
        <v>528</v>
      </c>
      <c r="G135" s="282"/>
      <c r="H135" s="282" t="s">
        <v>562</v>
      </c>
      <c r="I135" s="282" t="s">
        <v>524</v>
      </c>
      <c r="J135" s="282">
        <v>50</v>
      </c>
      <c r="K135" s="330"/>
    </row>
    <row r="136" s="1" customFormat="1" ht="15" customHeight="1">
      <c r="B136" s="327"/>
      <c r="C136" s="282" t="s">
        <v>549</v>
      </c>
      <c r="D136" s="282"/>
      <c r="E136" s="282"/>
      <c r="F136" s="305" t="s">
        <v>528</v>
      </c>
      <c r="G136" s="282"/>
      <c r="H136" s="282" t="s">
        <v>562</v>
      </c>
      <c r="I136" s="282" t="s">
        <v>524</v>
      </c>
      <c r="J136" s="282">
        <v>50</v>
      </c>
      <c r="K136" s="330"/>
    </row>
    <row r="137" s="1" customFormat="1" ht="15" customHeight="1">
      <c r="B137" s="327"/>
      <c r="C137" s="282" t="s">
        <v>550</v>
      </c>
      <c r="D137" s="282"/>
      <c r="E137" s="282"/>
      <c r="F137" s="305" t="s">
        <v>528</v>
      </c>
      <c r="G137" s="282"/>
      <c r="H137" s="282" t="s">
        <v>575</v>
      </c>
      <c r="I137" s="282" t="s">
        <v>524</v>
      </c>
      <c r="J137" s="282">
        <v>255</v>
      </c>
      <c r="K137" s="330"/>
    </row>
    <row r="138" s="1" customFormat="1" ht="15" customHeight="1">
      <c r="B138" s="327"/>
      <c r="C138" s="282" t="s">
        <v>552</v>
      </c>
      <c r="D138" s="282"/>
      <c r="E138" s="282"/>
      <c r="F138" s="305" t="s">
        <v>522</v>
      </c>
      <c r="G138" s="282"/>
      <c r="H138" s="282" t="s">
        <v>576</v>
      </c>
      <c r="I138" s="282" t="s">
        <v>554</v>
      </c>
      <c r="J138" s="282"/>
      <c r="K138" s="330"/>
    </row>
    <row r="139" s="1" customFormat="1" ht="15" customHeight="1">
      <c r="B139" s="327"/>
      <c r="C139" s="282" t="s">
        <v>555</v>
      </c>
      <c r="D139" s="282"/>
      <c r="E139" s="282"/>
      <c r="F139" s="305" t="s">
        <v>522</v>
      </c>
      <c r="G139" s="282"/>
      <c r="H139" s="282" t="s">
        <v>577</v>
      </c>
      <c r="I139" s="282" t="s">
        <v>557</v>
      </c>
      <c r="J139" s="282"/>
      <c r="K139" s="330"/>
    </row>
    <row r="140" s="1" customFormat="1" ht="15" customHeight="1">
      <c r="B140" s="327"/>
      <c r="C140" s="282" t="s">
        <v>558</v>
      </c>
      <c r="D140" s="282"/>
      <c r="E140" s="282"/>
      <c r="F140" s="305" t="s">
        <v>522</v>
      </c>
      <c r="G140" s="282"/>
      <c r="H140" s="282" t="s">
        <v>558</v>
      </c>
      <c r="I140" s="282" t="s">
        <v>557</v>
      </c>
      <c r="J140" s="282"/>
      <c r="K140" s="330"/>
    </row>
    <row r="141" s="1" customFormat="1" ht="15" customHeight="1">
      <c r="B141" s="327"/>
      <c r="C141" s="282" t="s">
        <v>41</v>
      </c>
      <c r="D141" s="282"/>
      <c r="E141" s="282"/>
      <c r="F141" s="305" t="s">
        <v>522</v>
      </c>
      <c r="G141" s="282"/>
      <c r="H141" s="282" t="s">
        <v>578</v>
      </c>
      <c r="I141" s="282" t="s">
        <v>557</v>
      </c>
      <c r="J141" s="282"/>
      <c r="K141" s="330"/>
    </row>
    <row r="142" s="1" customFormat="1" ht="15" customHeight="1">
      <c r="B142" s="327"/>
      <c r="C142" s="282" t="s">
        <v>579</v>
      </c>
      <c r="D142" s="282"/>
      <c r="E142" s="282"/>
      <c r="F142" s="305" t="s">
        <v>522</v>
      </c>
      <c r="G142" s="282"/>
      <c r="H142" s="282" t="s">
        <v>580</v>
      </c>
      <c r="I142" s="282" t="s">
        <v>557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581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516</v>
      </c>
      <c r="D148" s="297"/>
      <c r="E148" s="297"/>
      <c r="F148" s="297" t="s">
        <v>517</v>
      </c>
      <c r="G148" s="298"/>
      <c r="H148" s="297" t="s">
        <v>57</v>
      </c>
      <c r="I148" s="297" t="s">
        <v>60</v>
      </c>
      <c r="J148" s="297" t="s">
        <v>518</v>
      </c>
      <c r="K148" s="296"/>
    </row>
    <row r="149" s="1" customFormat="1" ht="17.25" customHeight="1">
      <c r="B149" s="294"/>
      <c r="C149" s="299" t="s">
        <v>519</v>
      </c>
      <c r="D149" s="299"/>
      <c r="E149" s="299"/>
      <c r="F149" s="300" t="s">
        <v>520</v>
      </c>
      <c r="G149" s="301"/>
      <c r="H149" s="299"/>
      <c r="I149" s="299"/>
      <c r="J149" s="299" t="s">
        <v>521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525</v>
      </c>
      <c r="D151" s="282"/>
      <c r="E151" s="282"/>
      <c r="F151" s="335" t="s">
        <v>522</v>
      </c>
      <c r="G151" s="282"/>
      <c r="H151" s="334" t="s">
        <v>562</v>
      </c>
      <c r="I151" s="334" t="s">
        <v>524</v>
      </c>
      <c r="J151" s="334">
        <v>120</v>
      </c>
      <c r="K151" s="330"/>
    </row>
    <row r="152" s="1" customFormat="1" ht="15" customHeight="1">
      <c r="B152" s="307"/>
      <c r="C152" s="334" t="s">
        <v>571</v>
      </c>
      <c r="D152" s="282"/>
      <c r="E152" s="282"/>
      <c r="F152" s="335" t="s">
        <v>522</v>
      </c>
      <c r="G152" s="282"/>
      <c r="H152" s="334" t="s">
        <v>582</v>
      </c>
      <c r="I152" s="334" t="s">
        <v>524</v>
      </c>
      <c r="J152" s="334" t="s">
        <v>573</v>
      </c>
      <c r="K152" s="330"/>
    </row>
    <row r="153" s="1" customFormat="1" ht="15" customHeight="1">
      <c r="B153" s="307"/>
      <c r="C153" s="334" t="s">
        <v>470</v>
      </c>
      <c r="D153" s="282"/>
      <c r="E153" s="282"/>
      <c r="F153" s="335" t="s">
        <v>522</v>
      </c>
      <c r="G153" s="282"/>
      <c r="H153" s="334" t="s">
        <v>583</v>
      </c>
      <c r="I153" s="334" t="s">
        <v>524</v>
      </c>
      <c r="J153" s="334" t="s">
        <v>573</v>
      </c>
      <c r="K153" s="330"/>
    </row>
    <row r="154" s="1" customFormat="1" ht="15" customHeight="1">
      <c r="B154" s="307"/>
      <c r="C154" s="334" t="s">
        <v>527</v>
      </c>
      <c r="D154" s="282"/>
      <c r="E154" s="282"/>
      <c r="F154" s="335" t="s">
        <v>528</v>
      </c>
      <c r="G154" s="282"/>
      <c r="H154" s="334" t="s">
        <v>562</v>
      </c>
      <c r="I154" s="334" t="s">
        <v>524</v>
      </c>
      <c r="J154" s="334">
        <v>50</v>
      </c>
      <c r="K154" s="330"/>
    </row>
    <row r="155" s="1" customFormat="1" ht="15" customHeight="1">
      <c r="B155" s="307"/>
      <c r="C155" s="334" t="s">
        <v>530</v>
      </c>
      <c r="D155" s="282"/>
      <c r="E155" s="282"/>
      <c r="F155" s="335" t="s">
        <v>522</v>
      </c>
      <c r="G155" s="282"/>
      <c r="H155" s="334" t="s">
        <v>562</v>
      </c>
      <c r="I155" s="334" t="s">
        <v>532</v>
      </c>
      <c r="J155" s="334"/>
      <c r="K155" s="330"/>
    </row>
    <row r="156" s="1" customFormat="1" ht="15" customHeight="1">
      <c r="B156" s="307"/>
      <c r="C156" s="334" t="s">
        <v>541</v>
      </c>
      <c r="D156" s="282"/>
      <c r="E156" s="282"/>
      <c r="F156" s="335" t="s">
        <v>528</v>
      </c>
      <c r="G156" s="282"/>
      <c r="H156" s="334" t="s">
        <v>562</v>
      </c>
      <c r="I156" s="334" t="s">
        <v>524</v>
      </c>
      <c r="J156" s="334">
        <v>50</v>
      </c>
      <c r="K156" s="330"/>
    </row>
    <row r="157" s="1" customFormat="1" ht="15" customHeight="1">
      <c r="B157" s="307"/>
      <c r="C157" s="334" t="s">
        <v>549</v>
      </c>
      <c r="D157" s="282"/>
      <c r="E157" s="282"/>
      <c r="F157" s="335" t="s">
        <v>528</v>
      </c>
      <c r="G157" s="282"/>
      <c r="H157" s="334" t="s">
        <v>562</v>
      </c>
      <c r="I157" s="334" t="s">
        <v>524</v>
      </c>
      <c r="J157" s="334">
        <v>50</v>
      </c>
      <c r="K157" s="330"/>
    </row>
    <row r="158" s="1" customFormat="1" ht="15" customHeight="1">
      <c r="B158" s="307"/>
      <c r="C158" s="334" t="s">
        <v>547</v>
      </c>
      <c r="D158" s="282"/>
      <c r="E158" s="282"/>
      <c r="F158" s="335" t="s">
        <v>528</v>
      </c>
      <c r="G158" s="282"/>
      <c r="H158" s="334" t="s">
        <v>562</v>
      </c>
      <c r="I158" s="334" t="s">
        <v>524</v>
      </c>
      <c r="J158" s="334">
        <v>50</v>
      </c>
      <c r="K158" s="330"/>
    </row>
    <row r="159" s="1" customFormat="1" ht="15" customHeight="1">
      <c r="B159" s="307"/>
      <c r="C159" s="334" t="s">
        <v>90</v>
      </c>
      <c r="D159" s="282"/>
      <c r="E159" s="282"/>
      <c r="F159" s="335" t="s">
        <v>522</v>
      </c>
      <c r="G159" s="282"/>
      <c r="H159" s="334" t="s">
        <v>584</v>
      </c>
      <c r="I159" s="334" t="s">
        <v>524</v>
      </c>
      <c r="J159" s="334" t="s">
        <v>585</v>
      </c>
      <c r="K159" s="330"/>
    </row>
    <row r="160" s="1" customFormat="1" ht="15" customHeight="1">
      <c r="B160" s="307"/>
      <c r="C160" s="334" t="s">
        <v>586</v>
      </c>
      <c r="D160" s="282"/>
      <c r="E160" s="282"/>
      <c r="F160" s="335" t="s">
        <v>522</v>
      </c>
      <c r="G160" s="282"/>
      <c r="H160" s="334" t="s">
        <v>587</v>
      </c>
      <c r="I160" s="334" t="s">
        <v>557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588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516</v>
      </c>
      <c r="D166" s="297"/>
      <c r="E166" s="297"/>
      <c r="F166" s="297" t="s">
        <v>517</v>
      </c>
      <c r="G166" s="339"/>
      <c r="H166" s="340" t="s">
        <v>57</v>
      </c>
      <c r="I166" s="340" t="s">
        <v>60</v>
      </c>
      <c r="J166" s="297" t="s">
        <v>518</v>
      </c>
      <c r="K166" s="274"/>
    </row>
    <row r="167" s="1" customFormat="1" ht="17.25" customHeight="1">
      <c r="B167" s="275"/>
      <c r="C167" s="299" t="s">
        <v>519</v>
      </c>
      <c r="D167" s="299"/>
      <c r="E167" s="299"/>
      <c r="F167" s="300" t="s">
        <v>520</v>
      </c>
      <c r="G167" s="341"/>
      <c r="H167" s="342"/>
      <c r="I167" s="342"/>
      <c r="J167" s="299" t="s">
        <v>521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525</v>
      </c>
      <c r="D169" s="282"/>
      <c r="E169" s="282"/>
      <c r="F169" s="305" t="s">
        <v>522</v>
      </c>
      <c r="G169" s="282"/>
      <c r="H169" s="282" t="s">
        <v>562</v>
      </c>
      <c r="I169" s="282" t="s">
        <v>524</v>
      </c>
      <c r="J169" s="282">
        <v>120</v>
      </c>
      <c r="K169" s="330"/>
    </row>
    <row r="170" s="1" customFormat="1" ht="15" customHeight="1">
      <c r="B170" s="307"/>
      <c r="C170" s="282" t="s">
        <v>571</v>
      </c>
      <c r="D170" s="282"/>
      <c r="E170" s="282"/>
      <c r="F170" s="305" t="s">
        <v>522</v>
      </c>
      <c r="G170" s="282"/>
      <c r="H170" s="282" t="s">
        <v>572</v>
      </c>
      <c r="I170" s="282" t="s">
        <v>524</v>
      </c>
      <c r="J170" s="282" t="s">
        <v>573</v>
      </c>
      <c r="K170" s="330"/>
    </row>
    <row r="171" s="1" customFormat="1" ht="15" customHeight="1">
      <c r="B171" s="307"/>
      <c r="C171" s="282" t="s">
        <v>470</v>
      </c>
      <c r="D171" s="282"/>
      <c r="E171" s="282"/>
      <c r="F171" s="305" t="s">
        <v>522</v>
      </c>
      <c r="G171" s="282"/>
      <c r="H171" s="282" t="s">
        <v>589</v>
      </c>
      <c r="I171" s="282" t="s">
        <v>524</v>
      </c>
      <c r="J171" s="282" t="s">
        <v>573</v>
      </c>
      <c r="K171" s="330"/>
    </row>
    <row r="172" s="1" customFormat="1" ht="15" customHeight="1">
      <c r="B172" s="307"/>
      <c r="C172" s="282" t="s">
        <v>527</v>
      </c>
      <c r="D172" s="282"/>
      <c r="E172" s="282"/>
      <c r="F172" s="305" t="s">
        <v>528</v>
      </c>
      <c r="G172" s="282"/>
      <c r="H172" s="282" t="s">
        <v>589</v>
      </c>
      <c r="I172" s="282" t="s">
        <v>524</v>
      </c>
      <c r="J172" s="282">
        <v>50</v>
      </c>
      <c r="K172" s="330"/>
    </row>
    <row r="173" s="1" customFormat="1" ht="15" customHeight="1">
      <c r="B173" s="307"/>
      <c r="C173" s="282" t="s">
        <v>530</v>
      </c>
      <c r="D173" s="282"/>
      <c r="E173" s="282"/>
      <c r="F173" s="305" t="s">
        <v>522</v>
      </c>
      <c r="G173" s="282"/>
      <c r="H173" s="282" t="s">
        <v>589</v>
      </c>
      <c r="I173" s="282" t="s">
        <v>532</v>
      </c>
      <c r="J173" s="282"/>
      <c r="K173" s="330"/>
    </row>
    <row r="174" s="1" customFormat="1" ht="15" customHeight="1">
      <c r="B174" s="307"/>
      <c r="C174" s="282" t="s">
        <v>541</v>
      </c>
      <c r="D174" s="282"/>
      <c r="E174" s="282"/>
      <c r="F174" s="305" t="s">
        <v>528</v>
      </c>
      <c r="G174" s="282"/>
      <c r="H174" s="282" t="s">
        <v>589</v>
      </c>
      <c r="I174" s="282" t="s">
        <v>524</v>
      </c>
      <c r="J174" s="282">
        <v>50</v>
      </c>
      <c r="K174" s="330"/>
    </row>
    <row r="175" s="1" customFormat="1" ht="15" customHeight="1">
      <c r="B175" s="307"/>
      <c r="C175" s="282" t="s">
        <v>549</v>
      </c>
      <c r="D175" s="282"/>
      <c r="E175" s="282"/>
      <c r="F175" s="305" t="s">
        <v>528</v>
      </c>
      <c r="G175" s="282"/>
      <c r="H175" s="282" t="s">
        <v>589</v>
      </c>
      <c r="I175" s="282" t="s">
        <v>524</v>
      </c>
      <c r="J175" s="282">
        <v>50</v>
      </c>
      <c r="K175" s="330"/>
    </row>
    <row r="176" s="1" customFormat="1" ht="15" customHeight="1">
      <c r="B176" s="307"/>
      <c r="C176" s="282" t="s">
        <v>547</v>
      </c>
      <c r="D176" s="282"/>
      <c r="E176" s="282"/>
      <c r="F176" s="305" t="s">
        <v>528</v>
      </c>
      <c r="G176" s="282"/>
      <c r="H176" s="282" t="s">
        <v>589</v>
      </c>
      <c r="I176" s="282" t="s">
        <v>524</v>
      </c>
      <c r="J176" s="282">
        <v>50</v>
      </c>
      <c r="K176" s="330"/>
    </row>
    <row r="177" s="1" customFormat="1" ht="15" customHeight="1">
      <c r="B177" s="307"/>
      <c r="C177" s="282" t="s">
        <v>107</v>
      </c>
      <c r="D177" s="282"/>
      <c r="E177" s="282"/>
      <c r="F177" s="305" t="s">
        <v>522</v>
      </c>
      <c r="G177" s="282"/>
      <c r="H177" s="282" t="s">
        <v>590</v>
      </c>
      <c r="I177" s="282" t="s">
        <v>591</v>
      </c>
      <c r="J177" s="282"/>
      <c r="K177" s="330"/>
    </row>
    <row r="178" s="1" customFormat="1" ht="15" customHeight="1">
      <c r="B178" s="307"/>
      <c r="C178" s="282" t="s">
        <v>60</v>
      </c>
      <c r="D178" s="282"/>
      <c r="E178" s="282"/>
      <c r="F178" s="305" t="s">
        <v>522</v>
      </c>
      <c r="G178" s="282"/>
      <c r="H178" s="282" t="s">
        <v>592</v>
      </c>
      <c r="I178" s="282" t="s">
        <v>593</v>
      </c>
      <c r="J178" s="282">
        <v>1</v>
      </c>
      <c r="K178" s="330"/>
    </row>
    <row r="179" s="1" customFormat="1" ht="15" customHeight="1">
      <c r="B179" s="307"/>
      <c r="C179" s="282" t="s">
        <v>56</v>
      </c>
      <c r="D179" s="282"/>
      <c r="E179" s="282"/>
      <c r="F179" s="305" t="s">
        <v>522</v>
      </c>
      <c r="G179" s="282"/>
      <c r="H179" s="282" t="s">
        <v>594</v>
      </c>
      <c r="I179" s="282" t="s">
        <v>524</v>
      </c>
      <c r="J179" s="282">
        <v>20</v>
      </c>
      <c r="K179" s="330"/>
    </row>
    <row r="180" s="1" customFormat="1" ht="15" customHeight="1">
      <c r="B180" s="307"/>
      <c r="C180" s="282" t="s">
        <v>57</v>
      </c>
      <c r="D180" s="282"/>
      <c r="E180" s="282"/>
      <c r="F180" s="305" t="s">
        <v>522</v>
      </c>
      <c r="G180" s="282"/>
      <c r="H180" s="282" t="s">
        <v>595</v>
      </c>
      <c r="I180" s="282" t="s">
        <v>524</v>
      </c>
      <c r="J180" s="282">
        <v>255</v>
      </c>
      <c r="K180" s="330"/>
    </row>
    <row r="181" s="1" customFormat="1" ht="15" customHeight="1">
      <c r="B181" s="307"/>
      <c r="C181" s="282" t="s">
        <v>108</v>
      </c>
      <c r="D181" s="282"/>
      <c r="E181" s="282"/>
      <c r="F181" s="305" t="s">
        <v>522</v>
      </c>
      <c r="G181" s="282"/>
      <c r="H181" s="282" t="s">
        <v>486</v>
      </c>
      <c r="I181" s="282" t="s">
        <v>524</v>
      </c>
      <c r="J181" s="282">
        <v>10</v>
      </c>
      <c r="K181" s="330"/>
    </row>
    <row r="182" s="1" customFormat="1" ht="15" customHeight="1">
      <c r="B182" s="307"/>
      <c r="C182" s="282" t="s">
        <v>109</v>
      </c>
      <c r="D182" s="282"/>
      <c r="E182" s="282"/>
      <c r="F182" s="305" t="s">
        <v>522</v>
      </c>
      <c r="G182" s="282"/>
      <c r="H182" s="282" t="s">
        <v>596</v>
      </c>
      <c r="I182" s="282" t="s">
        <v>557</v>
      </c>
      <c r="J182" s="282"/>
      <c r="K182" s="330"/>
    </row>
    <row r="183" s="1" customFormat="1" ht="15" customHeight="1">
      <c r="B183" s="307"/>
      <c r="C183" s="282" t="s">
        <v>597</v>
      </c>
      <c r="D183" s="282"/>
      <c r="E183" s="282"/>
      <c r="F183" s="305" t="s">
        <v>522</v>
      </c>
      <c r="G183" s="282"/>
      <c r="H183" s="282" t="s">
        <v>598</v>
      </c>
      <c r="I183" s="282" t="s">
        <v>557</v>
      </c>
      <c r="J183" s="282"/>
      <c r="K183" s="330"/>
    </row>
    <row r="184" s="1" customFormat="1" ht="15" customHeight="1">
      <c r="B184" s="307"/>
      <c r="C184" s="282" t="s">
        <v>586</v>
      </c>
      <c r="D184" s="282"/>
      <c r="E184" s="282"/>
      <c r="F184" s="305" t="s">
        <v>522</v>
      </c>
      <c r="G184" s="282"/>
      <c r="H184" s="282" t="s">
        <v>599</v>
      </c>
      <c r="I184" s="282" t="s">
        <v>557</v>
      </c>
      <c r="J184" s="282"/>
      <c r="K184" s="330"/>
    </row>
    <row r="185" s="1" customFormat="1" ht="15" customHeight="1">
      <c r="B185" s="307"/>
      <c r="C185" s="282" t="s">
        <v>111</v>
      </c>
      <c r="D185" s="282"/>
      <c r="E185" s="282"/>
      <c r="F185" s="305" t="s">
        <v>528</v>
      </c>
      <c r="G185" s="282"/>
      <c r="H185" s="282" t="s">
        <v>600</v>
      </c>
      <c r="I185" s="282" t="s">
        <v>524</v>
      </c>
      <c r="J185" s="282">
        <v>50</v>
      </c>
      <c r="K185" s="330"/>
    </row>
    <row r="186" s="1" customFormat="1" ht="15" customHeight="1">
      <c r="B186" s="307"/>
      <c r="C186" s="282" t="s">
        <v>601</v>
      </c>
      <c r="D186" s="282"/>
      <c r="E186" s="282"/>
      <c r="F186" s="305" t="s">
        <v>528</v>
      </c>
      <c r="G186" s="282"/>
      <c r="H186" s="282" t="s">
        <v>602</v>
      </c>
      <c r="I186" s="282" t="s">
        <v>603</v>
      </c>
      <c r="J186" s="282"/>
      <c r="K186" s="330"/>
    </row>
    <row r="187" s="1" customFormat="1" ht="15" customHeight="1">
      <c r="B187" s="307"/>
      <c r="C187" s="282" t="s">
        <v>604</v>
      </c>
      <c r="D187" s="282"/>
      <c r="E187" s="282"/>
      <c r="F187" s="305" t="s">
        <v>528</v>
      </c>
      <c r="G187" s="282"/>
      <c r="H187" s="282" t="s">
        <v>605</v>
      </c>
      <c r="I187" s="282" t="s">
        <v>603</v>
      </c>
      <c r="J187" s="282"/>
      <c r="K187" s="330"/>
    </row>
    <row r="188" s="1" customFormat="1" ht="15" customHeight="1">
      <c r="B188" s="307"/>
      <c r="C188" s="282" t="s">
        <v>606</v>
      </c>
      <c r="D188" s="282"/>
      <c r="E188" s="282"/>
      <c r="F188" s="305" t="s">
        <v>528</v>
      </c>
      <c r="G188" s="282"/>
      <c r="H188" s="282" t="s">
        <v>607</v>
      </c>
      <c r="I188" s="282" t="s">
        <v>603</v>
      </c>
      <c r="J188" s="282"/>
      <c r="K188" s="330"/>
    </row>
    <row r="189" s="1" customFormat="1" ht="15" customHeight="1">
      <c r="B189" s="307"/>
      <c r="C189" s="343" t="s">
        <v>608</v>
      </c>
      <c r="D189" s="282"/>
      <c r="E189" s="282"/>
      <c r="F189" s="305" t="s">
        <v>528</v>
      </c>
      <c r="G189" s="282"/>
      <c r="H189" s="282" t="s">
        <v>609</v>
      </c>
      <c r="I189" s="282" t="s">
        <v>610</v>
      </c>
      <c r="J189" s="344" t="s">
        <v>611</v>
      </c>
      <c r="K189" s="330"/>
    </row>
    <row r="190" s="17" customFormat="1" ht="15" customHeight="1">
      <c r="B190" s="345"/>
      <c r="C190" s="346" t="s">
        <v>612</v>
      </c>
      <c r="D190" s="347"/>
      <c r="E190" s="347"/>
      <c r="F190" s="348" t="s">
        <v>528</v>
      </c>
      <c r="G190" s="347"/>
      <c r="H190" s="347" t="s">
        <v>613</v>
      </c>
      <c r="I190" s="347" t="s">
        <v>610</v>
      </c>
      <c r="J190" s="349" t="s">
        <v>611</v>
      </c>
      <c r="K190" s="350"/>
    </row>
    <row r="191" s="1" customFormat="1" ht="15" customHeight="1">
      <c r="B191" s="307"/>
      <c r="C191" s="343" t="s">
        <v>45</v>
      </c>
      <c r="D191" s="282"/>
      <c r="E191" s="282"/>
      <c r="F191" s="305" t="s">
        <v>522</v>
      </c>
      <c r="G191" s="282"/>
      <c r="H191" s="279" t="s">
        <v>614</v>
      </c>
      <c r="I191" s="282" t="s">
        <v>615</v>
      </c>
      <c r="J191" s="282"/>
      <c r="K191" s="330"/>
    </row>
    <row r="192" s="1" customFormat="1" ht="15" customHeight="1">
      <c r="B192" s="307"/>
      <c r="C192" s="343" t="s">
        <v>616</v>
      </c>
      <c r="D192" s="282"/>
      <c r="E192" s="282"/>
      <c r="F192" s="305" t="s">
        <v>522</v>
      </c>
      <c r="G192" s="282"/>
      <c r="H192" s="282" t="s">
        <v>617</v>
      </c>
      <c r="I192" s="282" t="s">
        <v>557</v>
      </c>
      <c r="J192" s="282"/>
      <c r="K192" s="330"/>
    </row>
    <row r="193" s="1" customFormat="1" ht="15" customHeight="1">
      <c r="B193" s="307"/>
      <c r="C193" s="343" t="s">
        <v>618</v>
      </c>
      <c r="D193" s="282"/>
      <c r="E193" s="282"/>
      <c r="F193" s="305" t="s">
        <v>522</v>
      </c>
      <c r="G193" s="282"/>
      <c r="H193" s="282" t="s">
        <v>619</v>
      </c>
      <c r="I193" s="282" t="s">
        <v>557</v>
      </c>
      <c r="J193" s="282"/>
      <c r="K193" s="330"/>
    </row>
    <row r="194" s="1" customFormat="1" ht="15" customHeight="1">
      <c r="B194" s="307"/>
      <c r="C194" s="343" t="s">
        <v>620</v>
      </c>
      <c r="D194" s="282"/>
      <c r="E194" s="282"/>
      <c r="F194" s="305" t="s">
        <v>528</v>
      </c>
      <c r="G194" s="282"/>
      <c r="H194" s="282" t="s">
        <v>621</v>
      </c>
      <c r="I194" s="282" t="s">
        <v>557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622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623</v>
      </c>
      <c r="D201" s="352"/>
      <c r="E201" s="352"/>
      <c r="F201" s="352" t="s">
        <v>624</v>
      </c>
      <c r="G201" s="353"/>
      <c r="H201" s="352" t="s">
        <v>625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615</v>
      </c>
      <c r="D203" s="282"/>
      <c r="E203" s="282"/>
      <c r="F203" s="305" t="s">
        <v>46</v>
      </c>
      <c r="G203" s="282"/>
      <c r="H203" s="282" t="s">
        <v>626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47</v>
      </c>
      <c r="G204" s="282"/>
      <c r="H204" s="282" t="s">
        <v>627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50</v>
      </c>
      <c r="G205" s="282"/>
      <c r="H205" s="282" t="s">
        <v>628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48</v>
      </c>
      <c r="G206" s="282"/>
      <c r="H206" s="282" t="s">
        <v>629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49</v>
      </c>
      <c r="G207" s="282"/>
      <c r="H207" s="282" t="s">
        <v>630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569</v>
      </c>
      <c r="D209" s="282"/>
      <c r="E209" s="282"/>
      <c r="F209" s="305" t="s">
        <v>82</v>
      </c>
      <c r="G209" s="282"/>
      <c r="H209" s="282" t="s">
        <v>631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464</v>
      </c>
      <c r="G210" s="282"/>
      <c r="H210" s="282" t="s">
        <v>465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462</v>
      </c>
      <c r="G211" s="282"/>
      <c r="H211" s="282" t="s">
        <v>632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466</v>
      </c>
      <c r="G212" s="343"/>
      <c r="H212" s="334" t="s">
        <v>467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468</v>
      </c>
      <c r="G213" s="343"/>
      <c r="H213" s="334" t="s">
        <v>633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593</v>
      </c>
      <c r="D215" s="282"/>
      <c r="E215" s="282"/>
      <c r="F215" s="305">
        <v>1</v>
      </c>
      <c r="G215" s="343"/>
      <c r="H215" s="334" t="s">
        <v>634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635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636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637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TATA\pc</dc:creator>
  <cp:lastModifiedBy>TATA\pc</cp:lastModifiedBy>
  <dcterms:created xsi:type="dcterms:W3CDTF">2025-06-08T09:00:21Z</dcterms:created>
  <dcterms:modified xsi:type="dcterms:W3CDTF">2025-06-08T09:00:23Z</dcterms:modified>
</cp:coreProperties>
</file>