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P:\E-ZAK + ŽÁDOSTI\e-zak 2025\08_SAUNY\"/>
    </mc:Choice>
  </mc:AlternateContent>
  <xr:revisionPtr revIDLastSave="0" documentId="8_{715D6E22-5AD4-41B8-8E81-25E58BCA700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3" r:id="rId2"/>
    <sheet name="Zakázka" sheetId="4" r:id="rId3"/>
  </sheets>
  <externalReferences>
    <externalReference r:id="rId4"/>
  </externalReferences>
  <definedNames>
    <definedName name="__B360F1EC_A4E9_4044_9F31_84B5B39A93C8_FIGURE__">'[1]#REF!'!$B$3:$F$5</definedName>
    <definedName name="__B360F1EC_A4E9_4044_9F31_84B5B39A93C8_ITEM__">Zakázka!$A$9:$Q$9</definedName>
    <definedName name="__B360F1EC_A4E9_4044_9F31_84B5B39A93C8_ITEM_GROUP1__">Zakázka!$A$6:$Q$151</definedName>
    <definedName name="__B360F1EC_A4E9_4044_9F31_84B5B39A93C8_ITEM_GROUP1_RECAP__">Rekapitulace!$A$6:$F$8</definedName>
    <definedName name="__B360F1EC_A4E9_4044_9F31_84B5B39A93C8_ITEM_GROUP2__">Zakázka!$A$7:$Q$80</definedName>
    <definedName name="__B360F1EC_A4E9_4044_9F31_84B5B39A93C8_ITEM_GROUP2_RECAP__">Rekapitulace!$A$7:$F$8</definedName>
    <definedName name="__B360F1EC_A4E9_4044_9F31_84B5B39A93C8_ITEM_GROUP3__X">Zakázka!$A$8:$Q$10</definedName>
    <definedName name="__B360F1EC_A4E9_4044_9F31_84B5B39A93C8_ITEM_GROUP3_RECAP__">Rekapitulace!$A$8:$F$8</definedName>
    <definedName name="__B360F1EC_A4E9_4044_9F31_84B5B39A93C8_QBILL__">Zakázka!#REF!</definedName>
    <definedName name="__B360F1EC_A4E9_4044_9F31_84B5B39A93C8_QBILLFIG__">'[1]#REF!'!$C$4:$D$4</definedName>
    <definedName name="__B360F1EC_A4E9_4044_9F31_84B5B39A93C8_QINDEX__">Zakázka!#REF!</definedName>
    <definedName name="GROUP_ID">Zakázka!$B$6:$B$152</definedName>
    <definedName name="ITEM_PRICES">Zakázka!$J$6:$J$152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Rekapitulace!$B$1:$F$35</definedName>
    <definedName name="_xlnm.Print_Area" localSheetId="2">Zakázka!$C$1:$Q$152</definedName>
    <definedName name="VAT_RATES">Zakázka!$O$6:$O$152</definedName>
  </definedNames>
  <calcPr calcId="191029"/>
</workbook>
</file>

<file path=xl/calcChain.xml><?xml version="1.0" encoding="utf-8"?>
<calcChain xmlns="http://schemas.openxmlformats.org/spreadsheetml/2006/main">
  <c r="N149" i="4" l="1"/>
  <c r="L149" i="4"/>
  <c r="J149" i="4"/>
  <c r="P149" i="4" s="1"/>
  <c r="N148" i="4"/>
  <c r="L148" i="4"/>
  <c r="L147" i="4" s="1"/>
  <c r="D28" i="3" s="1"/>
  <c r="J148" i="4"/>
  <c r="N147" i="4"/>
  <c r="N145" i="4"/>
  <c r="N144" i="4" s="1"/>
  <c r="L145" i="4"/>
  <c r="L144" i="4" s="1"/>
  <c r="D27" i="3" s="1"/>
  <c r="J145" i="4"/>
  <c r="J144" i="4" s="1"/>
  <c r="C27" i="3" s="1"/>
  <c r="N142" i="4"/>
  <c r="L142" i="4"/>
  <c r="L141" i="4" s="1"/>
  <c r="D26" i="3" s="1"/>
  <c r="J142" i="4"/>
  <c r="N141" i="4"/>
  <c r="N139" i="4"/>
  <c r="L139" i="4"/>
  <c r="J139" i="4"/>
  <c r="P139" i="4" s="1"/>
  <c r="N138" i="4"/>
  <c r="L138" i="4"/>
  <c r="J138" i="4"/>
  <c r="P138" i="4" s="1"/>
  <c r="N137" i="4"/>
  <c r="L137" i="4"/>
  <c r="J137" i="4"/>
  <c r="N136" i="4"/>
  <c r="L136" i="4"/>
  <c r="J136" i="4"/>
  <c r="N135" i="4"/>
  <c r="L135" i="4"/>
  <c r="J135" i="4"/>
  <c r="N134" i="4"/>
  <c r="L134" i="4"/>
  <c r="J134" i="4"/>
  <c r="P134" i="4" s="1"/>
  <c r="N133" i="4"/>
  <c r="L133" i="4"/>
  <c r="J133" i="4"/>
  <c r="N132" i="4"/>
  <c r="L132" i="4"/>
  <c r="J132" i="4"/>
  <c r="P131" i="4"/>
  <c r="N131" i="4"/>
  <c r="L131" i="4"/>
  <c r="J131" i="4"/>
  <c r="Q130" i="4"/>
  <c r="N130" i="4"/>
  <c r="L130" i="4"/>
  <c r="J130" i="4"/>
  <c r="P130" i="4" s="1"/>
  <c r="N129" i="4"/>
  <c r="L129" i="4"/>
  <c r="J129" i="4"/>
  <c r="N128" i="4"/>
  <c r="L128" i="4"/>
  <c r="J128" i="4"/>
  <c r="P127" i="4"/>
  <c r="N127" i="4"/>
  <c r="L127" i="4"/>
  <c r="J127" i="4"/>
  <c r="N126" i="4"/>
  <c r="L126" i="4"/>
  <c r="J126" i="4"/>
  <c r="P126" i="4" s="1"/>
  <c r="N125" i="4"/>
  <c r="L125" i="4"/>
  <c r="J125" i="4"/>
  <c r="N124" i="4"/>
  <c r="L124" i="4"/>
  <c r="J124" i="4"/>
  <c r="N123" i="4"/>
  <c r="L123" i="4"/>
  <c r="J123" i="4"/>
  <c r="J122" i="4" s="1"/>
  <c r="C25" i="3" s="1"/>
  <c r="N120" i="4"/>
  <c r="L120" i="4"/>
  <c r="J120" i="4"/>
  <c r="N119" i="4"/>
  <c r="L119" i="4"/>
  <c r="L116" i="4" s="1"/>
  <c r="D24" i="3" s="1"/>
  <c r="J119" i="4"/>
  <c r="P118" i="4"/>
  <c r="N118" i="4"/>
  <c r="L118" i="4"/>
  <c r="J118" i="4"/>
  <c r="N117" i="4"/>
  <c r="L117" i="4"/>
  <c r="J117" i="4"/>
  <c r="N114" i="4"/>
  <c r="L114" i="4"/>
  <c r="J114" i="4"/>
  <c r="P113" i="4"/>
  <c r="N113" i="4"/>
  <c r="L113" i="4"/>
  <c r="J113" i="4"/>
  <c r="Q112" i="4"/>
  <c r="N112" i="4"/>
  <c r="L112" i="4"/>
  <c r="J112" i="4"/>
  <c r="P112" i="4" s="1"/>
  <c r="N111" i="4"/>
  <c r="L111" i="4"/>
  <c r="J111" i="4"/>
  <c r="N110" i="4"/>
  <c r="L110" i="4"/>
  <c r="J110" i="4"/>
  <c r="Q107" i="4"/>
  <c r="N107" i="4"/>
  <c r="L107" i="4"/>
  <c r="J107" i="4"/>
  <c r="P107" i="4" s="1"/>
  <c r="N106" i="4"/>
  <c r="L106" i="4"/>
  <c r="J106" i="4"/>
  <c r="N105" i="4"/>
  <c r="L105" i="4"/>
  <c r="J105" i="4"/>
  <c r="N102" i="4"/>
  <c r="L102" i="4"/>
  <c r="J102" i="4"/>
  <c r="P102" i="4" s="1"/>
  <c r="N101" i="4"/>
  <c r="L101" i="4"/>
  <c r="J101" i="4"/>
  <c r="N100" i="4"/>
  <c r="L100" i="4"/>
  <c r="J100" i="4"/>
  <c r="N99" i="4"/>
  <c r="L99" i="4"/>
  <c r="J99" i="4"/>
  <c r="P99" i="4" s="1"/>
  <c r="N98" i="4"/>
  <c r="L98" i="4"/>
  <c r="J98" i="4"/>
  <c r="P98" i="4" s="1"/>
  <c r="N97" i="4"/>
  <c r="L97" i="4"/>
  <c r="L89" i="4" s="1"/>
  <c r="D21" i="3" s="1"/>
  <c r="J97" i="4"/>
  <c r="N96" i="4"/>
  <c r="L96" i="4"/>
  <c r="J96" i="4"/>
  <c r="N95" i="4"/>
  <c r="L95" i="4"/>
  <c r="J95" i="4"/>
  <c r="N94" i="4"/>
  <c r="L94" i="4"/>
  <c r="J94" i="4"/>
  <c r="P94" i="4" s="1"/>
  <c r="N93" i="4"/>
  <c r="L93" i="4"/>
  <c r="J93" i="4"/>
  <c r="N92" i="4"/>
  <c r="L92" i="4"/>
  <c r="J92" i="4"/>
  <c r="P91" i="4"/>
  <c r="N91" i="4"/>
  <c r="L91" i="4"/>
  <c r="J91" i="4"/>
  <c r="N90" i="4"/>
  <c r="L90" i="4"/>
  <c r="J90" i="4"/>
  <c r="N87" i="4"/>
  <c r="L87" i="4"/>
  <c r="J87" i="4"/>
  <c r="J85" i="4" s="1"/>
  <c r="C20" i="3" s="1"/>
  <c r="P86" i="4"/>
  <c r="N86" i="4"/>
  <c r="N85" i="4" s="1"/>
  <c r="L86" i="4"/>
  <c r="L85" i="4" s="1"/>
  <c r="D20" i="3" s="1"/>
  <c r="J86" i="4"/>
  <c r="N83" i="4"/>
  <c r="L83" i="4"/>
  <c r="L82" i="4" s="1"/>
  <c r="J83" i="4"/>
  <c r="N82" i="4"/>
  <c r="N79" i="4"/>
  <c r="L79" i="4"/>
  <c r="J79" i="4"/>
  <c r="P79" i="4" s="1"/>
  <c r="N78" i="4"/>
  <c r="L78" i="4"/>
  <c r="L77" i="4" s="1"/>
  <c r="J78" i="4"/>
  <c r="N77" i="4"/>
  <c r="N75" i="4"/>
  <c r="N74" i="4" s="1"/>
  <c r="L75" i="4"/>
  <c r="L74" i="4" s="1"/>
  <c r="J75" i="4"/>
  <c r="J74" i="4" s="1"/>
  <c r="C16" i="3" s="1"/>
  <c r="N72" i="4"/>
  <c r="N71" i="4" s="1"/>
  <c r="L72" i="4"/>
  <c r="L71" i="4" s="1"/>
  <c r="D15" i="3" s="1"/>
  <c r="J72" i="4"/>
  <c r="P69" i="4"/>
  <c r="N69" i="4"/>
  <c r="L69" i="4"/>
  <c r="J69" i="4"/>
  <c r="Q68" i="4"/>
  <c r="N68" i="4"/>
  <c r="L68" i="4"/>
  <c r="J68" i="4"/>
  <c r="P68" i="4" s="1"/>
  <c r="N67" i="4"/>
  <c r="L67" i="4"/>
  <c r="J67" i="4"/>
  <c r="N66" i="4"/>
  <c r="L66" i="4"/>
  <c r="J66" i="4"/>
  <c r="P65" i="4"/>
  <c r="N65" i="4"/>
  <c r="L65" i="4"/>
  <c r="J65" i="4"/>
  <c r="Q64" i="4"/>
  <c r="N64" i="4"/>
  <c r="L64" i="4"/>
  <c r="J64" i="4"/>
  <c r="P64" i="4" s="1"/>
  <c r="N63" i="4"/>
  <c r="L63" i="4"/>
  <c r="J63" i="4"/>
  <c r="N62" i="4"/>
  <c r="L62" i="4"/>
  <c r="J62" i="4"/>
  <c r="P61" i="4"/>
  <c r="N61" i="4"/>
  <c r="L61" i="4"/>
  <c r="J61" i="4"/>
  <c r="Q60" i="4"/>
  <c r="N60" i="4"/>
  <c r="L60" i="4"/>
  <c r="J60" i="4"/>
  <c r="P60" i="4" s="1"/>
  <c r="N59" i="4"/>
  <c r="L59" i="4"/>
  <c r="J59" i="4"/>
  <c r="N58" i="4"/>
  <c r="L58" i="4"/>
  <c r="J58" i="4"/>
  <c r="P57" i="4"/>
  <c r="N57" i="4"/>
  <c r="L57" i="4"/>
  <c r="J57" i="4"/>
  <c r="N56" i="4"/>
  <c r="L56" i="4"/>
  <c r="J56" i="4"/>
  <c r="P56" i="4" s="1"/>
  <c r="N55" i="4"/>
  <c r="L55" i="4"/>
  <c r="J55" i="4"/>
  <c r="N54" i="4"/>
  <c r="L54" i="4"/>
  <c r="J54" i="4"/>
  <c r="P53" i="4"/>
  <c r="N53" i="4"/>
  <c r="L53" i="4"/>
  <c r="J53" i="4"/>
  <c r="Q52" i="4"/>
  <c r="N52" i="4"/>
  <c r="L52" i="4"/>
  <c r="J52" i="4"/>
  <c r="P52" i="4" s="1"/>
  <c r="N51" i="4"/>
  <c r="N50" i="4" s="1"/>
  <c r="L51" i="4"/>
  <c r="J51" i="4"/>
  <c r="P48" i="4"/>
  <c r="N48" i="4"/>
  <c r="L48" i="4"/>
  <c r="J48" i="4"/>
  <c r="Q47" i="4"/>
  <c r="N47" i="4"/>
  <c r="L47" i="4"/>
  <c r="J47" i="4"/>
  <c r="P47" i="4" s="1"/>
  <c r="N46" i="4"/>
  <c r="L46" i="4"/>
  <c r="J46" i="4"/>
  <c r="N45" i="4"/>
  <c r="L45" i="4"/>
  <c r="L44" i="4" s="1"/>
  <c r="D13" i="3" s="1"/>
  <c r="J45" i="4"/>
  <c r="N42" i="4"/>
  <c r="L42" i="4"/>
  <c r="J42" i="4"/>
  <c r="P42" i="4" s="1"/>
  <c r="N41" i="4"/>
  <c r="L41" i="4"/>
  <c r="J41" i="4"/>
  <c r="N40" i="4"/>
  <c r="L40" i="4"/>
  <c r="J40" i="4"/>
  <c r="P39" i="4"/>
  <c r="N39" i="4"/>
  <c r="L39" i="4"/>
  <c r="J39" i="4"/>
  <c r="N38" i="4"/>
  <c r="N37" i="4" s="1"/>
  <c r="L38" i="4"/>
  <c r="J38" i="4"/>
  <c r="N35" i="4"/>
  <c r="L35" i="4"/>
  <c r="J35" i="4"/>
  <c r="P34" i="4"/>
  <c r="N34" i="4"/>
  <c r="L34" i="4"/>
  <c r="J34" i="4"/>
  <c r="N33" i="4"/>
  <c r="L33" i="4"/>
  <c r="L32" i="4" s="1"/>
  <c r="D11" i="3" s="1"/>
  <c r="J33" i="4"/>
  <c r="N30" i="4"/>
  <c r="L30" i="4"/>
  <c r="J30" i="4"/>
  <c r="N29" i="4"/>
  <c r="L29" i="4"/>
  <c r="J29" i="4"/>
  <c r="N28" i="4"/>
  <c r="L28" i="4"/>
  <c r="J28" i="4"/>
  <c r="P28" i="4" s="1"/>
  <c r="N27" i="4"/>
  <c r="L27" i="4"/>
  <c r="J27" i="4"/>
  <c r="N26" i="4"/>
  <c r="L26" i="4"/>
  <c r="J26" i="4"/>
  <c r="P25" i="4"/>
  <c r="N25" i="4"/>
  <c r="L25" i="4"/>
  <c r="J25" i="4"/>
  <c r="N24" i="4"/>
  <c r="L24" i="4"/>
  <c r="J24" i="4"/>
  <c r="P24" i="4" s="1"/>
  <c r="N23" i="4"/>
  <c r="L23" i="4"/>
  <c r="J23" i="4"/>
  <c r="N22" i="4"/>
  <c r="L22" i="4"/>
  <c r="J22" i="4"/>
  <c r="P21" i="4"/>
  <c r="N21" i="4"/>
  <c r="L21" i="4"/>
  <c r="J21" i="4"/>
  <c r="N20" i="4"/>
  <c r="L20" i="4"/>
  <c r="J20" i="4"/>
  <c r="P20" i="4" s="1"/>
  <c r="N19" i="4"/>
  <c r="L19" i="4"/>
  <c r="J19" i="4"/>
  <c r="N18" i="4"/>
  <c r="L18" i="4"/>
  <c r="J18" i="4"/>
  <c r="N17" i="4"/>
  <c r="L17" i="4"/>
  <c r="J17" i="4"/>
  <c r="P17" i="4" s="1"/>
  <c r="N16" i="4"/>
  <c r="L16" i="4"/>
  <c r="J16" i="4"/>
  <c r="N13" i="4"/>
  <c r="L13" i="4"/>
  <c r="L11" i="4" s="1"/>
  <c r="J13" i="4"/>
  <c r="P13" i="4" s="1"/>
  <c r="P12" i="4"/>
  <c r="N12" i="4"/>
  <c r="N11" i="4" s="1"/>
  <c r="L12" i="4"/>
  <c r="J12" i="4"/>
  <c r="J11" i="4"/>
  <c r="C9" i="3" s="1"/>
  <c r="N9" i="4"/>
  <c r="L9" i="4"/>
  <c r="L8" i="4" s="1"/>
  <c r="J9" i="4"/>
  <c r="N8" i="4"/>
  <c r="D19" i="3"/>
  <c r="D17" i="3"/>
  <c r="D16" i="3"/>
  <c r="D9" i="3"/>
  <c r="D8" i="3"/>
  <c r="F28" i="1"/>
  <c r="F27" i="1"/>
  <c r="L11" i="1"/>
  <c r="L10" i="1"/>
  <c r="L9" i="1"/>
  <c r="L8" i="1"/>
  <c r="A3" i="1" a="1"/>
  <c r="A3" i="1" s="1"/>
  <c r="A7" i="1" l="1"/>
  <c r="A13" i="1" s="1"/>
  <c r="A4" i="1" a="1"/>
  <c r="A4" i="1" s="1"/>
  <c r="A8" i="1" s="1"/>
  <c r="A11" i="1" s="1"/>
  <c r="N15" i="4"/>
  <c r="Q24" i="4"/>
  <c r="N32" i="4"/>
  <c r="N7" i="4" s="1"/>
  <c r="Q42" i="4"/>
  <c r="Q56" i="4"/>
  <c r="N89" i="4"/>
  <c r="N81" i="4" s="1"/>
  <c r="N122" i="4"/>
  <c r="L15" i="4"/>
  <c r="D10" i="3" s="1"/>
  <c r="Q34" i="4"/>
  <c r="L37" i="4"/>
  <c r="D12" i="3" s="1"/>
  <c r="P75" i="4"/>
  <c r="P74" i="4" s="1"/>
  <c r="E16" i="3" s="1"/>
  <c r="N104" i="4"/>
  <c r="P123" i="4"/>
  <c r="P11" i="4"/>
  <c r="E9" i="3" s="1"/>
  <c r="Q29" i="4"/>
  <c r="Q13" i="4"/>
  <c r="N44" i="4"/>
  <c r="Q79" i="4"/>
  <c r="Q98" i="4"/>
  <c r="Q138" i="4"/>
  <c r="P145" i="4"/>
  <c r="P144" i="4" s="1"/>
  <c r="E27" i="3" s="1"/>
  <c r="Q21" i="4"/>
  <c r="P29" i="4"/>
  <c r="Q39" i="4"/>
  <c r="P95" i="4"/>
  <c r="Q95" i="4" s="1"/>
  <c r="Q127" i="4"/>
  <c r="P135" i="4"/>
  <c r="Q135" i="4" s="1"/>
  <c r="N116" i="4"/>
  <c r="A10" i="1"/>
  <c r="Q12" i="4"/>
  <c r="Q11" i="4" s="1"/>
  <c r="F9" i="3" s="1"/>
  <c r="Q48" i="4"/>
  <c r="Q53" i="4"/>
  <c r="Q61" i="4"/>
  <c r="Q62" i="4"/>
  <c r="Q69" i="4"/>
  <c r="L109" i="4"/>
  <c r="D23" i="3" s="1"/>
  <c r="P38" i="4"/>
  <c r="J37" i="4"/>
  <c r="C12" i="3" s="1"/>
  <c r="P16" i="4"/>
  <c r="J15" i="4"/>
  <c r="C10" i="3" s="1"/>
  <c r="Q17" i="4"/>
  <c r="Q25" i="4"/>
  <c r="Q72" i="4"/>
  <c r="Q71" i="4" s="1"/>
  <c r="F15" i="3" s="1"/>
  <c r="Q86" i="4"/>
  <c r="P90" i="4"/>
  <c r="J89" i="4"/>
  <c r="C21" i="3" s="1"/>
  <c r="Q91" i="4"/>
  <c r="Q99" i="4"/>
  <c r="L104" i="4"/>
  <c r="D22" i="3" s="1"/>
  <c r="N109" i="4"/>
  <c r="Q113" i="4"/>
  <c r="P117" i="4"/>
  <c r="J116" i="4"/>
  <c r="C24" i="3" s="1"/>
  <c r="Q118" i="4"/>
  <c r="Q123" i="4"/>
  <c r="Q131" i="4"/>
  <c r="Q139" i="4"/>
  <c r="P33" i="4"/>
  <c r="P32" i="4" s="1"/>
  <c r="E11" i="3" s="1"/>
  <c r="J32" i="4"/>
  <c r="C11" i="3" s="1"/>
  <c r="A6" i="1"/>
  <c r="Q20" i="4"/>
  <c r="Q28" i="4"/>
  <c r="Q38" i="4"/>
  <c r="Q45" i="4"/>
  <c r="L50" i="4"/>
  <c r="D14" i="3" s="1"/>
  <c r="Q57" i="4"/>
  <c r="Q65" i="4"/>
  <c r="Q75" i="4"/>
  <c r="Q74" i="4" s="1"/>
  <c r="F16" i="3" s="1"/>
  <c r="Q94" i="4"/>
  <c r="Q102" i="4"/>
  <c r="L122" i="4"/>
  <c r="D25" i="3" s="1"/>
  <c r="Q126" i="4"/>
  <c r="Q134" i="4"/>
  <c r="Q142" i="4"/>
  <c r="Q141" i="4" s="1"/>
  <c r="F26" i="3" s="1"/>
  <c r="Q149" i="4"/>
  <c r="C30" i="3"/>
  <c r="P18" i="4"/>
  <c r="Q18" i="4" s="1"/>
  <c r="P22" i="4"/>
  <c r="Q22" i="4" s="1"/>
  <c r="P26" i="4"/>
  <c r="Q26" i="4" s="1"/>
  <c r="P30" i="4"/>
  <c r="Q30" i="4" s="1"/>
  <c r="P35" i="4"/>
  <c r="Q35" i="4" s="1"/>
  <c r="P40" i="4"/>
  <c r="Q40" i="4" s="1"/>
  <c r="J44" i="4"/>
  <c r="C13" i="3" s="1"/>
  <c r="P45" i="4"/>
  <c r="P54" i="4"/>
  <c r="Q54" i="4" s="1"/>
  <c r="P58" i="4"/>
  <c r="Q58" i="4" s="1"/>
  <c r="P62" i="4"/>
  <c r="P66" i="4"/>
  <c r="Q66" i="4" s="1"/>
  <c r="P87" i="4"/>
  <c r="P85" i="4" s="1"/>
  <c r="E20" i="3" s="1"/>
  <c r="P92" i="4"/>
  <c r="Q92" i="4" s="1"/>
  <c r="P96" i="4"/>
  <c r="Q96" i="4" s="1"/>
  <c r="P100" i="4"/>
  <c r="Q100" i="4" s="1"/>
  <c r="J104" i="4"/>
  <c r="C22" i="3" s="1"/>
  <c r="P105" i="4"/>
  <c r="J109" i="4"/>
  <c r="C23" i="3" s="1"/>
  <c r="P110" i="4"/>
  <c r="P114" i="4"/>
  <c r="Q114" i="4" s="1"/>
  <c r="P119" i="4"/>
  <c r="Q119" i="4" s="1"/>
  <c r="P124" i="4"/>
  <c r="P128" i="4"/>
  <c r="Q128" i="4" s="1"/>
  <c r="P132" i="4"/>
  <c r="Q132" i="4" s="1"/>
  <c r="P136" i="4"/>
  <c r="Q136" i="4" s="1"/>
  <c r="J8" i="4"/>
  <c r="P9" i="4"/>
  <c r="P8" i="4" s="1"/>
  <c r="P19" i="4"/>
  <c r="Q19" i="4" s="1"/>
  <c r="P23" i="4"/>
  <c r="Q23" i="4" s="1"/>
  <c r="P27" i="4"/>
  <c r="Q27" i="4" s="1"/>
  <c r="P41" i="4"/>
  <c r="Q41" i="4" s="1"/>
  <c r="P46" i="4"/>
  <c r="Q46" i="4" s="1"/>
  <c r="J50" i="4"/>
  <c r="C14" i="3" s="1"/>
  <c r="P51" i="4"/>
  <c r="P55" i="4"/>
  <c r="Q55" i="4" s="1"/>
  <c r="P59" i="4"/>
  <c r="Q59" i="4" s="1"/>
  <c r="P63" i="4"/>
  <c r="Q63" i="4" s="1"/>
  <c r="P67" i="4"/>
  <c r="Q67" i="4" s="1"/>
  <c r="J71" i="4"/>
  <c r="C15" i="3" s="1"/>
  <c r="P72" i="4"/>
  <c r="P71" i="4" s="1"/>
  <c r="E15" i="3" s="1"/>
  <c r="J77" i="4"/>
  <c r="C17" i="3" s="1"/>
  <c r="P78" i="4"/>
  <c r="P77" i="4" s="1"/>
  <c r="E17" i="3" s="1"/>
  <c r="J82" i="4"/>
  <c r="P83" i="4"/>
  <c r="P82" i="4" s="1"/>
  <c r="P93" i="4"/>
  <c r="Q93" i="4" s="1"/>
  <c r="P97" i="4"/>
  <c r="Q97" i="4" s="1"/>
  <c r="P101" i="4"/>
  <c r="Q101" i="4" s="1"/>
  <c r="P106" i="4"/>
  <c r="Q106" i="4" s="1"/>
  <c r="P111" i="4"/>
  <c r="Q111" i="4" s="1"/>
  <c r="P120" i="4"/>
  <c r="Q120" i="4" s="1"/>
  <c r="P125" i="4"/>
  <c r="Q125" i="4" s="1"/>
  <c r="P129" i="4"/>
  <c r="Q129" i="4" s="1"/>
  <c r="P133" i="4"/>
  <c r="Q133" i="4" s="1"/>
  <c r="P137" i="4"/>
  <c r="Q137" i="4" s="1"/>
  <c r="J141" i="4"/>
  <c r="C26" i="3" s="1"/>
  <c r="P142" i="4"/>
  <c r="P141" i="4" s="1"/>
  <c r="E26" i="3" s="1"/>
  <c r="J147" i="4"/>
  <c r="C28" i="3" s="1"/>
  <c r="P148" i="4"/>
  <c r="P147" i="4" s="1"/>
  <c r="E28" i="3" s="1"/>
  <c r="C32" i="3"/>
  <c r="B32" i="3"/>
  <c r="E26" i="1"/>
  <c r="B33" i="3"/>
  <c r="P104" i="4" l="1"/>
  <c r="E22" i="3" s="1"/>
  <c r="A14" i="1"/>
  <c r="Q148" i="4"/>
  <c r="Q147" i="4" s="1"/>
  <c r="F28" i="3" s="1"/>
  <c r="Q145" i="4"/>
  <c r="Q144" i="4" s="1"/>
  <c r="F27" i="3" s="1"/>
  <c r="L7" i="4"/>
  <c r="P122" i="4"/>
  <c r="E25" i="3" s="1"/>
  <c r="Q44" i="4"/>
  <c r="F13" i="3" s="1"/>
  <c r="A5" i="1" a="1"/>
  <c r="A5" i="1" s="1"/>
  <c r="A9" i="1" s="1"/>
  <c r="D7" i="3"/>
  <c r="Q124" i="4"/>
  <c r="Q87" i="4"/>
  <c r="Q78" i="4"/>
  <c r="Q77" i="4" s="1"/>
  <c r="F17" i="3" s="1"/>
  <c r="P37" i="4"/>
  <c r="E12" i="3" s="1"/>
  <c r="E19" i="3"/>
  <c r="J81" i="4"/>
  <c r="C18" i="3" s="1"/>
  <c r="C19" i="3"/>
  <c r="E8" i="3"/>
  <c r="P109" i="4"/>
  <c r="E23" i="3" s="1"/>
  <c r="P44" i="4"/>
  <c r="E13" i="3" s="1"/>
  <c r="Q37" i="4"/>
  <c r="F12" i="3" s="1"/>
  <c r="Q110" i="4"/>
  <c r="Q109" i="4" s="1"/>
  <c r="F23" i="3" s="1"/>
  <c r="Q122" i="4"/>
  <c r="F25" i="3" s="1"/>
  <c r="P116" i="4"/>
  <c r="E24" i="3" s="1"/>
  <c r="Q117" i="4"/>
  <c r="Q116" i="4" s="1"/>
  <c r="F24" i="3" s="1"/>
  <c r="Q85" i="4"/>
  <c r="F20" i="3" s="1"/>
  <c r="P15" i="4"/>
  <c r="E10" i="3" s="1"/>
  <c r="Q16" i="4"/>
  <c r="Q15" i="4" s="1"/>
  <c r="F10" i="3" s="1"/>
  <c r="Q105" i="4"/>
  <c r="Q104" i="4" s="1"/>
  <c r="F22" i="3" s="1"/>
  <c r="Q83" i="4"/>
  <c r="Q82" i="4" s="1"/>
  <c r="P89" i="4"/>
  <c r="E21" i="3" s="1"/>
  <c r="Q90" i="4"/>
  <c r="Q89" i="4" s="1"/>
  <c r="F21" i="3" s="1"/>
  <c r="P50" i="4"/>
  <c r="E14" i="3" s="1"/>
  <c r="J7" i="4"/>
  <c r="C8" i="3"/>
  <c r="Q33" i="4"/>
  <c r="Q32" i="4" s="1"/>
  <c r="F11" i="3" s="1"/>
  <c r="N6" i="4"/>
  <c r="L81" i="4"/>
  <c r="D18" i="3" s="1"/>
  <c r="Q51" i="4"/>
  <c r="Q50" i="4" s="1"/>
  <c r="F14" i="3" s="1"/>
  <c r="Q9" i="4"/>
  <c r="Q8" i="4" s="1"/>
  <c r="C33" i="3"/>
  <c r="C31" i="3" l="1"/>
  <c r="C34" i="3" s="1"/>
  <c r="A15" i="1"/>
  <c r="A16" i="1" s="1"/>
  <c r="A12" i="1"/>
  <c r="C7" i="3"/>
  <c r="J6" i="4"/>
  <c r="C6" i="3" s="1"/>
  <c r="L6" i="4"/>
  <c r="D6" i="3" s="1"/>
  <c r="Q81" i="4"/>
  <c r="F18" i="3" s="1"/>
  <c r="F19" i="3"/>
  <c r="P7" i="4"/>
  <c r="Q7" i="4"/>
  <c r="F8" i="3"/>
  <c r="P81" i="4"/>
  <c r="E18" i="3" s="1"/>
  <c r="E27" i="1"/>
  <c r="E28" i="1" l="1"/>
  <c r="F7" i="3"/>
  <c r="Q6" i="4"/>
  <c r="F6" i="3" s="1"/>
  <c r="P6" i="4"/>
  <c r="E6" i="3" s="1"/>
  <c r="E7" i="3"/>
</calcChain>
</file>

<file path=xl/sharedStrings.xml><?xml version="1.0" encoding="utf-8"?>
<sst xmlns="http://schemas.openxmlformats.org/spreadsheetml/2006/main" count="571" uniqueCount="208">
  <si>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</si>
  <si>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</si>
  <si>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</si>
  <si>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</si>
  <si>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</si>
  <si>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</si>
  <si>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</si>
  <si>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</si>
  <si>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</si>
  <si>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</si>
  <si>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</si>
  <si>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</si>
  <si>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</si>
  <si>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</si>
  <si>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</si>
  <si>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</si>
  <si>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</si>
  <si>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CENOVÁ NABÍDKA</t>
  </si>
  <si>
    <t>ZAKÁZKA</t>
  </si>
  <si>
    <t>Set Column width to</t>
  </si>
  <si>
    <t>Číslo:</t>
  </si>
  <si>
    <t>Zakázka: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</si>
  <si>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</si>
  <si>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</si>
  <si>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</si>
  <si>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</si>
  <si>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</si>
  <si>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</si>
  <si>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</si>
  <si>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</si>
  <si>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</si>
  <si>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</si>
  <si>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</si>
  <si>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Aquapark Děčín - Sauny</t>
  </si>
  <si>
    <t>S/SO 01</t>
  </si>
  <si>
    <t>SO 01: Sauna č. 1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</si>
  <si>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</si>
  <si>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</si>
  <si>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</si>
  <si>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</si>
  <si>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</si>
  <si>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a manipulace se sutí</t>
  </si>
  <si>
    <t>S/SO 01/731</t>
  </si>
  <si>
    <t>731: Ústřední vytápění - kotelny</t>
  </si>
  <si>
    <t>S/SO 01/741</t>
  </si>
  <si>
    <t>741: Silnoproud</t>
  </si>
  <si>
    <t>S/SO 01/763</t>
  </si>
  <si>
    <t>763: Konstrukce montované</t>
  </si>
  <si>
    <t>S/SO 01/766</t>
  </si>
  <si>
    <t>766: Konstrukce truhlářské</t>
  </si>
  <si>
    <t>S/SO 01/V01</t>
  </si>
  <si>
    <t>V01: Průzkumné, geodetické a projektové práce</t>
  </si>
  <si>
    <t>S/SO 01/V04</t>
  </si>
  <si>
    <t>V04: Inženýrská činnost</t>
  </si>
  <si>
    <t>S/SO 01/VRN</t>
  </si>
  <si>
    <t>VRN: Vedlejší rozpočtové náklady</t>
  </si>
  <si>
    <t>S/SO 02</t>
  </si>
  <si>
    <t>SO 02: Sauna č. 2</t>
  </si>
  <si>
    <t>S/SO 02/006</t>
  </si>
  <si>
    <t>S/SO 02/009</t>
  </si>
  <si>
    <t>S/SO 02/099</t>
  </si>
  <si>
    <t>S/SO 02/731</t>
  </si>
  <si>
    <t>S/SO 02/741</t>
  </si>
  <si>
    <t>S/SO 02/763</t>
  </si>
  <si>
    <t>S/SO 02/766</t>
  </si>
  <si>
    <t>S/SO 02/V01</t>
  </si>
  <si>
    <t>S/SO 02/V04</t>
  </si>
  <si>
    <t>S/SO 02/VRN</t>
  </si>
  <si>
    <t>Rekonstrukce saun, Bazén Děčín - Nabídka</t>
  </si>
  <si>
    <t xml:space="preserve"> </t>
  </si>
  <si>
    <t>Stavba</t>
  </si>
  <si>
    <t>Objekt</t>
  </si>
  <si>
    <t>Oddíl</t>
  </si>
  <si>
    <t>SP</t>
  </si>
  <si>
    <t>61594312R</t>
  </si>
  <si>
    <t>Zednické začištění otvoru po osazení elektro rozvaděče do SDK příčky</t>
  </si>
  <si>
    <t>kus</t>
  </si>
  <si>
    <t>95394311R</t>
  </si>
  <si>
    <t>Osazování podružného elektrorozvaděče do SDK příčky</t>
  </si>
  <si>
    <t>95394312R</t>
  </si>
  <si>
    <t>Úklid a likvidace odpadu původem ze stavby nové sauny - vč. přesunu a skládkovného</t>
  </si>
  <si>
    <t>kpl</t>
  </si>
  <si>
    <t>997002511</t>
  </si>
  <si>
    <t>Vodorovné přemístění suti a vybouraných hmot bez naložení ale se složením a urovnáním do 1 km</t>
  </si>
  <si>
    <t>t</t>
  </si>
  <si>
    <t>997002519</t>
  </si>
  <si>
    <t>Příplatek ZKD 1 km přemístění suti a vybouraných hmot</t>
  </si>
  <si>
    <t>997211111</t>
  </si>
  <si>
    <t>Svislá doprava suti na v 3,5 m</t>
  </si>
  <si>
    <t>997002611</t>
  </si>
  <si>
    <t>Nakládání suti a vybouraných hmot</t>
  </si>
  <si>
    <t>997013212</t>
  </si>
  <si>
    <t>Vnitrostaveništní doprava suti a vybouraných hmot pro budovy v přes 6 do 9 m ručně</t>
  </si>
  <si>
    <t>997013811</t>
  </si>
  <si>
    <t>Poplatek za uložení na skládce (skládkovné) stavebního odpadu dřevěného kód odpadu 17 02 01</t>
  </si>
  <si>
    <t>997013814</t>
  </si>
  <si>
    <t>Poplatek za uložení na skládce (skládkovné) stavebního odpadu izolací kód odpadu 17 06 04</t>
  </si>
  <si>
    <t>766421822</t>
  </si>
  <si>
    <t>Demontáž truhlářského obložení podhledů podkladových roštů</t>
  </si>
  <si>
    <t>m2</t>
  </si>
  <si>
    <t>766411822</t>
  </si>
  <si>
    <t>Demontáž truhlářského obložení stěn podkladových roštů</t>
  </si>
  <si>
    <t>766431822</t>
  </si>
  <si>
    <t>Demontáž truhlářského obložení sloupů a pilířů podkladových roštů</t>
  </si>
  <si>
    <t>766431821</t>
  </si>
  <si>
    <t>Demontáž truhlářského obložení sloupů a pilířů z palubek</t>
  </si>
  <si>
    <t>766421821</t>
  </si>
  <si>
    <t>Demontáž truhlářského obložení podhledů z palubek</t>
  </si>
  <si>
    <t>766411821</t>
  </si>
  <si>
    <t>Demontáž truhlářského obložení stěn z palubek</t>
  </si>
  <si>
    <t>76641181R</t>
  </si>
  <si>
    <t>Demontáž interieru původní sauny</t>
  </si>
  <si>
    <t>998011002</t>
  </si>
  <si>
    <t>Přesun hmot pro budovy zděné v přes 6 do 12 m</t>
  </si>
  <si>
    <t>73111001R</t>
  </si>
  <si>
    <t>73128001R</t>
  </si>
  <si>
    <t>73128002R</t>
  </si>
  <si>
    <t>Dodávka a montáž - saunový teploměr</t>
  </si>
  <si>
    <t>74123101R</t>
  </si>
  <si>
    <t>Montáž a dodávka podružného rozvaděče LSG10</t>
  </si>
  <si>
    <t>741372113</t>
  </si>
  <si>
    <t>Montáž a dodávka svítidlo LED interiérové páskové se zapojením vodičů. (pásek je instalován v opěrkách zad a to vždy v jejich nejvrchnější části)</t>
  </si>
  <si>
    <t>74131101R</t>
  </si>
  <si>
    <t>74137001R</t>
  </si>
  <si>
    <t>741810001</t>
  </si>
  <si>
    <t>Celková prohlídka elektrického rozvodu a zařízení do 100 000,- Kč vč. elektro revize</t>
  </si>
  <si>
    <t>763111741</t>
  </si>
  <si>
    <t xml:space="preserve">Montáž parotěsné zábrany </t>
  </si>
  <si>
    <t>H</t>
  </si>
  <si>
    <t>28329276</t>
  </si>
  <si>
    <t xml:space="preserve">fólie PE vyztužená pro parotěsnou vrstvu </t>
  </si>
  <si>
    <t>763111742</t>
  </si>
  <si>
    <t xml:space="preserve">Montáž jedné vrstvy tepelné izolace </t>
  </si>
  <si>
    <t>63150968</t>
  </si>
  <si>
    <t>role akustická a tepelně izolační z minerálních vláken tl 100mm (stěny tl. 100mm, strop tl. 200mm)</t>
  </si>
  <si>
    <t>766421213</t>
  </si>
  <si>
    <t>Montáž obložení podhledů jednoduchých palubkami z měkkého dřeva š přes 80 do 100 mm</t>
  </si>
  <si>
    <t>766431313</t>
  </si>
  <si>
    <t>Montáž obložení sloupů a pilířů pl do 1 m2 palubkami z měkkého dřeva š přes 80 do 100 mm</t>
  </si>
  <si>
    <t>766411213</t>
  </si>
  <si>
    <t>Montáž obložení stěn palubkami z měkkého dřeva š přes 80 do 100 mm</t>
  </si>
  <si>
    <t>61191178</t>
  </si>
  <si>
    <t>palubky obkladové skandinávský smrk STP 14x96mm (vodorovně)</t>
  </si>
  <si>
    <t>766437311</t>
  </si>
  <si>
    <t>Montáž rastru z KVH hranolů pro montáž obkladů v ploše</t>
  </si>
  <si>
    <t>61223269</t>
  </si>
  <si>
    <t xml:space="preserve">hranol konstrukční KVH lepený průřezu 80x80-280mm </t>
  </si>
  <si>
    <t>m3</t>
  </si>
  <si>
    <t>766427112</t>
  </si>
  <si>
    <t>Montáž a dodávka základních roštů pro uchycení lavic (ABACHI) - dle technického výkresu</t>
  </si>
  <si>
    <t>m</t>
  </si>
  <si>
    <t>766417211</t>
  </si>
  <si>
    <t>Montáž podkladového roštu pro obložení stěn</t>
  </si>
  <si>
    <t>SUB</t>
  </si>
  <si>
    <t>76641101R</t>
  </si>
  <si>
    <t>Montáž a dodávka - opěrka zad 500x270mm</t>
  </si>
  <si>
    <t>ks</t>
  </si>
  <si>
    <t>76641102R</t>
  </si>
  <si>
    <t>Montáž a dodávka - opěrka zad 2680x270mm</t>
  </si>
  <si>
    <t>76641103R</t>
  </si>
  <si>
    <t>Montáž a dodávka - opěrka zad 2000x270mm</t>
  </si>
  <si>
    <t>76641104R</t>
  </si>
  <si>
    <t>Montáž a dodávka celoskleněných dveří 600/2000mm, vč. smrkového rámu, magnetického zámku a úchytů pro otevření (levé)</t>
  </si>
  <si>
    <t>76641105R</t>
  </si>
  <si>
    <t>Montáž a dodávka Lavice č. 1 rozměr 2170 x 580 mm</t>
  </si>
  <si>
    <t>76641106R</t>
  </si>
  <si>
    <t>Montáž a dodávka Lavice č. 2 rozměr 2750 x 580 mm</t>
  </si>
  <si>
    <t>76641107R</t>
  </si>
  <si>
    <t>Montáž a dodávka Lavice č. 3 rozměr 2750 x 620 mm</t>
  </si>
  <si>
    <t>76641108R</t>
  </si>
  <si>
    <t>Montáž a dodávka Lavice č. 4 rozměr 1000 x 580 mm</t>
  </si>
  <si>
    <t>76641109R</t>
  </si>
  <si>
    <t>Montáž a dodávka Lavice č. 5 rozměr 1580 x 580 mm</t>
  </si>
  <si>
    <t>76641110R</t>
  </si>
  <si>
    <t>Montáž a dodávka Lavice č. 6 rozměr 2120 x 620 mm</t>
  </si>
  <si>
    <t>998766312</t>
  </si>
  <si>
    <t>Přesun hmot procentní pro kce truhlářské ruční v objektech v přes 6 do 12 m</t>
  </si>
  <si>
    <t>%</t>
  </si>
  <si>
    <t>ON</t>
  </si>
  <si>
    <t>010001000</t>
  </si>
  <si>
    <t>Průzkumné, geodetické a projektové práce (projekt elektro)</t>
  </si>
  <si>
    <t>045002000</t>
  </si>
  <si>
    <t>Kompletační a koordinační činnost</t>
  </si>
  <si>
    <t>07</t>
  </si>
  <si>
    <t>Zařízení staveniště</t>
  </si>
  <si>
    <t>04</t>
  </si>
  <si>
    <t>Mimostaveništní doprava</t>
  </si>
  <si>
    <t>Zednické začištění otvoru po osazení stávajícího elektro rozvaděče do SDK příčky</t>
  </si>
  <si>
    <t>Osazování stávajícího podružného elektrorozvaděče do SDK příčky</t>
  </si>
  <si>
    <t>Ochránění stávajícího topidla Harvia vč. kamenů po dobu přestavby - zakrytí</t>
  </si>
  <si>
    <t>Ochránění stávající regulace EMOTEC D po dobu přestavby - zakrytí</t>
  </si>
  <si>
    <t>Dodávka a montáž podružného rozvaděče LSG10</t>
  </si>
  <si>
    <t>Montáž a dodávka - opěrka zad 1520x270mm</t>
  </si>
  <si>
    <t>Montáž a dodávka - opěrka zad 1900x270mm</t>
  </si>
  <si>
    <t>Montáž a dodávka Lavice č. 1 rozměr 1365 x 580 mm</t>
  </si>
  <si>
    <t>Montáž a dodávka Lavice č. 2 rozměr 1985 x 580 mm</t>
  </si>
  <si>
    <t>Montáž a dodávka Lavice č. 3 rozměr 1985 x 620 mm</t>
  </si>
  <si>
    <t>Montáž a dodávka Lavice č. 4 rozměr 2060 x 580 mm</t>
  </si>
  <si>
    <t>Montáž a dodávka Lavice č. 5 rozměr 2640 x 620 mm</t>
  </si>
  <si>
    <t>Aquapark Děčín</t>
  </si>
  <si>
    <t>Oblouková 1400/6</t>
  </si>
  <si>
    <t>40502 - Děčín I</t>
  </si>
  <si>
    <t>Rekonstrukce saun, Aquapark Děčín</t>
  </si>
  <si>
    <t>Dodávka a montáž regulace EMOTEC D včetně kabeláže</t>
  </si>
  <si>
    <t>Dodávka a montáž - saunový teploměr včetně kabeláže</t>
  </si>
  <si>
    <t>Montáž a dodávka Nouzového vypínače včetně kabeláže</t>
  </si>
  <si>
    <t>Montáž a dodávka Nouzového osvětlení včetně kabeláže</t>
  </si>
  <si>
    <t>Dodávka a montáž Topidlo Harvia Vega PRO BC 165 (topidlo pro saunové ceremoniály), přívodního kabelu a vč. kamenů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</si>
</sst>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2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/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1" fillId="4" borderId="0" xfId="0" applyNumberFormat="1" applyFont="1" applyFill="1" applyAlignment="1">
      <alignment horizontal="left" vertical="top" wrapText="1"/>
    </xf>
    <xf numFmtId="1" fontId="11" fillId="4" borderId="0" xfId="0" applyNumberFormat="1" applyFont="1" applyFill="1"/>
    <xf numFmtId="49" fontId="11" fillId="4" borderId="0" xfId="0" applyNumberFormat="1" applyFont="1" applyFill="1"/>
    <xf numFmtId="1" fontId="11" fillId="5" borderId="0" xfId="0" applyNumberFormat="1" applyFont="1" applyFill="1"/>
    <xf numFmtId="49" fontId="11" fillId="5" borderId="0" xfId="0" applyNumberFormat="1" applyFont="1" applyFill="1"/>
    <xf numFmtId="49" fontId="11" fillId="5" borderId="0" xfId="0" applyNumberFormat="1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F13" sqref="F13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199</v>
      </c>
    </row>
    <row r="2" spans="1:12" ht="11.25" x14ac:dyDescent="0.2">
      <c r="A2" s="9">
        <v>0</v>
      </c>
      <c r="C2" s="13" t="s">
        <v>200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201</v>
      </c>
      <c r="D3" s="103" t="s">
        <v>17</v>
      </c>
      <c r="E3" s="104"/>
      <c r="F3" s="104"/>
      <c r="G3" s="104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104"/>
      <c r="E4" s="104"/>
      <c r="F4" s="104"/>
      <c r="G4" s="104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09" t="s">
        <v>18</v>
      </c>
      <c r="F7" s="109"/>
      <c r="G7" s="20"/>
      <c r="H7" s="20"/>
      <c r="I7" s="12"/>
      <c r="J7" s="21"/>
      <c r="K7" s="21"/>
      <c r="L7" s="22" t="s">
        <v>19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20</v>
      </c>
      <c r="E9" s="110"/>
      <c r="F9" s="111"/>
      <c r="G9" s="111"/>
      <c r="H9" s="111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21</v>
      </c>
      <c r="E10" s="111" t="s">
        <v>202</v>
      </c>
      <c r="F10" s="111"/>
      <c r="G10" s="111"/>
      <c r="H10" s="111"/>
      <c r="J10" s="26"/>
      <c r="K10" s="26"/>
      <c r="L10" s="25" t="str">
        <f>E10</f>
        <v>Rekonstrukce saun, Aquapark Děčín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22</v>
      </c>
      <c r="E11" s="110"/>
      <c r="F11" s="111"/>
      <c r="G11" s="111"/>
      <c r="H11" s="111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07" t="s">
        <v>23</v>
      </c>
      <c r="F14" s="108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24</v>
      </c>
      <c r="E16" s="105" t="s">
        <v>25</v>
      </c>
      <c r="F16" s="106"/>
      <c r="G16" s="106"/>
      <c r="H16" s="106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9"/>
      <c r="E19" s="107" t="s">
        <v>26</v>
      </c>
      <c r="F19" s="108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24</v>
      </c>
      <c r="E21" s="28" t="s">
        <v>25</v>
      </c>
      <c r="F21" s="28"/>
      <c r="G21" s="28"/>
      <c r="H21" s="28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30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9"/>
      <c r="E24" s="107" t="s">
        <v>27</v>
      </c>
      <c r="F24" s="108"/>
      <c r="G24" s="11"/>
      <c r="H24" s="11"/>
      <c r="J24" s="21"/>
      <c r="K24" s="21"/>
    </row>
    <row r="25" spans="1:12" x14ac:dyDescent="0.15">
      <c r="C25" s="18"/>
      <c r="D25" s="30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28</v>
      </c>
      <c r="E26" s="31">
        <f ca="1">INDIRECT("A6")</f>
        <v>0</v>
      </c>
      <c r="F26" s="5" t="s">
        <v>29</v>
      </c>
      <c r="G26" s="1"/>
      <c r="H26" s="1"/>
      <c r="I26" s="32"/>
      <c r="J26" s="26"/>
      <c r="K26" s="26"/>
      <c r="L26" s="26"/>
    </row>
    <row r="27" spans="1:12" customFormat="1" ht="12.75" x14ac:dyDescent="0.2">
      <c r="C27" s="1"/>
      <c r="D27" s="24" t="s">
        <v>30</v>
      </c>
      <c r="E27" s="33">
        <f ca="1">INDIRECT("A16")</f>
        <v>0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2.75" x14ac:dyDescent="0.2">
      <c r="C28" s="1"/>
      <c r="D28" s="24" t="s">
        <v>31</v>
      </c>
      <c r="E28" s="33">
        <f ca="1">E26+E27</f>
        <v>0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15">
      <c r="C29" s="35"/>
      <c r="D29" s="35"/>
      <c r="E29" s="35"/>
      <c r="F29" s="35"/>
      <c r="G29" s="35"/>
      <c r="H29" s="35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36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68</v>
      </c>
    </row>
    <row r="2" spans="1:8" ht="15.75" x14ac:dyDescent="0.15">
      <c r="B2" s="19" t="s">
        <v>69</v>
      </c>
      <c r="C2" s="38"/>
      <c r="D2" s="40"/>
      <c r="E2" s="38"/>
      <c r="F2" s="38"/>
    </row>
    <row r="3" spans="1:8" ht="7.5" customHeight="1" x14ac:dyDescent="0.15">
      <c r="A3" s="6"/>
      <c r="B3" s="36"/>
      <c r="C3" s="38"/>
      <c r="D3" s="41"/>
      <c r="E3" s="43"/>
      <c r="F3" s="43"/>
      <c r="G3" s="8"/>
    </row>
    <row r="4" spans="1:8" ht="11.25" x14ac:dyDescent="0.2">
      <c r="A4" s="4"/>
      <c r="B4" s="44" t="s">
        <v>3</v>
      </c>
      <c r="C4" s="45" t="s">
        <v>9</v>
      </c>
      <c r="D4" s="46" t="s">
        <v>11</v>
      </c>
      <c r="E4" s="45" t="s">
        <v>2</v>
      </c>
      <c r="F4" s="45" t="s">
        <v>15</v>
      </c>
      <c r="G4" s="6"/>
      <c r="H4" s="8"/>
    </row>
    <row r="5" spans="1:8" ht="7.5" customHeight="1" x14ac:dyDescent="0.15">
      <c r="B5" s="36"/>
      <c r="C5" s="38"/>
      <c r="D5" s="40"/>
      <c r="E5" s="38"/>
      <c r="F5" s="38"/>
      <c r="G5" s="8"/>
    </row>
    <row r="6" spans="1:8" ht="12" x14ac:dyDescent="0.15">
      <c r="A6" s="59" t="s">
        <v>32</v>
      </c>
      <c r="B6" s="60" t="s">
        <v>33</v>
      </c>
      <c r="C6" s="61">
        <f>VLOOKUP($A6,Zakázka!$A:$Q,10,FALSE)</f>
        <v>0</v>
      </c>
      <c r="D6" s="62">
        <f>VLOOKUP($A6,Zakázka!$A:$Q,12,FALSE)</f>
        <v>2.4416161000000005</v>
      </c>
      <c r="E6" s="61">
        <f>VLOOKUP($A6,Zakázka!$A:$Q,16,FALSE)</f>
        <v>0</v>
      </c>
      <c r="F6" s="61">
        <f>VLOOKUP($A6,Zakázka!$A:$Q,17,FALSE)</f>
        <v>0</v>
      </c>
      <c r="G6" s="6"/>
      <c r="H6" s="8"/>
    </row>
    <row r="7" spans="1:8" ht="12" outlineLevel="1" x14ac:dyDescent="0.15">
      <c r="A7" s="63" t="s">
        <v>34</v>
      </c>
      <c r="B7" s="64" t="s">
        <v>35</v>
      </c>
      <c r="C7" s="65">
        <f>VLOOKUP($A7,Zakázka!$A:$Q,10,FALSE)</f>
        <v>0</v>
      </c>
      <c r="D7" s="66">
        <f>VLOOKUP($A7,Zakázka!$A:$Q,12,FALSE)</f>
        <v>1.2671239999999999</v>
      </c>
      <c r="E7" s="65">
        <f>VLOOKUP($A7,Zakázka!$A:$Q,16,FALSE)</f>
        <v>0</v>
      </c>
      <c r="F7" s="65">
        <f>VLOOKUP($A7,Zakázka!$A:$Q,17,FALSE)</f>
        <v>0</v>
      </c>
      <c r="G7" s="6"/>
      <c r="H7" s="8"/>
    </row>
    <row r="8" spans="1:8" ht="11.25" outlineLevel="2" x14ac:dyDescent="0.15">
      <c r="A8" s="67" t="s">
        <v>36</v>
      </c>
      <c r="B8" s="68" t="s">
        <v>37</v>
      </c>
      <c r="C8" s="69">
        <f>VLOOKUP($A8,Zakázka!$A:$Q,10,FALSE)</f>
        <v>0</v>
      </c>
      <c r="D8" s="70">
        <f>VLOOKUP($A8,Zakázka!$A:$Q,12,FALSE)</f>
        <v>2.5000000000000001E-4</v>
      </c>
      <c r="E8" s="69">
        <f>VLOOKUP($A8,Zakázka!$A:$Q,16,FALSE)</f>
        <v>0</v>
      </c>
      <c r="F8" s="69">
        <f>VLOOKUP($A8,Zakázka!$A:$Q,17,FALSE)</f>
        <v>0</v>
      </c>
      <c r="G8" s="6"/>
      <c r="H8" s="8"/>
    </row>
    <row r="9" spans="1:8" ht="11.25" outlineLevel="2" x14ac:dyDescent="0.15">
      <c r="A9" s="67" t="s">
        <v>38</v>
      </c>
      <c r="B9" s="68" t="s">
        <v>39</v>
      </c>
      <c r="C9" s="69">
        <f>VLOOKUP($A9,Zakázka!$A:$Q,10,FALSE)</f>
        <v>0</v>
      </c>
      <c r="D9" s="70">
        <f>VLOOKUP($A9,Zakázka!$A:$Q,12,FALSE)</f>
        <v>5.0000000000000001E-4</v>
      </c>
      <c r="E9" s="69">
        <f>VLOOKUP($A9,Zakázka!$A:$Q,16,FALSE)</f>
        <v>0</v>
      </c>
      <c r="F9" s="69">
        <f>VLOOKUP($A9,Zakázka!$A:$Q,17,FALSE)</f>
        <v>0</v>
      </c>
      <c r="G9" s="6"/>
      <c r="H9" s="8"/>
    </row>
    <row r="10" spans="1:8" ht="11.25" outlineLevel="2" x14ac:dyDescent="0.15">
      <c r="A10" s="67" t="s">
        <v>40</v>
      </c>
      <c r="B10" s="68" t="s">
        <v>41</v>
      </c>
      <c r="C10" s="69">
        <f>VLOOKUP($A10,Zakázka!$A:$Q,10,FALSE)</f>
        <v>0</v>
      </c>
      <c r="D10" s="70">
        <f>VLOOKUP($A10,Zakázka!$A:$Q,12,FALSE)</f>
        <v>0</v>
      </c>
      <c r="E10" s="69">
        <f>VLOOKUP($A10,Zakázka!$A:$Q,16,FALSE)</f>
        <v>0</v>
      </c>
      <c r="F10" s="69">
        <f>VLOOKUP($A10,Zakázka!$A:$Q,17,FALSE)</f>
        <v>0</v>
      </c>
      <c r="G10" s="6"/>
      <c r="H10" s="8"/>
    </row>
    <row r="11" spans="1:8" ht="11.25" outlineLevel="2" x14ac:dyDescent="0.15">
      <c r="A11" s="67" t="s">
        <v>42</v>
      </c>
      <c r="B11" s="68" t="s">
        <v>43</v>
      </c>
      <c r="C11" s="69">
        <f>VLOOKUP($A11,Zakázka!$A:$Q,10,FALSE)</f>
        <v>0</v>
      </c>
      <c r="D11" s="70">
        <f>VLOOKUP($A11,Zakázka!$A:$Q,12,FALSE)</f>
        <v>0.33729999999999993</v>
      </c>
      <c r="E11" s="69">
        <f>VLOOKUP($A11,Zakázka!$A:$Q,16,FALSE)</f>
        <v>0</v>
      </c>
      <c r="F11" s="69">
        <f>VLOOKUP($A11,Zakázka!$A:$Q,17,FALSE)</f>
        <v>0</v>
      </c>
      <c r="G11" s="6"/>
      <c r="H11" s="8"/>
    </row>
    <row r="12" spans="1:8" ht="11.25" outlineLevel="2" x14ac:dyDescent="0.15">
      <c r="A12" s="67" t="s">
        <v>44</v>
      </c>
      <c r="B12" s="68" t="s">
        <v>45</v>
      </c>
      <c r="C12" s="69">
        <f>VLOOKUP($A12,Zakázka!$A:$Q,10,FALSE)</f>
        <v>0</v>
      </c>
      <c r="D12" s="70">
        <f>VLOOKUP($A12,Zakázka!$A:$Q,12,FALSE)</f>
        <v>0</v>
      </c>
      <c r="E12" s="69">
        <f>VLOOKUP($A12,Zakázka!$A:$Q,16,FALSE)</f>
        <v>0</v>
      </c>
      <c r="F12" s="69">
        <f>VLOOKUP($A12,Zakázka!$A:$Q,17,FALSE)</f>
        <v>0</v>
      </c>
      <c r="G12" s="6"/>
      <c r="H12" s="8"/>
    </row>
    <row r="13" spans="1:8" ht="11.25" outlineLevel="2" x14ac:dyDescent="0.15">
      <c r="A13" s="67" t="s">
        <v>46</v>
      </c>
      <c r="B13" s="68" t="s">
        <v>47</v>
      </c>
      <c r="C13" s="69">
        <f>VLOOKUP($A13,Zakázka!$A:$Q,10,FALSE)</f>
        <v>0</v>
      </c>
      <c r="D13" s="70">
        <f>VLOOKUP($A13,Zakázka!$A:$Q,12,FALSE)</f>
        <v>0.28074899999999997</v>
      </c>
      <c r="E13" s="69">
        <f>VLOOKUP($A13,Zakázka!$A:$Q,16,FALSE)</f>
        <v>0</v>
      </c>
      <c r="F13" s="69">
        <f>VLOOKUP($A13,Zakázka!$A:$Q,17,FALSE)</f>
        <v>0</v>
      </c>
      <c r="G13" s="6"/>
      <c r="H13" s="8"/>
    </row>
    <row r="14" spans="1:8" ht="11.25" outlineLevel="2" x14ac:dyDescent="0.15">
      <c r="A14" s="67" t="s">
        <v>48</v>
      </c>
      <c r="B14" s="68" t="s">
        <v>49</v>
      </c>
      <c r="C14" s="69">
        <f>VLOOKUP($A14,Zakázka!$A:$Q,10,FALSE)</f>
        <v>0</v>
      </c>
      <c r="D14" s="70">
        <f>VLOOKUP($A14,Zakázka!$A:$Q,12,FALSE)</f>
        <v>0.64832500000000004</v>
      </c>
      <c r="E14" s="69">
        <f>VLOOKUP($A14,Zakázka!$A:$Q,16,FALSE)</f>
        <v>0</v>
      </c>
      <c r="F14" s="69">
        <f>VLOOKUP($A14,Zakázka!$A:$Q,17,FALSE)</f>
        <v>0</v>
      </c>
      <c r="G14" s="6"/>
      <c r="H14" s="8"/>
    </row>
    <row r="15" spans="1:8" ht="11.25" outlineLevel="2" x14ac:dyDescent="0.15">
      <c r="A15" s="67" t="s">
        <v>50</v>
      </c>
      <c r="B15" s="68" t="s">
        <v>51</v>
      </c>
      <c r="C15" s="69">
        <f>VLOOKUP($A15,Zakázka!$A:$Q,10,FALSE)</f>
        <v>0</v>
      </c>
      <c r="D15" s="70">
        <f>VLOOKUP($A15,Zakázka!$A:$Q,12,FALSE)</f>
        <v>0</v>
      </c>
      <c r="E15" s="69">
        <f>VLOOKUP($A15,Zakázka!$A:$Q,16,FALSE)</f>
        <v>0</v>
      </c>
      <c r="F15" s="69">
        <f>VLOOKUP($A15,Zakázka!$A:$Q,17,FALSE)</f>
        <v>0</v>
      </c>
      <c r="G15" s="6"/>
      <c r="H15" s="8"/>
    </row>
    <row r="16" spans="1:8" ht="11.25" outlineLevel="2" x14ac:dyDescent="0.15">
      <c r="A16" s="67" t="s">
        <v>52</v>
      </c>
      <c r="B16" s="68" t="s">
        <v>53</v>
      </c>
      <c r="C16" s="69">
        <f>VLOOKUP($A16,Zakázka!$A:$Q,10,FALSE)</f>
        <v>0</v>
      </c>
      <c r="D16" s="70">
        <f>VLOOKUP($A16,Zakázka!$A:$Q,12,FALSE)</f>
        <v>0</v>
      </c>
      <c r="E16" s="69">
        <f>VLOOKUP($A16,Zakázka!$A:$Q,16,FALSE)</f>
        <v>0</v>
      </c>
      <c r="F16" s="69">
        <f>VLOOKUP($A16,Zakázka!$A:$Q,17,FALSE)</f>
        <v>0</v>
      </c>
      <c r="G16" s="6"/>
      <c r="H16" s="8"/>
    </row>
    <row r="17" spans="1:8" ht="11.25" outlineLevel="2" x14ac:dyDescent="0.15">
      <c r="A17" s="67" t="s">
        <v>54</v>
      </c>
      <c r="B17" s="68" t="s">
        <v>55</v>
      </c>
      <c r="C17" s="69">
        <f>VLOOKUP($A17,Zakázka!$A:$Q,10,FALSE)</f>
        <v>0</v>
      </c>
      <c r="D17" s="70">
        <f>VLOOKUP($A17,Zakázka!$A:$Q,12,FALSE)</f>
        <v>0</v>
      </c>
      <c r="E17" s="69">
        <f>VLOOKUP($A17,Zakázka!$A:$Q,16,FALSE)</f>
        <v>0</v>
      </c>
      <c r="F17" s="69">
        <f>VLOOKUP($A17,Zakázka!$A:$Q,17,FALSE)</f>
        <v>0</v>
      </c>
      <c r="G17" s="6"/>
      <c r="H17" s="8"/>
    </row>
    <row r="18" spans="1:8" ht="12" outlineLevel="1" x14ac:dyDescent="0.15">
      <c r="A18" s="63" t="s">
        <v>56</v>
      </c>
      <c r="B18" s="64" t="s">
        <v>57</v>
      </c>
      <c r="C18" s="65">
        <f>VLOOKUP($A18,Zakázka!$A:$Q,10,FALSE)</f>
        <v>0</v>
      </c>
      <c r="D18" s="66">
        <f>VLOOKUP($A18,Zakázka!$A:$Q,12,FALSE)</f>
        <v>1.1744920999999999</v>
      </c>
      <c r="E18" s="65">
        <f>VLOOKUP($A18,Zakázka!$A:$Q,16,FALSE)</f>
        <v>0</v>
      </c>
      <c r="F18" s="65">
        <f>VLOOKUP($A18,Zakázka!$A:$Q,17,FALSE)</f>
        <v>0</v>
      </c>
      <c r="G18" s="6"/>
      <c r="H18" s="8"/>
    </row>
    <row r="19" spans="1:8" ht="11.25" outlineLevel="2" x14ac:dyDescent="0.15">
      <c r="A19" s="67" t="s">
        <v>58</v>
      </c>
      <c r="B19" s="68" t="s">
        <v>37</v>
      </c>
      <c r="C19" s="69">
        <f>VLOOKUP($A19,Zakázka!$A:$Q,10,FALSE)</f>
        <v>0</v>
      </c>
      <c r="D19" s="70">
        <f>VLOOKUP($A19,Zakázka!$A:$Q,12,FALSE)</f>
        <v>2.5000000000000001E-4</v>
      </c>
      <c r="E19" s="69">
        <f>VLOOKUP($A19,Zakázka!$A:$Q,16,FALSE)</f>
        <v>0</v>
      </c>
      <c r="F19" s="69">
        <f>VLOOKUP($A19,Zakázka!$A:$Q,17,FALSE)</f>
        <v>0</v>
      </c>
      <c r="G19" s="6"/>
      <c r="H19" s="8"/>
    </row>
    <row r="20" spans="1:8" ht="11.25" outlineLevel="2" x14ac:dyDescent="0.15">
      <c r="A20" s="67" t="s">
        <v>59</v>
      </c>
      <c r="B20" s="68" t="s">
        <v>39</v>
      </c>
      <c r="C20" s="69">
        <f>VLOOKUP($A20,Zakázka!$A:$Q,10,FALSE)</f>
        <v>0</v>
      </c>
      <c r="D20" s="70">
        <f>VLOOKUP($A20,Zakázka!$A:$Q,12,FALSE)</f>
        <v>5.0000000000000001E-4</v>
      </c>
      <c r="E20" s="69">
        <f>VLOOKUP($A20,Zakázka!$A:$Q,16,FALSE)</f>
        <v>0</v>
      </c>
      <c r="F20" s="69">
        <f>VLOOKUP($A20,Zakázka!$A:$Q,17,FALSE)</f>
        <v>0</v>
      </c>
      <c r="G20" s="6"/>
      <c r="H20" s="8"/>
    </row>
    <row r="21" spans="1:8" ht="11.25" outlineLevel="2" x14ac:dyDescent="0.15">
      <c r="A21" s="67" t="s">
        <v>60</v>
      </c>
      <c r="B21" s="68" t="s">
        <v>41</v>
      </c>
      <c r="C21" s="69">
        <f>VLOOKUP($A21,Zakázka!$A:$Q,10,FALSE)</f>
        <v>0</v>
      </c>
      <c r="D21" s="70">
        <f>VLOOKUP($A21,Zakázka!$A:$Q,12,FALSE)</f>
        <v>0</v>
      </c>
      <c r="E21" s="69">
        <f>VLOOKUP($A21,Zakázka!$A:$Q,16,FALSE)</f>
        <v>0</v>
      </c>
      <c r="F21" s="69">
        <f>VLOOKUP($A21,Zakázka!$A:$Q,17,FALSE)</f>
        <v>0</v>
      </c>
      <c r="G21" s="6"/>
      <c r="H21" s="8"/>
    </row>
    <row r="22" spans="1:8" ht="11.25" outlineLevel="2" x14ac:dyDescent="0.15">
      <c r="A22" s="67" t="s">
        <v>61</v>
      </c>
      <c r="B22" s="68" t="s">
        <v>43</v>
      </c>
      <c r="C22" s="69">
        <f>VLOOKUP($A22,Zakázka!$A:$Q,10,FALSE)</f>
        <v>0</v>
      </c>
      <c r="D22" s="70">
        <f>VLOOKUP($A22,Zakázka!$A:$Q,12,FALSE)</f>
        <v>0.33729999999999993</v>
      </c>
      <c r="E22" s="69">
        <f>VLOOKUP($A22,Zakázka!$A:$Q,16,FALSE)</f>
        <v>0</v>
      </c>
      <c r="F22" s="69">
        <f>VLOOKUP($A22,Zakázka!$A:$Q,17,FALSE)</f>
        <v>0</v>
      </c>
      <c r="G22" s="6"/>
      <c r="H22" s="8"/>
    </row>
    <row r="23" spans="1:8" ht="11.25" outlineLevel="2" x14ac:dyDescent="0.15">
      <c r="A23" s="67" t="s">
        <v>62</v>
      </c>
      <c r="B23" s="68" t="s">
        <v>45</v>
      </c>
      <c r="C23" s="69">
        <f>VLOOKUP($A23,Zakázka!$A:$Q,10,FALSE)</f>
        <v>0</v>
      </c>
      <c r="D23" s="70">
        <f>VLOOKUP($A23,Zakázka!$A:$Q,12,FALSE)</f>
        <v>0</v>
      </c>
      <c r="E23" s="69">
        <f>VLOOKUP($A23,Zakázka!$A:$Q,16,FALSE)</f>
        <v>0</v>
      </c>
      <c r="F23" s="69">
        <f>VLOOKUP($A23,Zakázka!$A:$Q,17,FALSE)</f>
        <v>0</v>
      </c>
      <c r="G23" s="6"/>
      <c r="H23" s="8"/>
    </row>
    <row r="24" spans="1:8" ht="11.25" outlineLevel="2" x14ac:dyDescent="0.15">
      <c r="A24" s="67" t="s">
        <v>63</v>
      </c>
      <c r="B24" s="68" t="s">
        <v>47</v>
      </c>
      <c r="C24" s="69">
        <f>VLOOKUP($A24,Zakázka!$A:$Q,10,FALSE)</f>
        <v>0</v>
      </c>
      <c r="D24" s="70">
        <f>VLOOKUP($A24,Zakázka!$A:$Q,12,FALSE)</f>
        <v>0.24906209999999998</v>
      </c>
      <c r="E24" s="69">
        <f>VLOOKUP($A24,Zakázka!$A:$Q,16,FALSE)</f>
        <v>0</v>
      </c>
      <c r="F24" s="69">
        <f>VLOOKUP($A24,Zakázka!$A:$Q,17,FALSE)</f>
        <v>0</v>
      </c>
      <c r="G24" s="6"/>
      <c r="H24" s="8"/>
    </row>
    <row r="25" spans="1:8" ht="11.25" outlineLevel="2" x14ac:dyDescent="0.15">
      <c r="A25" s="67" t="s">
        <v>64</v>
      </c>
      <c r="B25" s="68" t="s">
        <v>49</v>
      </c>
      <c r="C25" s="69">
        <f>VLOOKUP($A25,Zakázka!$A:$Q,10,FALSE)</f>
        <v>0</v>
      </c>
      <c r="D25" s="70">
        <f>VLOOKUP($A25,Zakázka!$A:$Q,12,FALSE)</f>
        <v>0.58738000000000001</v>
      </c>
      <c r="E25" s="69">
        <f>VLOOKUP($A25,Zakázka!$A:$Q,16,FALSE)</f>
        <v>0</v>
      </c>
      <c r="F25" s="69">
        <f>VLOOKUP($A25,Zakázka!$A:$Q,17,FALSE)</f>
        <v>0</v>
      </c>
      <c r="G25" s="6"/>
      <c r="H25" s="8"/>
    </row>
    <row r="26" spans="1:8" ht="11.25" outlineLevel="2" x14ac:dyDescent="0.15">
      <c r="A26" s="67" t="s">
        <v>65</v>
      </c>
      <c r="B26" s="68" t="s">
        <v>51</v>
      </c>
      <c r="C26" s="69">
        <f>VLOOKUP($A26,Zakázka!$A:$Q,10,FALSE)</f>
        <v>0</v>
      </c>
      <c r="D26" s="70">
        <f>VLOOKUP($A26,Zakázka!$A:$Q,12,FALSE)</f>
        <v>0</v>
      </c>
      <c r="E26" s="69">
        <f>VLOOKUP($A26,Zakázka!$A:$Q,16,FALSE)</f>
        <v>0</v>
      </c>
      <c r="F26" s="69">
        <f>VLOOKUP($A26,Zakázka!$A:$Q,17,FALSE)</f>
        <v>0</v>
      </c>
      <c r="G26" s="6"/>
      <c r="H26" s="8"/>
    </row>
    <row r="27" spans="1:8" ht="11.25" outlineLevel="2" x14ac:dyDescent="0.15">
      <c r="A27" s="67" t="s">
        <v>66</v>
      </c>
      <c r="B27" s="68" t="s">
        <v>53</v>
      </c>
      <c r="C27" s="69">
        <f>VLOOKUP($A27,Zakázka!$A:$Q,10,FALSE)</f>
        <v>0</v>
      </c>
      <c r="D27" s="70">
        <f>VLOOKUP($A27,Zakázka!$A:$Q,12,FALSE)</f>
        <v>0</v>
      </c>
      <c r="E27" s="69">
        <f>VLOOKUP($A27,Zakázka!$A:$Q,16,FALSE)</f>
        <v>0</v>
      </c>
      <c r="F27" s="69">
        <f>VLOOKUP($A27,Zakázka!$A:$Q,17,FALSE)</f>
        <v>0</v>
      </c>
      <c r="G27" s="6"/>
      <c r="H27" s="8"/>
    </row>
    <row r="28" spans="1:8" ht="11.25" outlineLevel="2" x14ac:dyDescent="0.15">
      <c r="A28" s="67" t="s">
        <v>67</v>
      </c>
      <c r="B28" s="68" t="s">
        <v>55</v>
      </c>
      <c r="C28" s="69">
        <f>VLOOKUP($A28,Zakázka!$A:$Q,10,FALSE)</f>
        <v>0</v>
      </c>
      <c r="D28" s="70">
        <f>VLOOKUP($A28,Zakázka!$A:$Q,12,FALSE)</f>
        <v>0</v>
      </c>
      <c r="E28" s="69">
        <f>VLOOKUP($A28,Zakázka!$A:$Q,16,FALSE)</f>
        <v>0</v>
      </c>
      <c r="F28" s="69">
        <f>VLOOKUP($A28,Zakázka!$A:$Q,17,FALSE)</f>
        <v>0</v>
      </c>
      <c r="G28" s="6"/>
      <c r="H28" s="8"/>
    </row>
    <row r="29" spans="1:8" ht="7.5" customHeight="1" x14ac:dyDescent="0.15">
      <c r="B29" s="37"/>
      <c r="C29" s="39"/>
      <c r="D29" s="42"/>
      <c r="E29" s="39"/>
      <c r="F29" s="39"/>
      <c r="G29" s="8"/>
    </row>
    <row r="30" spans="1:8" ht="12.75" x14ac:dyDescent="0.2">
      <c r="A30" s="5"/>
      <c r="B30" s="47" t="s">
        <v>1</v>
      </c>
      <c r="C30" s="48">
        <f>SUMIF(GROUP_ID,"",ITEM_PRICES)</f>
        <v>0</v>
      </c>
      <c r="D30" s="49"/>
      <c r="E30" s="50"/>
      <c r="F30" s="50"/>
      <c r="G30" s="6"/>
      <c r="H30" s="8"/>
    </row>
    <row r="31" spans="1:8" ht="12.75" x14ac:dyDescent="0.2">
      <c r="A31" s="5"/>
      <c r="B31" s="47" t="s">
        <v>2</v>
      </c>
      <c r="C31" s="48">
        <f ca="1">SUM(C32:C33)</f>
        <v>0</v>
      </c>
      <c r="D31" s="49"/>
      <c r="E31" s="50"/>
      <c r="F31" s="50"/>
      <c r="G31" s="6"/>
      <c r="H31" s="8"/>
    </row>
    <row r="32" spans="1:8" ht="12.75" x14ac:dyDescent="0.2">
      <c r="A32" s="1"/>
      <c r="B32" s="51" t="str">
        <f ca="1">INDIRECT(ADDRESS(10,1,,,"Krycí List"))</f>
        <v/>
      </c>
      <c r="C32" s="52" t="str">
        <f ca="1">INDIRECT(ADDRESS(13,1,,,"Krycí List"))</f>
        <v/>
      </c>
      <c r="D32" s="53"/>
      <c r="E32" s="54"/>
      <c r="F32" s="54"/>
      <c r="G32" s="6"/>
      <c r="H32" s="8"/>
    </row>
    <row r="33" spans="1:8" ht="12.75" x14ac:dyDescent="0.2">
      <c r="A33" s="1"/>
      <c r="B33" s="55" t="str">
        <f ca="1">INDIRECT(ADDRESS(11,1,,,"Krycí List"))</f>
        <v/>
      </c>
      <c r="C33" s="56" t="str">
        <f ca="1">INDIRECT(ADDRESS(14,1,,,"Krycí List"))</f>
        <v/>
      </c>
      <c r="D33" s="57"/>
      <c r="E33" s="58"/>
      <c r="F33" s="58"/>
      <c r="G33" s="6"/>
      <c r="H33" s="8"/>
    </row>
    <row r="34" spans="1:8" ht="12.75" x14ac:dyDescent="0.2">
      <c r="A34" s="5"/>
      <c r="B34" s="47" t="s">
        <v>0</v>
      </c>
      <c r="C34" s="48">
        <f ca="1">C30+C31</f>
        <v>0</v>
      </c>
      <c r="D34" s="49"/>
      <c r="E34" s="50"/>
      <c r="F34" s="50"/>
      <c r="G34" s="6"/>
      <c r="H34" s="8"/>
    </row>
    <row r="35" spans="1:8" x14ac:dyDescent="0.15">
      <c r="B35" s="36"/>
      <c r="C35" s="38"/>
      <c r="D35" s="40"/>
      <c r="E35" s="38"/>
      <c r="F35" s="38"/>
    </row>
    <row r="36" spans="1:8" x14ac:dyDescent="0.15">
      <c r="B36" s="6"/>
      <c r="C36" s="8"/>
      <c r="D36" s="6"/>
      <c r="E36" s="8"/>
      <c r="F36" s="8"/>
    </row>
  </sheetData>
  <pageMargins left="0.70866141732283505" right="0.70866141732283505" top="0.78740157480314998" bottom="0.78740157480314998" header="0.31496062992126" footer="0.31496062992126"/>
  <pageSetup paperSize="9" scale="92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151"/>
  <sheetViews>
    <sheetView tabSelected="1" zoomScaleNormal="100" workbookViewId="0">
      <pane ySplit="4" topLeftCell="A98" activePane="bottomLeft" state="frozen"/>
      <selection pane="bottomLeft" activeCell="F153" sqref="F153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68</v>
      </c>
    </row>
    <row r="2" spans="1:22" ht="15.75" x14ac:dyDescent="0.15">
      <c r="B2" s="71"/>
      <c r="C2" s="71"/>
      <c r="D2" s="36"/>
      <c r="E2" s="36"/>
      <c r="F2" s="19" t="s">
        <v>69</v>
      </c>
      <c r="G2" s="36"/>
      <c r="H2" s="40"/>
      <c r="I2" s="74"/>
      <c r="J2" s="38"/>
      <c r="K2" s="40"/>
      <c r="L2" s="40"/>
      <c r="M2" s="40"/>
      <c r="N2" s="40"/>
      <c r="O2" s="38"/>
      <c r="P2" s="38"/>
      <c r="Q2" s="38"/>
      <c r="S2" s="7"/>
      <c r="V2" s="3"/>
    </row>
    <row r="3" spans="1:22" ht="7.5" customHeight="1" x14ac:dyDescent="0.15">
      <c r="A3" s="6"/>
      <c r="B3" s="72"/>
      <c r="C3" s="71"/>
      <c r="D3" s="73"/>
      <c r="E3" s="36"/>
      <c r="F3" s="36"/>
      <c r="G3" s="36"/>
      <c r="H3" s="40"/>
      <c r="I3" s="74"/>
      <c r="J3" s="38"/>
      <c r="K3" s="41"/>
      <c r="L3" s="41"/>
      <c r="M3" s="41"/>
      <c r="N3" s="41"/>
      <c r="O3" s="43"/>
      <c r="P3" s="43"/>
      <c r="Q3" s="43"/>
      <c r="R3" s="8"/>
    </row>
    <row r="4" spans="1:22" ht="11.25" x14ac:dyDescent="0.2">
      <c r="A4" s="4"/>
      <c r="B4" s="75"/>
      <c r="C4" s="75" t="s">
        <v>4</v>
      </c>
      <c r="D4" s="44" t="s">
        <v>5</v>
      </c>
      <c r="E4" s="44" t="s">
        <v>6</v>
      </c>
      <c r="F4" s="44" t="s">
        <v>3</v>
      </c>
      <c r="G4" s="44" t="s">
        <v>7</v>
      </c>
      <c r="H4" s="46" t="s">
        <v>8</v>
      </c>
      <c r="I4" s="76" t="s">
        <v>16</v>
      </c>
      <c r="J4" s="45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5" t="s">
        <v>14</v>
      </c>
      <c r="P4" s="45" t="s">
        <v>2</v>
      </c>
      <c r="Q4" s="45" t="s">
        <v>15</v>
      </c>
      <c r="R4" s="6"/>
      <c r="S4" s="8"/>
    </row>
    <row r="5" spans="1:22" ht="7.5" customHeight="1" x14ac:dyDescent="0.15">
      <c r="B5" s="71"/>
      <c r="C5" s="71"/>
      <c r="D5" s="36"/>
      <c r="E5" s="36"/>
      <c r="F5" s="36"/>
      <c r="G5" s="36"/>
      <c r="H5" s="40"/>
      <c r="I5" s="74"/>
      <c r="J5" s="38"/>
      <c r="K5" s="40"/>
      <c r="L5" s="40"/>
      <c r="M5" s="40"/>
      <c r="N5" s="40"/>
      <c r="O5" s="38"/>
      <c r="P5" s="38"/>
      <c r="Q5" s="38"/>
      <c r="R5" s="8"/>
    </row>
    <row r="6" spans="1:22" ht="12" x14ac:dyDescent="0.2">
      <c r="A6" s="59" t="s">
        <v>32</v>
      </c>
      <c r="B6" s="77">
        <v>1</v>
      </c>
      <c r="C6" s="78"/>
      <c r="D6" s="79" t="s">
        <v>70</v>
      </c>
      <c r="E6" s="79"/>
      <c r="F6" s="60" t="s">
        <v>33</v>
      </c>
      <c r="G6" s="79"/>
      <c r="H6" s="80"/>
      <c r="I6" s="81"/>
      <c r="J6" s="61">
        <f>SUBTOTAL(9,J7:J151)</f>
        <v>0</v>
      </c>
      <c r="K6" s="80"/>
      <c r="L6" s="62">
        <f>SUBTOTAL(9,L7:L151)</f>
        <v>2.4416161000000005</v>
      </c>
      <c r="M6" s="80"/>
      <c r="N6" s="62">
        <f>SUBTOTAL(9,N7:N151)</f>
        <v>1.7358540000000002</v>
      </c>
      <c r="O6" s="82"/>
      <c r="P6" s="61">
        <f>SUBTOTAL(9,P7:P151)</f>
        <v>0</v>
      </c>
      <c r="Q6" s="61">
        <f>SUBTOTAL(9,Q7:Q151)</f>
        <v>0</v>
      </c>
      <c r="R6" s="6"/>
      <c r="S6" s="8"/>
      <c r="T6" s="8"/>
    </row>
    <row r="7" spans="1:22" ht="12" outlineLevel="1" x14ac:dyDescent="0.2">
      <c r="A7" s="63" t="s">
        <v>34</v>
      </c>
      <c r="B7" s="83">
        <v>2</v>
      </c>
      <c r="C7" s="113"/>
      <c r="D7" s="114" t="s">
        <v>71</v>
      </c>
      <c r="E7" s="114"/>
      <c r="F7" s="112" t="s">
        <v>35</v>
      </c>
      <c r="G7" s="84"/>
      <c r="H7" s="85"/>
      <c r="I7" s="86"/>
      <c r="J7" s="65">
        <f>SUBTOTAL(9,J8:J80)</f>
        <v>0</v>
      </c>
      <c r="K7" s="85"/>
      <c r="L7" s="66">
        <f>SUBTOTAL(9,L8:L80)</f>
        <v>1.2671239999999999</v>
      </c>
      <c r="M7" s="85"/>
      <c r="N7" s="66">
        <f>SUBTOTAL(9,N8:N80)</f>
        <v>0.91253000000000006</v>
      </c>
      <c r="O7" s="87"/>
      <c r="P7" s="65">
        <f>SUBTOTAL(9,P8:P80)</f>
        <v>0</v>
      </c>
      <c r="Q7" s="65">
        <f>SUBTOTAL(9,Q8:Q80)</f>
        <v>0</v>
      </c>
      <c r="R7" s="6"/>
      <c r="S7" s="8"/>
      <c r="T7" s="8"/>
    </row>
    <row r="8" spans="1:22" ht="11.25" outlineLevel="2" x14ac:dyDescent="0.2">
      <c r="A8" s="67" t="s">
        <v>36</v>
      </c>
      <c r="B8" s="88">
        <v>3</v>
      </c>
      <c r="C8" s="89"/>
      <c r="D8" s="90" t="s">
        <v>72</v>
      </c>
      <c r="E8" s="90"/>
      <c r="F8" s="91" t="s">
        <v>37</v>
      </c>
      <c r="G8" s="90"/>
      <c r="H8" s="92"/>
      <c r="I8" s="93"/>
      <c r="J8" s="69">
        <f>SUBTOTAL(9,J9:J10)</f>
        <v>0</v>
      </c>
      <c r="K8" s="92"/>
      <c r="L8" s="70">
        <f>SUBTOTAL(9,L9:L10)</f>
        <v>2.5000000000000001E-4</v>
      </c>
      <c r="M8" s="92"/>
      <c r="N8" s="70">
        <f>SUBTOTAL(9,N9:N10)</f>
        <v>0</v>
      </c>
      <c r="O8" s="94"/>
      <c r="P8" s="69">
        <f>SUBTOTAL(9,P9:P10)</f>
        <v>0</v>
      </c>
      <c r="Q8" s="69">
        <f>SUBTOTAL(9,Q9:Q10)</f>
        <v>0</v>
      </c>
      <c r="R8" s="6"/>
      <c r="S8" s="8"/>
      <c r="T8" s="8"/>
    </row>
    <row r="9" spans="1:22" ht="11.25" outlineLevel="3" x14ac:dyDescent="0.2">
      <c r="A9" s="10"/>
      <c r="B9" s="95"/>
      <c r="C9" s="96">
        <v>1</v>
      </c>
      <c r="D9" s="97" t="s">
        <v>73</v>
      </c>
      <c r="E9" s="98" t="s">
        <v>74</v>
      </c>
      <c r="F9" s="99" t="s">
        <v>75</v>
      </c>
      <c r="G9" s="97" t="s">
        <v>76</v>
      </c>
      <c r="H9" s="100">
        <v>1</v>
      </c>
      <c r="I9" s="101"/>
      <c r="J9" s="102">
        <f>H9*I9</f>
        <v>0</v>
      </c>
      <c r="K9" s="100">
        <v>2.5000000000000001E-4</v>
      </c>
      <c r="L9" s="100">
        <f>H9*K9</f>
        <v>2.5000000000000001E-4</v>
      </c>
      <c r="M9" s="100"/>
      <c r="N9" s="100">
        <f>H9*M9</f>
        <v>0</v>
      </c>
      <c r="O9" s="102">
        <v>21</v>
      </c>
      <c r="P9" s="102">
        <f>J9*(O9/100)</f>
        <v>0</v>
      </c>
      <c r="Q9" s="102">
        <f>J9+P9</f>
        <v>0</v>
      </c>
      <c r="R9" s="8"/>
      <c r="S9" s="8"/>
      <c r="T9" s="8"/>
    </row>
    <row r="10" spans="1:22" outlineLevel="3" x14ac:dyDescent="0.15">
      <c r="B10" s="6"/>
      <c r="C10" s="6"/>
      <c r="D10" s="6"/>
      <c r="E10" s="6"/>
      <c r="F10" s="6"/>
      <c r="G10" s="6"/>
      <c r="H10" s="6"/>
      <c r="I10" s="8"/>
      <c r="J10" s="8"/>
      <c r="K10" s="6"/>
      <c r="L10" s="6"/>
      <c r="M10" s="6"/>
      <c r="N10" s="6"/>
      <c r="O10" s="6"/>
      <c r="P10" s="8"/>
      <c r="Q10" s="8"/>
    </row>
    <row r="11" spans="1:22" ht="11.25" outlineLevel="2" x14ac:dyDescent="0.2">
      <c r="A11" s="67" t="s">
        <v>38</v>
      </c>
      <c r="B11" s="88">
        <v>3</v>
      </c>
      <c r="C11" s="89"/>
      <c r="D11" s="90" t="s">
        <v>72</v>
      </c>
      <c r="E11" s="90"/>
      <c r="F11" s="91" t="s">
        <v>39</v>
      </c>
      <c r="G11" s="90"/>
      <c r="H11" s="92"/>
      <c r="I11" s="93"/>
      <c r="J11" s="69">
        <f>SUBTOTAL(9,J12:J14)</f>
        <v>0</v>
      </c>
      <c r="K11" s="92"/>
      <c r="L11" s="70">
        <f>SUBTOTAL(9,L12:L14)</f>
        <v>5.0000000000000001E-4</v>
      </c>
      <c r="M11" s="92"/>
      <c r="N11" s="70">
        <f>SUBTOTAL(9,N12:N14)</f>
        <v>0</v>
      </c>
      <c r="O11" s="94"/>
      <c r="P11" s="69">
        <f>SUBTOTAL(9,P12:P14)</f>
        <v>0</v>
      </c>
      <c r="Q11" s="69">
        <f>SUBTOTAL(9,Q12:Q14)</f>
        <v>0</v>
      </c>
      <c r="R11" s="6"/>
      <c r="S11" s="8"/>
      <c r="T11" s="8"/>
    </row>
    <row r="12" spans="1:22" ht="11.25" outlineLevel="3" x14ac:dyDescent="0.2">
      <c r="A12" s="10"/>
      <c r="B12" s="95"/>
      <c r="C12" s="96">
        <v>2</v>
      </c>
      <c r="D12" s="97" t="s">
        <v>73</v>
      </c>
      <c r="E12" s="98" t="s">
        <v>77</v>
      </c>
      <c r="F12" s="99" t="s">
        <v>78</v>
      </c>
      <c r="G12" s="97" t="s">
        <v>76</v>
      </c>
      <c r="H12" s="100">
        <v>1</v>
      </c>
      <c r="I12" s="101"/>
      <c r="J12" s="102">
        <f>H12*I12</f>
        <v>0</v>
      </c>
      <c r="K12" s="100">
        <v>2.5000000000000001E-4</v>
      </c>
      <c r="L12" s="100">
        <f>H12*K12</f>
        <v>2.5000000000000001E-4</v>
      </c>
      <c r="M12" s="100"/>
      <c r="N12" s="100">
        <f>H12*M12</f>
        <v>0</v>
      </c>
      <c r="O12" s="102">
        <v>21</v>
      </c>
      <c r="P12" s="102">
        <f>J12*(O12/100)</f>
        <v>0</v>
      </c>
      <c r="Q12" s="102">
        <f>J12+P12</f>
        <v>0</v>
      </c>
      <c r="R12" s="8"/>
      <c r="S12" s="8"/>
      <c r="T12" s="8"/>
    </row>
    <row r="13" spans="1:22" ht="11.25" outlineLevel="3" x14ac:dyDescent="0.2">
      <c r="A13" s="10"/>
      <c r="B13" s="95"/>
      <c r="C13" s="96">
        <v>3</v>
      </c>
      <c r="D13" s="97" t="s">
        <v>73</v>
      </c>
      <c r="E13" s="98" t="s">
        <v>79</v>
      </c>
      <c r="F13" s="99" t="s">
        <v>80</v>
      </c>
      <c r="G13" s="97" t="s">
        <v>81</v>
      </c>
      <c r="H13" s="100">
        <v>1</v>
      </c>
      <c r="I13" s="101"/>
      <c r="J13" s="102">
        <f>H13*I13</f>
        <v>0</v>
      </c>
      <c r="K13" s="100">
        <v>2.5000000000000001E-4</v>
      </c>
      <c r="L13" s="100">
        <f>H13*K13</f>
        <v>2.5000000000000001E-4</v>
      </c>
      <c r="M13" s="100"/>
      <c r="N13" s="100">
        <f>H13*M13</f>
        <v>0</v>
      </c>
      <c r="O13" s="102">
        <v>21</v>
      </c>
      <c r="P13" s="102">
        <f>J13*(O13/100)</f>
        <v>0</v>
      </c>
      <c r="Q13" s="102">
        <f>J13+P13</f>
        <v>0</v>
      </c>
      <c r="R13" s="8"/>
      <c r="S13" s="8"/>
      <c r="T13" s="8"/>
    </row>
    <row r="14" spans="1:22" outlineLevel="3" x14ac:dyDescent="0.15">
      <c r="B14" s="6"/>
      <c r="C14" s="6"/>
      <c r="D14" s="6"/>
      <c r="E14" s="6"/>
      <c r="F14" s="6"/>
      <c r="G14" s="6"/>
      <c r="H14" s="6"/>
      <c r="I14" s="8"/>
      <c r="J14" s="8"/>
      <c r="K14" s="6"/>
      <c r="L14" s="6"/>
      <c r="M14" s="6"/>
      <c r="N14" s="6"/>
      <c r="O14" s="6"/>
      <c r="P14" s="8"/>
      <c r="Q14" s="8"/>
    </row>
    <row r="15" spans="1:22" ht="11.25" outlineLevel="2" x14ac:dyDescent="0.2">
      <c r="A15" s="67" t="s">
        <v>40</v>
      </c>
      <c r="B15" s="88">
        <v>3</v>
      </c>
      <c r="C15" s="89"/>
      <c r="D15" s="90" t="s">
        <v>72</v>
      </c>
      <c r="E15" s="90"/>
      <c r="F15" s="91" t="s">
        <v>41</v>
      </c>
      <c r="G15" s="90"/>
      <c r="H15" s="92"/>
      <c r="I15" s="93"/>
      <c r="J15" s="69">
        <f>SUBTOTAL(9,J16:J31)</f>
        <v>0</v>
      </c>
      <c r="K15" s="92"/>
      <c r="L15" s="70">
        <f>SUBTOTAL(9,L16:L31)</f>
        <v>0</v>
      </c>
      <c r="M15" s="92"/>
      <c r="N15" s="70">
        <f>SUBTOTAL(9,N16:N31)</f>
        <v>0.91253000000000006</v>
      </c>
      <c r="O15" s="94"/>
      <c r="P15" s="69">
        <f>SUBTOTAL(9,P16:P31)</f>
        <v>0</v>
      </c>
      <c r="Q15" s="69">
        <f>SUBTOTAL(9,Q16:Q31)</f>
        <v>0</v>
      </c>
      <c r="R15" s="6"/>
      <c r="S15" s="8"/>
      <c r="T15" s="8"/>
    </row>
    <row r="16" spans="1:22" ht="11.25" outlineLevel="3" x14ac:dyDescent="0.2">
      <c r="A16" s="10"/>
      <c r="B16" s="95"/>
      <c r="C16" s="96">
        <v>4</v>
      </c>
      <c r="D16" s="97" t="s">
        <v>73</v>
      </c>
      <c r="E16" s="98" t="s">
        <v>82</v>
      </c>
      <c r="F16" s="99" t="s">
        <v>83</v>
      </c>
      <c r="G16" s="97" t="s">
        <v>84</v>
      </c>
      <c r="H16" s="100">
        <v>0.91252999999999995</v>
      </c>
      <c r="I16" s="101"/>
      <c r="J16" s="102">
        <f t="shared" ref="J16:J30" si="0">H16*I16</f>
        <v>0</v>
      </c>
      <c r="K16" s="100"/>
      <c r="L16" s="100">
        <f t="shared" ref="L16:L30" si="1">H16*K16</f>
        <v>0</v>
      </c>
      <c r="M16" s="100"/>
      <c r="N16" s="100">
        <f t="shared" ref="N16:N30" si="2">H16*M16</f>
        <v>0</v>
      </c>
      <c r="O16" s="102">
        <v>21</v>
      </c>
      <c r="P16" s="102">
        <f t="shared" ref="P16:P30" si="3">J16*(O16/100)</f>
        <v>0</v>
      </c>
      <c r="Q16" s="102">
        <f t="shared" ref="Q16:Q30" si="4">J16+P16</f>
        <v>0</v>
      </c>
      <c r="R16" s="8"/>
      <c r="S16" s="8"/>
      <c r="T16" s="8"/>
    </row>
    <row r="17" spans="1:20" ht="11.25" outlineLevel="3" x14ac:dyDescent="0.2">
      <c r="A17" s="10"/>
      <c r="B17" s="95"/>
      <c r="C17" s="96">
        <v>5</v>
      </c>
      <c r="D17" s="97" t="s">
        <v>73</v>
      </c>
      <c r="E17" s="98" t="s">
        <v>85</v>
      </c>
      <c r="F17" s="99" t="s">
        <v>86</v>
      </c>
      <c r="G17" s="97" t="s">
        <v>84</v>
      </c>
      <c r="H17" s="100">
        <v>0.91252999999999995</v>
      </c>
      <c r="I17" s="101"/>
      <c r="J17" s="102">
        <f t="shared" si="0"/>
        <v>0</v>
      </c>
      <c r="K17" s="100"/>
      <c r="L17" s="100">
        <f t="shared" si="1"/>
        <v>0</v>
      </c>
      <c r="M17" s="100"/>
      <c r="N17" s="100">
        <f t="shared" si="2"/>
        <v>0</v>
      </c>
      <c r="O17" s="102">
        <v>21</v>
      </c>
      <c r="P17" s="102">
        <f t="shared" si="3"/>
        <v>0</v>
      </c>
      <c r="Q17" s="102">
        <f t="shared" si="4"/>
        <v>0</v>
      </c>
      <c r="R17" s="8"/>
      <c r="S17" s="8"/>
      <c r="T17" s="8"/>
    </row>
    <row r="18" spans="1:20" ht="11.25" outlineLevel="3" x14ac:dyDescent="0.2">
      <c r="A18" s="10"/>
      <c r="B18" s="95"/>
      <c r="C18" s="96">
        <v>6</v>
      </c>
      <c r="D18" s="97" t="s">
        <v>73</v>
      </c>
      <c r="E18" s="98" t="s">
        <v>87</v>
      </c>
      <c r="F18" s="99" t="s">
        <v>88</v>
      </c>
      <c r="G18" s="97" t="s">
        <v>84</v>
      </c>
      <c r="H18" s="100">
        <v>0.91252999999999995</v>
      </c>
      <c r="I18" s="101"/>
      <c r="J18" s="102">
        <f t="shared" si="0"/>
        <v>0</v>
      </c>
      <c r="K18" s="100"/>
      <c r="L18" s="100">
        <f t="shared" si="1"/>
        <v>0</v>
      </c>
      <c r="M18" s="100"/>
      <c r="N18" s="100">
        <f t="shared" si="2"/>
        <v>0</v>
      </c>
      <c r="O18" s="102">
        <v>21</v>
      </c>
      <c r="P18" s="102">
        <f t="shared" si="3"/>
        <v>0</v>
      </c>
      <c r="Q18" s="102">
        <f t="shared" si="4"/>
        <v>0</v>
      </c>
      <c r="R18" s="8"/>
      <c r="S18" s="8"/>
      <c r="T18" s="8"/>
    </row>
    <row r="19" spans="1:20" ht="11.25" outlineLevel="3" x14ac:dyDescent="0.2">
      <c r="A19" s="10"/>
      <c r="B19" s="95"/>
      <c r="C19" s="96">
        <v>7</v>
      </c>
      <c r="D19" s="97" t="s">
        <v>73</v>
      </c>
      <c r="E19" s="98" t="s">
        <v>89</v>
      </c>
      <c r="F19" s="99" t="s">
        <v>90</v>
      </c>
      <c r="G19" s="97" t="s">
        <v>84</v>
      </c>
      <c r="H19" s="100">
        <v>0.91252999999999995</v>
      </c>
      <c r="I19" s="101"/>
      <c r="J19" s="102">
        <f t="shared" si="0"/>
        <v>0</v>
      </c>
      <c r="K19" s="100"/>
      <c r="L19" s="100">
        <f t="shared" si="1"/>
        <v>0</v>
      </c>
      <c r="M19" s="100"/>
      <c r="N19" s="100">
        <f t="shared" si="2"/>
        <v>0</v>
      </c>
      <c r="O19" s="102">
        <v>21</v>
      </c>
      <c r="P19" s="102">
        <f t="shared" si="3"/>
        <v>0</v>
      </c>
      <c r="Q19" s="102">
        <f t="shared" si="4"/>
        <v>0</v>
      </c>
      <c r="R19" s="8"/>
      <c r="S19" s="8"/>
      <c r="T19" s="8"/>
    </row>
    <row r="20" spans="1:20" ht="11.25" outlineLevel="3" x14ac:dyDescent="0.2">
      <c r="A20" s="10"/>
      <c r="B20" s="95"/>
      <c r="C20" s="96">
        <v>8</v>
      </c>
      <c r="D20" s="97" t="s">
        <v>73</v>
      </c>
      <c r="E20" s="98" t="s">
        <v>91</v>
      </c>
      <c r="F20" s="99" t="s">
        <v>92</v>
      </c>
      <c r="G20" s="97" t="s">
        <v>84</v>
      </c>
      <c r="H20" s="100">
        <v>0.91252999999999995</v>
      </c>
      <c r="I20" s="101"/>
      <c r="J20" s="102">
        <f t="shared" si="0"/>
        <v>0</v>
      </c>
      <c r="K20" s="100"/>
      <c r="L20" s="100">
        <f t="shared" si="1"/>
        <v>0</v>
      </c>
      <c r="M20" s="100"/>
      <c r="N20" s="100">
        <f t="shared" si="2"/>
        <v>0</v>
      </c>
      <c r="O20" s="102">
        <v>21</v>
      </c>
      <c r="P20" s="102">
        <f t="shared" si="3"/>
        <v>0</v>
      </c>
      <c r="Q20" s="102">
        <f t="shared" si="4"/>
        <v>0</v>
      </c>
      <c r="R20" s="8"/>
      <c r="S20" s="8"/>
      <c r="T20" s="8"/>
    </row>
    <row r="21" spans="1:20" ht="11.25" outlineLevel="3" x14ac:dyDescent="0.2">
      <c r="A21" s="10"/>
      <c r="B21" s="95"/>
      <c r="C21" s="96">
        <v>9</v>
      </c>
      <c r="D21" s="97" t="s">
        <v>73</v>
      </c>
      <c r="E21" s="98" t="s">
        <v>93</v>
      </c>
      <c r="F21" s="99" t="s">
        <v>94</v>
      </c>
      <c r="G21" s="97" t="s">
        <v>84</v>
      </c>
      <c r="H21" s="100">
        <v>0.84499999999999997</v>
      </c>
      <c r="I21" s="101"/>
      <c r="J21" s="102">
        <f t="shared" si="0"/>
        <v>0</v>
      </c>
      <c r="K21" s="100"/>
      <c r="L21" s="100">
        <f t="shared" si="1"/>
        <v>0</v>
      </c>
      <c r="M21" s="100"/>
      <c r="N21" s="100">
        <f t="shared" si="2"/>
        <v>0</v>
      </c>
      <c r="O21" s="102">
        <v>21</v>
      </c>
      <c r="P21" s="102">
        <f t="shared" si="3"/>
        <v>0</v>
      </c>
      <c r="Q21" s="102">
        <f t="shared" si="4"/>
        <v>0</v>
      </c>
      <c r="R21" s="8"/>
      <c r="S21" s="8"/>
      <c r="T21" s="8"/>
    </row>
    <row r="22" spans="1:20" ht="11.25" outlineLevel="3" x14ac:dyDescent="0.2">
      <c r="A22" s="10"/>
      <c r="B22" s="95"/>
      <c r="C22" s="96">
        <v>10</v>
      </c>
      <c r="D22" s="97" t="s">
        <v>73</v>
      </c>
      <c r="E22" s="98" t="s">
        <v>95</v>
      </c>
      <c r="F22" s="99" t="s">
        <v>96</v>
      </c>
      <c r="G22" s="97" t="s">
        <v>84</v>
      </c>
      <c r="H22" s="100">
        <v>6.8000000000000005E-2</v>
      </c>
      <c r="I22" s="101"/>
      <c r="J22" s="102">
        <f t="shared" si="0"/>
        <v>0</v>
      </c>
      <c r="K22" s="100"/>
      <c r="L22" s="100">
        <f t="shared" si="1"/>
        <v>0</v>
      </c>
      <c r="M22" s="100"/>
      <c r="N22" s="100">
        <f t="shared" si="2"/>
        <v>0</v>
      </c>
      <c r="O22" s="102">
        <v>21</v>
      </c>
      <c r="P22" s="102">
        <f t="shared" si="3"/>
        <v>0</v>
      </c>
      <c r="Q22" s="102">
        <f t="shared" si="4"/>
        <v>0</v>
      </c>
      <c r="R22" s="8"/>
      <c r="S22" s="8"/>
      <c r="T22" s="8"/>
    </row>
    <row r="23" spans="1:20" ht="11.25" outlineLevel="3" x14ac:dyDescent="0.2">
      <c r="A23" s="10"/>
      <c r="B23" s="95"/>
      <c r="C23" s="96">
        <v>11</v>
      </c>
      <c r="D23" s="97" t="s">
        <v>73</v>
      </c>
      <c r="E23" s="98" t="s">
        <v>97</v>
      </c>
      <c r="F23" s="99" t="s">
        <v>98</v>
      </c>
      <c r="G23" s="97" t="s">
        <v>99</v>
      </c>
      <c r="H23" s="100">
        <v>10.44</v>
      </c>
      <c r="I23" s="101"/>
      <c r="J23" s="102">
        <f t="shared" si="0"/>
        <v>0</v>
      </c>
      <c r="K23" s="100"/>
      <c r="L23" s="100">
        <f t="shared" si="1"/>
        <v>0</v>
      </c>
      <c r="M23" s="100">
        <v>8.0000000000000002E-3</v>
      </c>
      <c r="N23" s="100">
        <f t="shared" si="2"/>
        <v>8.3519999999999997E-2</v>
      </c>
      <c r="O23" s="102">
        <v>21</v>
      </c>
      <c r="P23" s="102">
        <f t="shared" si="3"/>
        <v>0</v>
      </c>
      <c r="Q23" s="102">
        <f t="shared" si="4"/>
        <v>0</v>
      </c>
      <c r="R23" s="8"/>
      <c r="S23" s="8"/>
      <c r="T23" s="8"/>
    </row>
    <row r="24" spans="1:20" ht="11.25" outlineLevel="3" x14ac:dyDescent="0.2">
      <c r="A24" s="10"/>
      <c r="B24" s="95"/>
      <c r="C24" s="96">
        <v>12</v>
      </c>
      <c r="D24" s="97" t="s">
        <v>73</v>
      </c>
      <c r="E24" s="98" t="s">
        <v>100</v>
      </c>
      <c r="F24" s="99" t="s">
        <v>101</v>
      </c>
      <c r="G24" s="97" t="s">
        <v>99</v>
      </c>
      <c r="H24" s="100">
        <v>32.81</v>
      </c>
      <c r="I24" s="101"/>
      <c r="J24" s="102">
        <f t="shared" si="0"/>
        <v>0</v>
      </c>
      <c r="K24" s="100"/>
      <c r="L24" s="100">
        <f t="shared" si="1"/>
        <v>0</v>
      </c>
      <c r="M24" s="100">
        <v>8.0000000000000002E-3</v>
      </c>
      <c r="N24" s="100">
        <f t="shared" si="2"/>
        <v>0.26248000000000005</v>
      </c>
      <c r="O24" s="102">
        <v>21</v>
      </c>
      <c r="P24" s="102">
        <f t="shared" si="3"/>
        <v>0</v>
      </c>
      <c r="Q24" s="102">
        <f t="shared" si="4"/>
        <v>0</v>
      </c>
      <c r="R24" s="8"/>
      <c r="S24" s="8"/>
      <c r="T24" s="8"/>
    </row>
    <row r="25" spans="1:20" ht="11.25" outlineLevel="3" x14ac:dyDescent="0.2">
      <c r="A25" s="10"/>
      <c r="B25" s="95"/>
      <c r="C25" s="96">
        <v>13</v>
      </c>
      <c r="D25" s="97" t="s">
        <v>73</v>
      </c>
      <c r="E25" s="98" t="s">
        <v>102</v>
      </c>
      <c r="F25" s="99" t="s">
        <v>103</v>
      </c>
      <c r="G25" s="97" t="s">
        <v>99</v>
      </c>
      <c r="H25" s="100">
        <v>4.25</v>
      </c>
      <c r="I25" s="101"/>
      <c r="J25" s="102">
        <f t="shared" si="0"/>
        <v>0</v>
      </c>
      <c r="K25" s="100"/>
      <c r="L25" s="100">
        <f t="shared" si="1"/>
        <v>0</v>
      </c>
      <c r="M25" s="100">
        <v>8.0000000000000002E-3</v>
      </c>
      <c r="N25" s="100">
        <f t="shared" si="2"/>
        <v>3.4000000000000002E-2</v>
      </c>
      <c r="O25" s="102">
        <v>21</v>
      </c>
      <c r="P25" s="102">
        <f t="shared" si="3"/>
        <v>0</v>
      </c>
      <c r="Q25" s="102">
        <f t="shared" si="4"/>
        <v>0</v>
      </c>
      <c r="R25" s="8"/>
      <c r="S25" s="8"/>
      <c r="T25" s="8"/>
    </row>
    <row r="26" spans="1:20" ht="11.25" outlineLevel="3" x14ac:dyDescent="0.2">
      <c r="A26" s="10"/>
      <c r="B26" s="95"/>
      <c r="C26" s="96">
        <v>14</v>
      </c>
      <c r="D26" s="97" t="s">
        <v>73</v>
      </c>
      <c r="E26" s="98" t="s">
        <v>104</v>
      </c>
      <c r="F26" s="99" t="s">
        <v>105</v>
      </c>
      <c r="G26" s="97" t="s">
        <v>99</v>
      </c>
      <c r="H26" s="100">
        <v>4.25</v>
      </c>
      <c r="I26" s="101"/>
      <c r="J26" s="102">
        <f t="shared" si="0"/>
        <v>0</v>
      </c>
      <c r="K26" s="100"/>
      <c r="L26" s="100">
        <f t="shared" si="1"/>
        <v>0</v>
      </c>
      <c r="M26" s="100">
        <v>1.098E-2</v>
      </c>
      <c r="N26" s="100">
        <f t="shared" si="2"/>
        <v>4.6664999999999998E-2</v>
      </c>
      <c r="O26" s="102">
        <v>21</v>
      </c>
      <c r="P26" s="102">
        <f t="shared" si="3"/>
        <v>0</v>
      </c>
      <c r="Q26" s="102">
        <f t="shared" si="4"/>
        <v>0</v>
      </c>
      <c r="R26" s="8"/>
      <c r="S26" s="8"/>
      <c r="T26" s="8"/>
    </row>
    <row r="27" spans="1:20" ht="11.25" outlineLevel="3" x14ac:dyDescent="0.2">
      <c r="A27" s="10"/>
      <c r="B27" s="95"/>
      <c r="C27" s="96">
        <v>15</v>
      </c>
      <c r="D27" s="97" t="s">
        <v>73</v>
      </c>
      <c r="E27" s="98" t="s">
        <v>106</v>
      </c>
      <c r="F27" s="99" t="s">
        <v>107</v>
      </c>
      <c r="G27" s="97" t="s">
        <v>99</v>
      </c>
      <c r="H27" s="100">
        <v>10.44</v>
      </c>
      <c r="I27" s="101"/>
      <c r="J27" s="102">
        <f t="shared" si="0"/>
        <v>0</v>
      </c>
      <c r="K27" s="100"/>
      <c r="L27" s="100">
        <f t="shared" si="1"/>
        <v>0</v>
      </c>
      <c r="M27" s="100">
        <v>1.098E-2</v>
      </c>
      <c r="N27" s="100">
        <f t="shared" si="2"/>
        <v>0.1146312</v>
      </c>
      <c r="O27" s="102">
        <v>21</v>
      </c>
      <c r="P27" s="102">
        <f t="shared" si="3"/>
        <v>0</v>
      </c>
      <c r="Q27" s="102">
        <f t="shared" si="4"/>
        <v>0</v>
      </c>
      <c r="R27" s="8"/>
      <c r="S27" s="8"/>
      <c r="T27" s="8"/>
    </row>
    <row r="28" spans="1:20" ht="11.25" outlineLevel="3" x14ac:dyDescent="0.2">
      <c r="A28" s="10"/>
      <c r="B28" s="95"/>
      <c r="C28" s="96">
        <v>16</v>
      </c>
      <c r="D28" s="97" t="s">
        <v>73</v>
      </c>
      <c r="E28" s="98" t="s">
        <v>108</v>
      </c>
      <c r="F28" s="99" t="s">
        <v>109</v>
      </c>
      <c r="G28" s="97" t="s">
        <v>99</v>
      </c>
      <c r="H28" s="100">
        <v>32.81</v>
      </c>
      <c r="I28" s="101"/>
      <c r="J28" s="102">
        <f t="shared" si="0"/>
        <v>0</v>
      </c>
      <c r="K28" s="100"/>
      <c r="L28" s="100">
        <f t="shared" si="1"/>
        <v>0</v>
      </c>
      <c r="M28" s="100">
        <v>1.098E-2</v>
      </c>
      <c r="N28" s="100">
        <f t="shared" si="2"/>
        <v>0.36025380000000001</v>
      </c>
      <c r="O28" s="102">
        <v>21</v>
      </c>
      <c r="P28" s="102">
        <f t="shared" si="3"/>
        <v>0</v>
      </c>
      <c r="Q28" s="102">
        <f t="shared" si="4"/>
        <v>0</v>
      </c>
      <c r="R28" s="8"/>
      <c r="S28" s="8"/>
      <c r="T28" s="8"/>
    </row>
    <row r="29" spans="1:20" ht="11.25" outlineLevel="3" x14ac:dyDescent="0.2">
      <c r="A29" s="10"/>
      <c r="B29" s="95"/>
      <c r="C29" s="96">
        <v>17</v>
      </c>
      <c r="D29" s="97" t="s">
        <v>73</v>
      </c>
      <c r="E29" s="98" t="s">
        <v>110</v>
      </c>
      <c r="F29" s="99" t="s">
        <v>111</v>
      </c>
      <c r="G29" s="97" t="s">
        <v>76</v>
      </c>
      <c r="H29" s="100">
        <v>1</v>
      </c>
      <c r="I29" s="101"/>
      <c r="J29" s="102">
        <f t="shared" si="0"/>
        <v>0</v>
      </c>
      <c r="K29" s="100"/>
      <c r="L29" s="100">
        <f t="shared" si="1"/>
        <v>0</v>
      </c>
      <c r="M29" s="100">
        <v>1.098E-2</v>
      </c>
      <c r="N29" s="100">
        <f t="shared" si="2"/>
        <v>1.098E-2</v>
      </c>
      <c r="O29" s="102">
        <v>21</v>
      </c>
      <c r="P29" s="102">
        <f t="shared" si="3"/>
        <v>0</v>
      </c>
      <c r="Q29" s="102">
        <f t="shared" si="4"/>
        <v>0</v>
      </c>
      <c r="R29" s="8"/>
      <c r="S29" s="8"/>
      <c r="T29" s="8"/>
    </row>
    <row r="30" spans="1:20" ht="11.25" outlineLevel="3" x14ac:dyDescent="0.2">
      <c r="A30" s="10"/>
      <c r="B30" s="95"/>
      <c r="C30" s="96">
        <v>18</v>
      </c>
      <c r="D30" s="97" t="s">
        <v>73</v>
      </c>
      <c r="E30" s="98" t="s">
        <v>112</v>
      </c>
      <c r="F30" s="99" t="s">
        <v>113</v>
      </c>
      <c r="G30" s="97" t="s">
        <v>84</v>
      </c>
      <c r="H30" s="100">
        <v>0.61899999999999999</v>
      </c>
      <c r="I30" s="101"/>
      <c r="J30" s="102">
        <f t="shared" si="0"/>
        <v>0</v>
      </c>
      <c r="K30" s="100"/>
      <c r="L30" s="100">
        <f t="shared" si="1"/>
        <v>0</v>
      </c>
      <c r="M30" s="100"/>
      <c r="N30" s="100">
        <f t="shared" si="2"/>
        <v>0</v>
      </c>
      <c r="O30" s="102">
        <v>21</v>
      </c>
      <c r="P30" s="102">
        <f t="shared" si="3"/>
        <v>0</v>
      </c>
      <c r="Q30" s="102">
        <f t="shared" si="4"/>
        <v>0</v>
      </c>
      <c r="R30" s="8"/>
      <c r="S30" s="8"/>
      <c r="T30" s="8"/>
    </row>
    <row r="31" spans="1:20" outlineLevel="3" x14ac:dyDescent="0.15">
      <c r="B31" s="6"/>
      <c r="C31" s="6"/>
      <c r="D31" s="6"/>
      <c r="E31" s="6"/>
      <c r="F31" s="6"/>
      <c r="G31" s="6"/>
      <c r="H31" s="6"/>
      <c r="I31" s="8"/>
      <c r="J31" s="8"/>
      <c r="K31" s="6"/>
      <c r="L31" s="6"/>
      <c r="M31" s="6"/>
      <c r="N31" s="6"/>
      <c r="O31" s="6"/>
      <c r="P31" s="8"/>
      <c r="Q31" s="8"/>
    </row>
    <row r="32" spans="1:20" ht="11.25" outlineLevel="2" x14ac:dyDescent="0.2">
      <c r="A32" s="67" t="s">
        <v>42</v>
      </c>
      <c r="B32" s="88">
        <v>3</v>
      </c>
      <c r="C32" s="89"/>
      <c r="D32" s="90" t="s">
        <v>72</v>
      </c>
      <c r="E32" s="90"/>
      <c r="F32" s="91" t="s">
        <v>43</v>
      </c>
      <c r="G32" s="90"/>
      <c r="H32" s="92"/>
      <c r="I32" s="93"/>
      <c r="J32" s="69">
        <f>SUBTOTAL(9,J33:J36)</f>
        <v>0</v>
      </c>
      <c r="K32" s="92"/>
      <c r="L32" s="70">
        <f>SUBTOTAL(9,L33:L36)</f>
        <v>0.33729999999999993</v>
      </c>
      <c r="M32" s="92"/>
      <c r="N32" s="70">
        <f>SUBTOTAL(9,N33:N36)</f>
        <v>0</v>
      </c>
      <c r="O32" s="94"/>
      <c r="P32" s="69">
        <f>SUBTOTAL(9,P33:P36)</f>
        <v>0</v>
      </c>
      <c r="Q32" s="69">
        <f>SUBTOTAL(9,Q33:Q36)</f>
        <v>0</v>
      </c>
      <c r="R32" s="6"/>
      <c r="S32" s="8"/>
      <c r="T32" s="8"/>
    </row>
    <row r="33" spans="1:20" ht="22.5" outlineLevel="3" x14ac:dyDescent="0.2">
      <c r="A33" s="10"/>
      <c r="B33" s="95"/>
      <c r="C33" s="96">
        <v>19</v>
      </c>
      <c r="D33" s="97" t="s">
        <v>73</v>
      </c>
      <c r="E33" s="98" t="s">
        <v>114</v>
      </c>
      <c r="F33" s="99" t="s">
        <v>207</v>
      </c>
      <c r="G33" s="97" t="s">
        <v>76</v>
      </c>
      <c r="H33" s="100">
        <v>1</v>
      </c>
      <c r="I33" s="101"/>
      <c r="J33" s="102">
        <f>H33*I33</f>
        <v>0</v>
      </c>
      <c r="K33" s="100">
        <v>0.26495999999999997</v>
      </c>
      <c r="L33" s="100">
        <f>H33*K33</f>
        <v>0.26495999999999997</v>
      </c>
      <c r="M33" s="100"/>
      <c r="N33" s="100">
        <f>H33*M33</f>
        <v>0</v>
      </c>
      <c r="O33" s="102">
        <v>21</v>
      </c>
      <c r="P33" s="102">
        <f>J33*(O33/100)</f>
        <v>0</v>
      </c>
      <c r="Q33" s="102">
        <f>J33+P33</f>
        <v>0</v>
      </c>
      <c r="R33" s="8"/>
      <c r="S33" s="8"/>
      <c r="T33" s="8"/>
    </row>
    <row r="34" spans="1:20" ht="11.25" outlineLevel="3" x14ac:dyDescent="0.2">
      <c r="A34" s="10"/>
      <c r="B34" s="95"/>
      <c r="C34" s="96">
        <v>20</v>
      </c>
      <c r="D34" s="97" t="s">
        <v>73</v>
      </c>
      <c r="E34" s="98" t="s">
        <v>115</v>
      </c>
      <c r="F34" s="99" t="s">
        <v>203</v>
      </c>
      <c r="G34" s="97" t="s">
        <v>76</v>
      </c>
      <c r="H34" s="100">
        <v>1</v>
      </c>
      <c r="I34" s="101"/>
      <c r="J34" s="102">
        <f>H34*I34</f>
        <v>0</v>
      </c>
      <c r="K34" s="100">
        <v>3.6170000000000001E-2</v>
      </c>
      <c r="L34" s="100">
        <f>H34*K34</f>
        <v>3.6170000000000001E-2</v>
      </c>
      <c r="M34" s="100"/>
      <c r="N34" s="100">
        <f>H34*M34</f>
        <v>0</v>
      </c>
      <c r="O34" s="102">
        <v>21</v>
      </c>
      <c r="P34" s="102">
        <f>J34*(O34/100)</f>
        <v>0</v>
      </c>
      <c r="Q34" s="102">
        <f>J34+P34</f>
        <v>0</v>
      </c>
      <c r="R34" s="8"/>
      <c r="S34" s="8"/>
      <c r="T34" s="8"/>
    </row>
    <row r="35" spans="1:20" ht="11.25" outlineLevel="3" x14ac:dyDescent="0.2">
      <c r="A35" s="10"/>
      <c r="B35" s="95"/>
      <c r="C35" s="96">
        <v>21</v>
      </c>
      <c r="D35" s="97" t="s">
        <v>73</v>
      </c>
      <c r="E35" s="98" t="s">
        <v>116</v>
      </c>
      <c r="F35" s="99" t="s">
        <v>204</v>
      </c>
      <c r="G35" s="97" t="s">
        <v>76</v>
      </c>
      <c r="H35" s="100">
        <v>1</v>
      </c>
      <c r="I35" s="101"/>
      <c r="J35" s="102">
        <f>H35*I35</f>
        <v>0</v>
      </c>
      <c r="K35" s="100">
        <v>3.6170000000000001E-2</v>
      </c>
      <c r="L35" s="100">
        <f>H35*K35</f>
        <v>3.6170000000000001E-2</v>
      </c>
      <c r="M35" s="100"/>
      <c r="N35" s="100">
        <f>H35*M35</f>
        <v>0</v>
      </c>
      <c r="O35" s="102">
        <v>21</v>
      </c>
      <c r="P35" s="102">
        <f>J35*(O35/100)</f>
        <v>0</v>
      </c>
      <c r="Q35" s="102">
        <f>J35+P35</f>
        <v>0</v>
      </c>
      <c r="R35" s="8"/>
      <c r="S35" s="8"/>
      <c r="T35" s="8"/>
    </row>
    <row r="36" spans="1:20" outlineLevel="3" x14ac:dyDescent="0.15">
      <c r="B36" s="6"/>
      <c r="C36" s="6"/>
      <c r="D36" s="6"/>
      <c r="E36" s="6"/>
      <c r="F36" s="6"/>
      <c r="G36" s="6"/>
      <c r="H36" s="6"/>
      <c r="I36" s="8"/>
      <c r="J36" s="8"/>
      <c r="K36" s="6"/>
      <c r="L36" s="6"/>
      <c r="M36" s="6"/>
      <c r="N36" s="6"/>
      <c r="O36" s="6"/>
      <c r="P36" s="8"/>
      <c r="Q36" s="8"/>
    </row>
    <row r="37" spans="1:20" ht="11.25" outlineLevel="2" x14ac:dyDescent="0.2">
      <c r="A37" s="67" t="s">
        <v>44</v>
      </c>
      <c r="B37" s="88">
        <v>3</v>
      </c>
      <c r="C37" s="89"/>
      <c r="D37" s="90" t="s">
        <v>72</v>
      </c>
      <c r="E37" s="90"/>
      <c r="F37" s="91" t="s">
        <v>45</v>
      </c>
      <c r="G37" s="90"/>
      <c r="H37" s="92"/>
      <c r="I37" s="93"/>
      <c r="J37" s="69">
        <f>SUBTOTAL(9,J38:J43)</f>
        <v>0</v>
      </c>
      <c r="K37" s="92"/>
      <c r="L37" s="70">
        <f>SUBTOTAL(9,L38:L43)</f>
        <v>0</v>
      </c>
      <c r="M37" s="92"/>
      <c r="N37" s="70">
        <f>SUBTOTAL(9,N38:N43)</f>
        <v>0</v>
      </c>
      <c r="O37" s="94"/>
      <c r="P37" s="69">
        <f>SUBTOTAL(9,P38:P43)</f>
        <v>0</v>
      </c>
      <c r="Q37" s="69">
        <f>SUBTOTAL(9,Q38:Q43)</f>
        <v>0</v>
      </c>
      <c r="R37" s="6"/>
      <c r="S37" s="8"/>
      <c r="T37" s="8"/>
    </row>
    <row r="38" spans="1:20" ht="11.25" outlineLevel="3" x14ac:dyDescent="0.2">
      <c r="A38" s="10"/>
      <c r="B38" s="95"/>
      <c r="C38" s="96">
        <v>22</v>
      </c>
      <c r="D38" s="97" t="s">
        <v>73</v>
      </c>
      <c r="E38" s="98" t="s">
        <v>118</v>
      </c>
      <c r="F38" s="99" t="s">
        <v>119</v>
      </c>
      <c r="G38" s="97" t="s">
        <v>76</v>
      </c>
      <c r="H38" s="100">
        <v>1</v>
      </c>
      <c r="I38" s="101"/>
      <c r="J38" s="102">
        <f>H38*I38</f>
        <v>0</v>
      </c>
      <c r="K38" s="100"/>
      <c r="L38" s="100">
        <f>H38*K38</f>
        <v>0</v>
      </c>
      <c r="M38" s="100"/>
      <c r="N38" s="100">
        <f>H38*M38</f>
        <v>0</v>
      </c>
      <c r="O38" s="102">
        <v>21</v>
      </c>
      <c r="P38" s="102">
        <f>J38*(O38/100)</f>
        <v>0</v>
      </c>
      <c r="Q38" s="102">
        <f>J38+P38</f>
        <v>0</v>
      </c>
      <c r="R38" s="8"/>
      <c r="S38" s="8"/>
      <c r="T38" s="8"/>
    </row>
    <row r="39" spans="1:20" ht="22.5" outlineLevel="3" x14ac:dyDescent="0.2">
      <c r="A39" s="10"/>
      <c r="B39" s="95"/>
      <c r="C39" s="96">
        <v>23</v>
      </c>
      <c r="D39" s="97" t="s">
        <v>73</v>
      </c>
      <c r="E39" s="98" t="s">
        <v>120</v>
      </c>
      <c r="F39" s="99" t="s">
        <v>121</v>
      </c>
      <c r="G39" s="97" t="s">
        <v>76</v>
      </c>
      <c r="H39" s="100">
        <v>1</v>
      </c>
      <c r="I39" s="101"/>
      <c r="J39" s="102">
        <f>H39*I39</f>
        <v>0</v>
      </c>
      <c r="K39" s="100"/>
      <c r="L39" s="100">
        <f>H39*K39</f>
        <v>0</v>
      </c>
      <c r="M39" s="100"/>
      <c r="N39" s="100">
        <f>H39*M39</f>
        <v>0</v>
      </c>
      <c r="O39" s="102">
        <v>21</v>
      </c>
      <c r="P39" s="102">
        <f>J39*(O39/100)</f>
        <v>0</v>
      </c>
      <c r="Q39" s="102">
        <f>J39+P39</f>
        <v>0</v>
      </c>
      <c r="R39" s="8"/>
      <c r="S39" s="8"/>
      <c r="T39" s="8"/>
    </row>
    <row r="40" spans="1:20" ht="11.25" outlineLevel="3" x14ac:dyDescent="0.2">
      <c r="A40" s="10"/>
      <c r="B40" s="95"/>
      <c r="C40" s="96">
        <v>24</v>
      </c>
      <c r="D40" s="97" t="s">
        <v>73</v>
      </c>
      <c r="E40" s="98" t="s">
        <v>122</v>
      </c>
      <c r="F40" s="99" t="s">
        <v>205</v>
      </c>
      <c r="G40" s="97" t="s">
        <v>76</v>
      </c>
      <c r="H40" s="100">
        <v>1</v>
      </c>
      <c r="I40" s="101"/>
      <c r="J40" s="102">
        <f>H40*I40</f>
        <v>0</v>
      </c>
      <c r="K40" s="100"/>
      <c r="L40" s="100">
        <f>H40*K40</f>
        <v>0</v>
      </c>
      <c r="M40" s="100"/>
      <c r="N40" s="100">
        <f>H40*M40</f>
        <v>0</v>
      </c>
      <c r="O40" s="102">
        <v>21</v>
      </c>
      <c r="P40" s="102">
        <f>J40*(O40/100)</f>
        <v>0</v>
      </c>
      <c r="Q40" s="102">
        <f>J40+P40</f>
        <v>0</v>
      </c>
      <c r="R40" s="8"/>
      <c r="S40" s="8"/>
      <c r="T40" s="8"/>
    </row>
    <row r="41" spans="1:20" ht="11.25" outlineLevel="3" x14ac:dyDescent="0.2">
      <c r="A41" s="10"/>
      <c r="B41" s="95"/>
      <c r="C41" s="96">
        <v>25</v>
      </c>
      <c r="D41" s="97" t="s">
        <v>73</v>
      </c>
      <c r="E41" s="98" t="s">
        <v>123</v>
      </c>
      <c r="F41" s="99" t="s">
        <v>206</v>
      </c>
      <c r="G41" s="97" t="s">
        <v>76</v>
      </c>
      <c r="H41" s="100">
        <v>2</v>
      </c>
      <c r="I41" s="101"/>
      <c r="J41" s="102">
        <f>H41*I41</f>
        <v>0</v>
      </c>
      <c r="K41" s="100"/>
      <c r="L41" s="100">
        <f>H41*K41</f>
        <v>0</v>
      </c>
      <c r="M41" s="100"/>
      <c r="N41" s="100">
        <f>H41*M41</f>
        <v>0</v>
      </c>
      <c r="O41" s="102">
        <v>21</v>
      </c>
      <c r="P41" s="102">
        <f>J41*(O41/100)</f>
        <v>0</v>
      </c>
      <c r="Q41" s="102">
        <f>J41+P41</f>
        <v>0</v>
      </c>
      <c r="R41" s="8"/>
      <c r="S41" s="8"/>
      <c r="T41" s="8"/>
    </row>
    <row r="42" spans="1:20" ht="11.25" outlineLevel="3" x14ac:dyDescent="0.2">
      <c r="A42" s="10"/>
      <c r="B42" s="95"/>
      <c r="C42" s="96">
        <v>26</v>
      </c>
      <c r="D42" s="97" t="s">
        <v>73</v>
      </c>
      <c r="E42" s="98" t="s">
        <v>124</v>
      </c>
      <c r="F42" s="99" t="s">
        <v>125</v>
      </c>
      <c r="G42" s="97" t="s">
        <v>76</v>
      </c>
      <c r="H42" s="100">
        <v>1</v>
      </c>
      <c r="I42" s="101"/>
      <c r="J42" s="102">
        <f>H42*I42</f>
        <v>0</v>
      </c>
      <c r="K42" s="100"/>
      <c r="L42" s="100">
        <f>H42*K42</f>
        <v>0</v>
      </c>
      <c r="M42" s="100"/>
      <c r="N42" s="100">
        <f>H42*M42</f>
        <v>0</v>
      </c>
      <c r="O42" s="102">
        <v>21</v>
      </c>
      <c r="P42" s="102">
        <f>J42*(O42/100)</f>
        <v>0</v>
      </c>
      <c r="Q42" s="102">
        <f>J42+P42</f>
        <v>0</v>
      </c>
      <c r="R42" s="8"/>
      <c r="S42" s="8"/>
      <c r="T42" s="8"/>
    </row>
    <row r="43" spans="1:20" outlineLevel="3" x14ac:dyDescent="0.15">
      <c r="B43" s="6"/>
      <c r="C43" s="6"/>
      <c r="D43" s="6"/>
      <c r="E43" s="6"/>
      <c r="F43" s="6"/>
      <c r="G43" s="6"/>
      <c r="H43" s="6"/>
      <c r="I43" s="8"/>
      <c r="J43" s="8"/>
      <c r="K43" s="6"/>
      <c r="L43" s="6"/>
      <c r="M43" s="6"/>
      <c r="N43" s="6"/>
      <c r="O43" s="6"/>
      <c r="P43" s="8"/>
      <c r="Q43" s="8"/>
    </row>
    <row r="44" spans="1:20" ht="11.25" outlineLevel="2" x14ac:dyDescent="0.2">
      <c r="A44" s="67" t="s">
        <v>46</v>
      </c>
      <c r="B44" s="88">
        <v>3</v>
      </c>
      <c r="C44" s="89"/>
      <c r="D44" s="90" t="s">
        <v>72</v>
      </c>
      <c r="E44" s="90"/>
      <c r="F44" s="91" t="s">
        <v>47</v>
      </c>
      <c r="G44" s="90"/>
      <c r="H44" s="92"/>
      <c r="I44" s="93"/>
      <c r="J44" s="69">
        <f>SUBTOTAL(9,J45:J49)</f>
        <v>0</v>
      </c>
      <c r="K44" s="92"/>
      <c r="L44" s="70">
        <f>SUBTOTAL(9,L45:L49)</f>
        <v>0.28074899999999997</v>
      </c>
      <c r="M44" s="92"/>
      <c r="N44" s="70">
        <f>SUBTOTAL(9,N45:N49)</f>
        <v>0</v>
      </c>
      <c r="O44" s="94"/>
      <c r="P44" s="69">
        <f>SUBTOTAL(9,P45:P49)</f>
        <v>0</v>
      </c>
      <c r="Q44" s="69">
        <f>SUBTOTAL(9,Q45:Q49)</f>
        <v>0</v>
      </c>
      <c r="R44" s="6"/>
      <c r="S44" s="8"/>
      <c r="T44" s="8"/>
    </row>
    <row r="45" spans="1:20" ht="11.25" outlineLevel="3" x14ac:dyDescent="0.2">
      <c r="A45" s="10"/>
      <c r="B45" s="95"/>
      <c r="C45" s="96">
        <v>27</v>
      </c>
      <c r="D45" s="97" t="s">
        <v>73</v>
      </c>
      <c r="E45" s="98" t="s">
        <v>126</v>
      </c>
      <c r="F45" s="99" t="s">
        <v>127</v>
      </c>
      <c r="G45" s="97" t="s">
        <v>99</v>
      </c>
      <c r="H45" s="100">
        <v>47.5</v>
      </c>
      <c r="I45" s="101"/>
      <c r="J45" s="102">
        <f>H45*I45</f>
        <v>0</v>
      </c>
      <c r="K45" s="100"/>
      <c r="L45" s="100">
        <f>H45*K45</f>
        <v>0</v>
      </c>
      <c r="M45" s="100"/>
      <c r="N45" s="100">
        <f>H45*M45</f>
        <v>0</v>
      </c>
      <c r="O45" s="102">
        <v>21</v>
      </c>
      <c r="P45" s="102">
        <f>J45*(O45/100)</f>
        <v>0</v>
      </c>
      <c r="Q45" s="102">
        <f>J45+P45</f>
        <v>0</v>
      </c>
      <c r="R45" s="8"/>
      <c r="S45" s="8"/>
      <c r="T45" s="8"/>
    </row>
    <row r="46" spans="1:20" ht="11.25" outlineLevel="3" x14ac:dyDescent="0.2">
      <c r="A46" s="10"/>
      <c r="B46" s="95"/>
      <c r="C46" s="96">
        <v>28</v>
      </c>
      <c r="D46" s="97" t="s">
        <v>128</v>
      </c>
      <c r="E46" s="98" t="s">
        <v>129</v>
      </c>
      <c r="F46" s="99" t="s">
        <v>130</v>
      </c>
      <c r="G46" s="97" t="s">
        <v>99</v>
      </c>
      <c r="H46" s="100">
        <v>49.875</v>
      </c>
      <c r="I46" s="101"/>
      <c r="J46" s="102">
        <f>H46*I46</f>
        <v>0</v>
      </c>
      <c r="K46" s="100">
        <v>1.3999999999999999E-4</v>
      </c>
      <c r="L46" s="100">
        <f>H46*K46</f>
        <v>6.9824999999999991E-3</v>
      </c>
      <c r="M46" s="100"/>
      <c r="N46" s="100">
        <f>H46*M46</f>
        <v>0</v>
      </c>
      <c r="O46" s="102">
        <v>21</v>
      </c>
      <c r="P46" s="102">
        <f>J46*(O46/100)</f>
        <v>0</v>
      </c>
      <c r="Q46" s="102">
        <f>J46+P46</f>
        <v>0</v>
      </c>
      <c r="R46" s="8"/>
      <c r="S46" s="8"/>
      <c r="T46" s="8"/>
    </row>
    <row r="47" spans="1:20" ht="11.25" outlineLevel="3" x14ac:dyDescent="0.2">
      <c r="A47" s="10"/>
      <c r="B47" s="95"/>
      <c r="C47" s="96">
        <v>29</v>
      </c>
      <c r="D47" s="97" t="s">
        <v>73</v>
      </c>
      <c r="E47" s="98" t="s">
        <v>131</v>
      </c>
      <c r="F47" s="99" t="s">
        <v>132</v>
      </c>
      <c r="G47" s="97" t="s">
        <v>99</v>
      </c>
      <c r="H47" s="100">
        <v>57.94</v>
      </c>
      <c r="I47" s="101"/>
      <c r="J47" s="102">
        <f>H47*I47</f>
        <v>0</v>
      </c>
      <c r="K47" s="100"/>
      <c r="L47" s="100">
        <f>H47*K47</f>
        <v>0</v>
      </c>
      <c r="M47" s="100"/>
      <c r="N47" s="100">
        <f>H47*M47</f>
        <v>0</v>
      </c>
      <c r="O47" s="102">
        <v>21</v>
      </c>
      <c r="P47" s="102">
        <f>J47*(O47/100)</f>
        <v>0</v>
      </c>
      <c r="Q47" s="102">
        <f>J47+P47</f>
        <v>0</v>
      </c>
      <c r="R47" s="8"/>
      <c r="S47" s="8"/>
      <c r="T47" s="8"/>
    </row>
    <row r="48" spans="1:20" ht="11.25" outlineLevel="3" x14ac:dyDescent="0.2">
      <c r="A48" s="10"/>
      <c r="B48" s="95"/>
      <c r="C48" s="96">
        <v>30</v>
      </c>
      <c r="D48" s="97" t="s">
        <v>128</v>
      </c>
      <c r="E48" s="98" t="s">
        <v>133</v>
      </c>
      <c r="F48" s="99" t="s">
        <v>134</v>
      </c>
      <c r="G48" s="97" t="s">
        <v>99</v>
      </c>
      <c r="H48" s="100">
        <v>60.837000000000003</v>
      </c>
      <c r="I48" s="101"/>
      <c r="J48" s="102">
        <f>H48*I48</f>
        <v>0</v>
      </c>
      <c r="K48" s="100">
        <v>4.4999999999999997E-3</v>
      </c>
      <c r="L48" s="100">
        <f>H48*K48</f>
        <v>0.27376649999999997</v>
      </c>
      <c r="M48" s="100"/>
      <c r="N48" s="100">
        <f>H48*M48</f>
        <v>0</v>
      </c>
      <c r="O48" s="102">
        <v>21</v>
      </c>
      <c r="P48" s="102">
        <f>J48*(O48/100)</f>
        <v>0</v>
      </c>
      <c r="Q48" s="102">
        <f>J48+P48</f>
        <v>0</v>
      </c>
      <c r="R48" s="8"/>
      <c r="S48" s="8"/>
      <c r="T48" s="8"/>
    </row>
    <row r="49" spans="1:20" outlineLevel="3" x14ac:dyDescent="0.15">
      <c r="B49" s="6"/>
      <c r="C49" s="6"/>
      <c r="D49" s="6"/>
      <c r="E49" s="6"/>
      <c r="F49" s="6"/>
      <c r="G49" s="6"/>
      <c r="H49" s="6"/>
      <c r="I49" s="8"/>
      <c r="J49" s="8"/>
      <c r="K49" s="6"/>
      <c r="L49" s="6"/>
      <c r="M49" s="6"/>
      <c r="N49" s="6"/>
      <c r="O49" s="6"/>
      <c r="P49" s="8"/>
      <c r="Q49" s="8"/>
    </row>
    <row r="50" spans="1:20" ht="11.25" outlineLevel="2" x14ac:dyDescent="0.2">
      <c r="A50" s="67" t="s">
        <v>48</v>
      </c>
      <c r="B50" s="88">
        <v>3</v>
      </c>
      <c r="C50" s="89"/>
      <c r="D50" s="90" t="s">
        <v>72</v>
      </c>
      <c r="E50" s="90"/>
      <c r="F50" s="91" t="s">
        <v>49</v>
      </c>
      <c r="G50" s="90"/>
      <c r="H50" s="92"/>
      <c r="I50" s="93"/>
      <c r="J50" s="69">
        <f>SUBTOTAL(9,J51:J70)</f>
        <v>0</v>
      </c>
      <c r="K50" s="92"/>
      <c r="L50" s="70">
        <f>SUBTOTAL(9,L51:L70)</f>
        <v>0.64832500000000004</v>
      </c>
      <c r="M50" s="92"/>
      <c r="N50" s="70">
        <f>SUBTOTAL(9,N51:N70)</f>
        <v>0</v>
      </c>
      <c r="O50" s="94"/>
      <c r="P50" s="69">
        <f>SUBTOTAL(9,P51:P70)</f>
        <v>0</v>
      </c>
      <c r="Q50" s="69">
        <f>SUBTOTAL(9,Q51:Q70)</f>
        <v>0</v>
      </c>
      <c r="R50" s="6"/>
      <c r="S50" s="8"/>
      <c r="T50" s="8"/>
    </row>
    <row r="51" spans="1:20" ht="11.25" outlineLevel="3" x14ac:dyDescent="0.2">
      <c r="A51" s="10"/>
      <c r="B51" s="95"/>
      <c r="C51" s="96">
        <v>31</v>
      </c>
      <c r="D51" s="97" t="s">
        <v>73</v>
      </c>
      <c r="E51" s="98" t="s">
        <v>135</v>
      </c>
      <c r="F51" s="99" t="s">
        <v>136</v>
      </c>
      <c r="G51" s="97" t="s">
        <v>99</v>
      </c>
      <c r="H51" s="100">
        <v>10.44</v>
      </c>
      <c r="I51" s="101"/>
      <c r="J51" s="102">
        <f t="shared" ref="J51:J69" si="5">H51*I51</f>
        <v>0</v>
      </c>
      <c r="K51" s="100"/>
      <c r="L51" s="100">
        <f t="shared" ref="L51:L69" si="6">H51*K51</f>
        <v>0</v>
      </c>
      <c r="M51" s="100"/>
      <c r="N51" s="100">
        <f t="shared" ref="N51:N69" si="7">H51*M51</f>
        <v>0</v>
      </c>
      <c r="O51" s="102">
        <v>21</v>
      </c>
      <c r="P51" s="102">
        <f t="shared" ref="P51:P69" si="8">J51*(O51/100)</f>
        <v>0</v>
      </c>
      <c r="Q51" s="102">
        <f t="shared" ref="Q51:Q69" si="9">J51+P51</f>
        <v>0</v>
      </c>
      <c r="R51" s="8"/>
      <c r="S51" s="8"/>
      <c r="T51" s="8"/>
    </row>
    <row r="52" spans="1:20" ht="11.25" outlineLevel="3" x14ac:dyDescent="0.2">
      <c r="A52" s="10"/>
      <c r="B52" s="95"/>
      <c r="C52" s="96">
        <v>32</v>
      </c>
      <c r="D52" s="97" t="s">
        <v>73</v>
      </c>
      <c r="E52" s="98" t="s">
        <v>137</v>
      </c>
      <c r="F52" s="99" t="s">
        <v>138</v>
      </c>
      <c r="G52" s="97" t="s">
        <v>99</v>
      </c>
      <c r="H52" s="100">
        <v>4.25</v>
      </c>
      <c r="I52" s="101"/>
      <c r="J52" s="102">
        <f t="shared" si="5"/>
        <v>0</v>
      </c>
      <c r="K52" s="100"/>
      <c r="L52" s="100">
        <f t="shared" si="6"/>
        <v>0</v>
      </c>
      <c r="M52" s="100"/>
      <c r="N52" s="100">
        <f t="shared" si="7"/>
        <v>0</v>
      </c>
      <c r="O52" s="102">
        <v>21</v>
      </c>
      <c r="P52" s="102">
        <f t="shared" si="8"/>
        <v>0</v>
      </c>
      <c r="Q52" s="102">
        <f t="shared" si="9"/>
        <v>0</v>
      </c>
      <c r="R52" s="8"/>
      <c r="S52" s="8"/>
      <c r="T52" s="8"/>
    </row>
    <row r="53" spans="1:20" ht="11.25" outlineLevel="3" x14ac:dyDescent="0.2">
      <c r="A53" s="10"/>
      <c r="B53" s="95"/>
      <c r="C53" s="96">
        <v>33</v>
      </c>
      <c r="D53" s="97" t="s">
        <v>73</v>
      </c>
      <c r="E53" s="98" t="s">
        <v>139</v>
      </c>
      <c r="F53" s="99" t="s">
        <v>140</v>
      </c>
      <c r="G53" s="97" t="s">
        <v>99</v>
      </c>
      <c r="H53" s="100">
        <v>32.81</v>
      </c>
      <c r="I53" s="101"/>
      <c r="J53" s="102">
        <f t="shared" si="5"/>
        <v>0</v>
      </c>
      <c r="K53" s="100"/>
      <c r="L53" s="100">
        <f t="shared" si="6"/>
        <v>0</v>
      </c>
      <c r="M53" s="100"/>
      <c r="N53" s="100">
        <f t="shared" si="7"/>
        <v>0</v>
      </c>
      <c r="O53" s="102">
        <v>21</v>
      </c>
      <c r="P53" s="102">
        <f t="shared" si="8"/>
        <v>0</v>
      </c>
      <c r="Q53" s="102">
        <f t="shared" si="9"/>
        <v>0</v>
      </c>
      <c r="R53" s="8"/>
      <c r="S53" s="8"/>
      <c r="T53" s="8"/>
    </row>
    <row r="54" spans="1:20" ht="11.25" outlineLevel="3" x14ac:dyDescent="0.2">
      <c r="A54" s="10"/>
      <c r="B54" s="95"/>
      <c r="C54" s="96">
        <v>34</v>
      </c>
      <c r="D54" s="97" t="s">
        <v>128</v>
      </c>
      <c r="E54" s="98" t="s">
        <v>141</v>
      </c>
      <c r="F54" s="99" t="s">
        <v>142</v>
      </c>
      <c r="G54" s="97" t="s">
        <v>99</v>
      </c>
      <c r="H54" s="100">
        <v>47.5</v>
      </c>
      <c r="I54" s="101"/>
      <c r="J54" s="102">
        <f t="shared" si="5"/>
        <v>0</v>
      </c>
      <c r="K54" s="100">
        <v>7.3499999999999998E-3</v>
      </c>
      <c r="L54" s="100">
        <f t="shared" si="6"/>
        <v>0.34912499999999996</v>
      </c>
      <c r="M54" s="100"/>
      <c r="N54" s="100">
        <f t="shared" si="7"/>
        <v>0</v>
      </c>
      <c r="O54" s="102">
        <v>21</v>
      </c>
      <c r="P54" s="102">
        <f t="shared" si="8"/>
        <v>0</v>
      </c>
      <c r="Q54" s="102">
        <f t="shared" si="9"/>
        <v>0</v>
      </c>
      <c r="R54" s="8"/>
      <c r="S54" s="8"/>
      <c r="T54" s="8"/>
    </row>
    <row r="55" spans="1:20" ht="11.25" outlineLevel="3" x14ac:dyDescent="0.2">
      <c r="A55" s="10"/>
      <c r="B55" s="95"/>
      <c r="C55" s="96">
        <v>35</v>
      </c>
      <c r="D55" s="97" t="s">
        <v>73</v>
      </c>
      <c r="E55" s="98" t="s">
        <v>143</v>
      </c>
      <c r="F55" s="99" t="s">
        <v>144</v>
      </c>
      <c r="G55" s="97" t="s">
        <v>99</v>
      </c>
      <c r="H55" s="100">
        <v>47.5</v>
      </c>
      <c r="I55" s="101"/>
      <c r="J55" s="102">
        <f t="shared" si="5"/>
        <v>0</v>
      </c>
      <c r="K55" s="100"/>
      <c r="L55" s="100">
        <f t="shared" si="6"/>
        <v>0</v>
      </c>
      <c r="M55" s="100"/>
      <c r="N55" s="100">
        <f t="shared" si="7"/>
        <v>0</v>
      </c>
      <c r="O55" s="102">
        <v>21</v>
      </c>
      <c r="P55" s="102">
        <f t="shared" si="8"/>
        <v>0</v>
      </c>
      <c r="Q55" s="102">
        <f t="shared" si="9"/>
        <v>0</v>
      </c>
      <c r="R55" s="8"/>
      <c r="S55" s="8"/>
      <c r="T55" s="8"/>
    </row>
    <row r="56" spans="1:20" ht="11.25" outlineLevel="3" x14ac:dyDescent="0.2">
      <c r="A56" s="10"/>
      <c r="B56" s="95"/>
      <c r="C56" s="96">
        <v>36</v>
      </c>
      <c r="D56" s="97" t="s">
        <v>128</v>
      </c>
      <c r="E56" s="98" t="s">
        <v>145</v>
      </c>
      <c r="F56" s="99" t="s">
        <v>146</v>
      </c>
      <c r="G56" s="97" t="s">
        <v>147</v>
      </c>
      <c r="H56" s="100">
        <v>0.68</v>
      </c>
      <c r="I56" s="101"/>
      <c r="J56" s="102">
        <f t="shared" si="5"/>
        <v>0</v>
      </c>
      <c r="K56" s="100">
        <v>0.44</v>
      </c>
      <c r="L56" s="100">
        <f t="shared" si="6"/>
        <v>0.29920000000000002</v>
      </c>
      <c r="M56" s="100"/>
      <c r="N56" s="100">
        <f t="shared" si="7"/>
        <v>0</v>
      </c>
      <c r="O56" s="102">
        <v>21</v>
      </c>
      <c r="P56" s="102">
        <f t="shared" si="8"/>
        <v>0</v>
      </c>
      <c r="Q56" s="102">
        <f t="shared" si="9"/>
        <v>0</v>
      </c>
      <c r="R56" s="8"/>
      <c r="S56" s="8"/>
      <c r="T56" s="8"/>
    </row>
    <row r="57" spans="1:20" ht="11.25" outlineLevel="3" x14ac:dyDescent="0.2">
      <c r="A57" s="10"/>
      <c r="B57" s="95"/>
      <c r="C57" s="96">
        <v>37</v>
      </c>
      <c r="D57" s="97" t="s">
        <v>73</v>
      </c>
      <c r="E57" s="98" t="s">
        <v>148</v>
      </c>
      <c r="F57" s="99" t="s">
        <v>149</v>
      </c>
      <c r="G57" s="97" t="s">
        <v>150</v>
      </c>
      <c r="H57" s="100">
        <v>40</v>
      </c>
      <c r="I57" s="101"/>
      <c r="J57" s="102">
        <f t="shared" si="5"/>
        <v>0</v>
      </c>
      <c r="K57" s="100"/>
      <c r="L57" s="100">
        <f t="shared" si="6"/>
        <v>0</v>
      </c>
      <c r="M57" s="100"/>
      <c r="N57" s="100">
        <f t="shared" si="7"/>
        <v>0</v>
      </c>
      <c r="O57" s="102">
        <v>21</v>
      </c>
      <c r="P57" s="102">
        <f t="shared" si="8"/>
        <v>0</v>
      </c>
      <c r="Q57" s="102">
        <f t="shared" si="9"/>
        <v>0</v>
      </c>
      <c r="R57" s="8"/>
      <c r="S57" s="8"/>
      <c r="T57" s="8"/>
    </row>
    <row r="58" spans="1:20" ht="11.25" outlineLevel="3" x14ac:dyDescent="0.2">
      <c r="A58" s="10"/>
      <c r="B58" s="95"/>
      <c r="C58" s="96">
        <v>38</v>
      </c>
      <c r="D58" s="97" t="s">
        <v>73</v>
      </c>
      <c r="E58" s="98" t="s">
        <v>151</v>
      </c>
      <c r="F58" s="99" t="s">
        <v>152</v>
      </c>
      <c r="G58" s="97" t="s">
        <v>99</v>
      </c>
      <c r="H58" s="100">
        <v>32.81</v>
      </c>
      <c r="I58" s="101"/>
      <c r="J58" s="102">
        <f t="shared" si="5"/>
        <v>0</v>
      </c>
      <c r="K58" s="100"/>
      <c r="L58" s="100">
        <f t="shared" si="6"/>
        <v>0</v>
      </c>
      <c r="M58" s="100"/>
      <c r="N58" s="100">
        <f t="shared" si="7"/>
        <v>0</v>
      </c>
      <c r="O58" s="102">
        <v>21</v>
      </c>
      <c r="P58" s="102">
        <f t="shared" si="8"/>
        <v>0</v>
      </c>
      <c r="Q58" s="102">
        <f t="shared" si="9"/>
        <v>0</v>
      </c>
      <c r="R58" s="8"/>
      <c r="S58" s="8"/>
      <c r="T58" s="8"/>
    </row>
    <row r="59" spans="1:20" ht="11.25" outlineLevel="3" x14ac:dyDescent="0.2">
      <c r="A59" s="10"/>
      <c r="B59" s="95"/>
      <c r="C59" s="96">
        <v>39</v>
      </c>
      <c r="D59" s="97" t="s">
        <v>153</v>
      </c>
      <c r="E59" s="98" t="s">
        <v>154</v>
      </c>
      <c r="F59" s="99" t="s">
        <v>155</v>
      </c>
      <c r="G59" s="97" t="s">
        <v>156</v>
      </c>
      <c r="H59" s="100">
        <v>7</v>
      </c>
      <c r="I59" s="101"/>
      <c r="J59" s="102">
        <f t="shared" si="5"/>
        <v>0</v>
      </c>
      <c r="K59" s="100"/>
      <c r="L59" s="100">
        <f t="shared" si="6"/>
        <v>0</v>
      </c>
      <c r="M59" s="100"/>
      <c r="N59" s="100">
        <f t="shared" si="7"/>
        <v>0</v>
      </c>
      <c r="O59" s="102">
        <v>21</v>
      </c>
      <c r="P59" s="102">
        <f t="shared" si="8"/>
        <v>0</v>
      </c>
      <c r="Q59" s="102">
        <f t="shared" si="9"/>
        <v>0</v>
      </c>
      <c r="R59" s="8"/>
      <c r="S59" s="8"/>
      <c r="T59" s="8"/>
    </row>
    <row r="60" spans="1:20" ht="11.25" outlineLevel="3" x14ac:dyDescent="0.2">
      <c r="A60" s="10"/>
      <c r="B60" s="95"/>
      <c r="C60" s="96">
        <v>40</v>
      </c>
      <c r="D60" s="97" t="s">
        <v>153</v>
      </c>
      <c r="E60" s="98" t="s">
        <v>157</v>
      </c>
      <c r="F60" s="99" t="s">
        <v>158</v>
      </c>
      <c r="G60" s="97" t="s">
        <v>156</v>
      </c>
      <c r="H60" s="100">
        <v>1</v>
      </c>
      <c r="I60" s="101"/>
      <c r="J60" s="102">
        <f t="shared" si="5"/>
        <v>0</v>
      </c>
      <c r="K60" s="100"/>
      <c r="L60" s="100">
        <f t="shared" si="6"/>
        <v>0</v>
      </c>
      <c r="M60" s="100"/>
      <c r="N60" s="100">
        <f t="shared" si="7"/>
        <v>0</v>
      </c>
      <c r="O60" s="102">
        <v>21</v>
      </c>
      <c r="P60" s="102">
        <f t="shared" si="8"/>
        <v>0</v>
      </c>
      <c r="Q60" s="102">
        <f t="shared" si="9"/>
        <v>0</v>
      </c>
      <c r="R60" s="8"/>
      <c r="S60" s="8"/>
      <c r="T60" s="8"/>
    </row>
    <row r="61" spans="1:20" ht="11.25" outlineLevel="3" x14ac:dyDescent="0.2">
      <c r="A61" s="10"/>
      <c r="B61" s="95"/>
      <c r="C61" s="96">
        <v>41</v>
      </c>
      <c r="D61" s="97" t="s">
        <v>153</v>
      </c>
      <c r="E61" s="98" t="s">
        <v>159</v>
      </c>
      <c r="F61" s="99" t="s">
        <v>160</v>
      </c>
      <c r="G61" s="97" t="s">
        <v>156</v>
      </c>
      <c r="H61" s="100">
        <v>1</v>
      </c>
      <c r="I61" s="101"/>
      <c r="J61" s="102">
        <f t="shared" si="5"/>
        <v>0</v>
      </c>
      <c r="K61" s="100"/>
      <c r="L61" s="100">
        <f t="shared" si="6"/>
        <v>0</v>
      </c>
      <c r="M61" s="100"/>
      <c r="N61" s="100">
        <f t="shared" si="7"/>
        <v>0</v>
      </c>
      <c r="O61" s="102">
        <v>21</v>
      </c>
      <c r="P61" s="102">
        <f t="shared" si="8"/>
        <v>0</v>
      </c>
      <c r="Q61" s="102">
        <f t="shared" si="9"/>
        <v>0</v>
      </c>
      <c r="R61" s="8"/>
      <c r="S61" s="8"/>
      <c r="T61" s="8"/>
    </row>
    <row r="62" spans="1:20" ht="22.5" outlineLevel="3" x14ac:dyDescent="0.2">
      <c r="A62" s="10"/>
      <c r="B62" s="95"/>
      <c r="C62" s="96">
        <v>42</v>
      </c>
      <c r="D62" s="97" t="s">
        <v>73</v>
      </c>
      <c r="E62" s="98" t="s">
        <v>161</v>
      </c>
      <c r="F62" s="99" t="s">
        <v>162</v>
      </c>
      <c r="G62" s="97" t="s">
        <v>76</v>
      </c>
      <c r="H62" s="100">
        <v>1</v>
      </c>
      <c r="I62" s="101"/>
      <c r="J62" s="102">
        <f t="shared" si="5"/>
        <v>0</v>
      </c>
      <c r="K62" s="100"/>
      <c r="L62" s="100">
        <f t="shared" si="6"/>
        <v>0</v>
      </c>
      <c r="M62" s="100"/>
      <c r="N62" s="100">
        <f t="shared" si="7"/>
        <v>0</v>
      </c>
      <c r="O62" s="102">
        <v>21</v>
      </c>
      <c r="P62" s="102">
        <f t="shared" si="8"/>
        <v>0</v>
      </c>
      <c r="Q62" s="102">
        <f t="shared" si="9"/>
        <v>0</v>
      </c>
      <c r="R62" s="8"/>
      <c r="S62" s="8"/>
      <c r="T62" s="8"/>
    </row>
    <row r="63" spans="1:20" ht="11.25" outlineLevel="3" x14ac:dyDescent="0.2">
      <c r="A63" s="10"/>
      <c r="B63" s="95"/>
      <c r="C63" s="96">
        <v>43</v>
      </c>
      <c r="D63" s="97" t="s">
        <v>73</v>
      </c>
      <c r="E63" s="98" t="s">
        <v>163</v>
      </c>
      <c r="F63" s="99" t="s">
        <v>164</v>
      </c>
      <c r="G63" s="97" t="s">
        <v>76</v>
      </c>
      <c r="H63" s="100">
        <v>1</v>
      </c>
      <c r="I63" s="101"/>
      <c r="J63" s="102">
        <f t="shared" si="5"/>
        <v>0</v>
      </c>
      <c r="K63" s="100"/>
      <c r="L63" s="100">
        <f t="shared" si="6"/>
        <v>0</v>
      </c>
      <c r="M63" s="100"/>
      <c r="N63" s="100">
        <f t="shared" si="7"/>
        <v>0</v>
      </c>
      <c r="O63" s="102">
        <v>21</v>
      </c>
      <c r="P63" s="102">
        <f t="shared" si="8"/>
        <v>0</v>
      </c>
      <c r="Q63" s="102">
        <f t="shared" si="9"/>
        <v>0</v>
      </c>
      <c r="R63" s="8"/>
      <c r="S63" s="8"/>
      <c r="T63" s="8"/>
    </row>
    <row r="64" spans="1:20" ht="11.25" outlineLevel="3" x14ac:dyDescent="0.2">
      <c r="A64" s="10"/>
      <c r="B64" s="95"/>
      <c r="C64" s="96">
        <v>44</v>
      </c>
      <c r="D64" s="97" t="s">
        <v>73</v>
      </c>
      <c r="E64" s="98" t="s">
        <v>165</v>
      </c>
      <c r="F64" s="99" t="s">
        <v>166</v>
      </c>
      <c r="G64" s="97" t="s">
        <v>76</v>
      </c>
      <c r="H64" s="100">
        <v>1</v>
      </c>
      <c r="I64" s="101"/>
      <c r="J64" s="102">
        <f t="shared" si="5"/>
        <v>0</v>
      </c>
      <c r="K64" s="100"/>
      <c r="L64" s="100">
        <f t="shared" si="6"/>
        <v>0</v>
      </c>
      <c r="M64" s="100"/>
      <c r="N64" s="100">
        <f t="shared" si="7"/>
        <v>0</v>
      </c>
      <c r="O64" s="102">
        <v>21</v>
      </c>
      <c r="P64" s="102">
        <f t="shared" si="8"/>
        <v>0</v>
      </c>
      <c r="Q64" s="102">
        <f t="shared" si="9"/>
        <v>0</v>
      </c>
      <c r="R64" s="8"/>
      <c r="S64" s="8"/>
      <c r="T64" s="8"/>
    </row>
    <row r="65" spans="1:20" ht="11.25" outlineLevel="3" x14ac:dyDescent="0.2">
      <c r="A65" s="10"/>
      <c r="B65" s="95"/>
      <c r="C65" s="96">
        <v>45</v>
      </c>
      <c r="D65" s="97" t="s">
        <v>73</v>
      </c>
      <c r="E65" s="98" t="s">
        <v>167</v>
      </c>
      <c r="F65" s="99" t="s">
        <v>168</v>
      </c>
      <c r="G65" s="97" t="s">
        <v>76</v>
      </c>
      <c r="H65" s="100">
        <v>1</v>
      </c>
      <c r="I65" s="101"/>
      <c r="J65" s="102">
        <f t="shared" si="5"/>
        <v>0</v>
      </c>
      <c r="K65" s="100"/>
      <c r="L65" s="100">
        <f t="shared" si="6"/>
        <v>0</v>
      </c>
      <c r="M65" s="100"/>
      <c r="N65" s="100">
        <f t="shared" si="7"/>
        <v>0</v>
      </c>
      <c r="O65" s="102">
        <v>21</v>
      </c>
      <c r="P65" s="102">
        <f t="shared" si="8"/>
        <v>0</v>
      </c>
      <c r="Q65" s="102">
        <f t="shared" si="9"/>
        <v>0</v>
      </c>
      <c r="R65" s="8"/>
      <c r="S65" s="8"/>
      <c r="T65" s="8"/>
    </row>
    <row r="66" spans="1:20" ht="11.25" outlineLevel="3" x14ac:dyDescent="0.2">
      <c r="A66" s="10"/>
      <c r="B66" s="95"/>
      <c r="C66" s="96">
        <v>46</v>
      </c>
      <c r="D66" s="97" t="s">
        <v>73</v>
      </c>
      <c r="E66" s="98" t="s">
        <v>169</v>
      </c>
      <c r="F66" s="99" t="s">
        <v>170</v>
      </c>
      <c r="G66" s="97" t="s">
        <v>76</v>
      </c>
      <c r="H66" s="100">
        <v>1</v>
      </c>
      <c r="I66" s="101"/>
      <c r="J66" s="102">
        <f t="shared" si="5"/>
        <v>0</v>
      </c>
      <c r="K66" s="100"/>
      <c r="L66" s="100">
        <f t="shared" si="6"/>
        <v>0</v>
      </c>
      <c r="M66" s="100"/>
      <c r="N66" s="100">
        <f t="shared" si="7"/>
        <v>0</v>
      </c>
      <c r="O66" s="102">
        <v>21</v>
      </c>
      <c r="P66" s="102">
        <f t="shared" si="8"/>
        <v>0</v>
      </c>
      <c r="Q66" s="102">
        <f t="shared" si="9"/>
        <v>0</v>
      </c>
      <c r="R66" s="8"/>
      <c r="S66" s="8"/>
      <c r="T66" s="8"/>
    </row>
    <row r="67" spans="1:20" ht="11.25" outlineLevel="3" x14ac:dyDescent="0.2">
      <c r="A67" s="10"/>
      <c r="B67" s="95"/>
      <c r="C67" s="96">
        <v>47</v>
      </c>
      <c r="D67" s="97" t="s">
        <v>73</v>
      </c>
      <c r="E67" s="98" t="s">
        <v>171</v>
      </c>
      <c r="F67" s="99" t="s">
        <v>172</v>
      </c>
      <c r="G67" s="97" t="s">
        <v>76</v>
      </c>
      <c r="H67" s="100">
        <v>1</v>
      </c>
      <c r="I67" s="101"/>
      <c r="J67" s="102">
        <f t="shared" si="5"/>
        <v>0</v>
      </c>
      <c r="K67" s="100"/>
      <c r="L67" s="100">
        <f t="shared" si="6"/>
        <v>0</v>
      </c>
      <c r="M67" s="100"/>
      <c r="N67" s="100">
        <f t="shared" si="7"/>
        <v>0</v>
      </c>
      <c r="O67" s="102">
        <v>21</v>
      </c>
      <c r="P67" s="102">
        <f t="shared" si="8"/>
        <v>0</v>
      </c>
      <c r="Q67" s="102">
        <f t="shared" si="9"/>
        <v>0</v>
      </c>
      <c r="R67" s="8"/>
      <c r="S67" s="8"/>
      <c r="T67" s="8"/>
    </row>
    <row r="68" spans="1:20" ht="11.25" outlineLevel="3" x14ac:dyDescent="0.2">
      <c r="A68" s="10"/>
      <c r="B68" s="95"/>
      <c r="C68" s="96">
        <v>48</v>
      </c>
      <c r="D68" s="97" t="s">
        <v>73</v>
      </c>
      <c r="E68" s="98" t="s">
        <v>173</v>
      </c>
      <c r="F68" s="99" t="s">
        <v>174</v>
      </c>
      <c r="G68" s="97" t="s">
        <v>76</v>
      </c>
      <c r="H68" s="100">
        <v>1</v>
      </c>
      <c r="I68" s="101"/>
      <c r="J68" s="102">
        <f t="shared" si="5"/>
        <v>0</v>
      </c>
      <c r="K68" s="100"/>
      <c r="L68" s="100">
        <f t="shared" si="6"/>
        <v>0</v>
      </c>
      <c r="M68" s="100"/>
      <c r="N68" s="100">
        <f t="shared" si="7"/>
        <v>0</v>
      </c>
      <c r="O68" s="102">
        <v>21</v>
      </c>
      <c r="P68" s="102">
        <f t="shared" si="8"/>
        <v>0</v>
      </c>
      <c r="Q68" s="102">
        <f t="shared" si="9"/>
        <v>0</v>
      </c>
      <c r="R68" s="8"/>
      <c r="S68" s="8"/>
      <c r="T68" s="8"/>
    </row>
    <row r="69" spans="1:20" ht="11.25" outlineLevel="3" x14ac:dyDescent="0.2">
      <c r="A69" s="10"/>
      <c r="B69" s="95"/>
      <c r="C69" s="96">
        <v>49</v>
      </c>
      <c r="D69" s="97" t="s">
        <v>73</v>
      </c>
      <c r="E69" s="98" t="s">
        <v>175</v>
      </c>
      <c r="F69" s="99" t="s">
        <v>176</v>
      </c>
      <c r="G69" s="97" t="s">
        <v>177</v>
      </c>
      <c r="H69" s="100">
        <v>11.484</v>
      </c>
      <c r="I69" s="101"/>
      <c r="J69" s="102">
        <f t="shared" si="5"/>
        <v>0</v>
      </c>
      <c r="K69" s="100"/>
      <c r="L69" s="100">
        <f t="shared" si="6"/>
        <v>0</v>
      </c>
      <c r="M69" s="100"/>
      <c r="N69" s="100">
        <f t="shared" si="7"/>
        <v>0</v>
      </c>
      <c r="O69" s="102">
        <v>21</v>
      </c>
      <c r="P69" s="102">
        <f t="shared" si="8"/>
        <v>0</v>
      </c>
      <c r="Q69" s="102">
        <f t="shared" si="9"/>
        <v>0</v>
      </c>
      <c r="R69" s="8"/>
      <c r="S69" s="8"/>
      <c r="T69" s="8"/>
    </row>
    <row r="70" spans="1:20" outlineLevel="3" x14ac:dyDescent="0.15">
      <c r="B70" s="6"/>
      <c r="C70" s="6"/>
      <c r="D70" s="6"/>
      <c r="E70" s="6"/>
      <c r="F70" s="6"/>
      <c r="G70" s="6"/>
      <c r="H70" s="6"/>
      <c r="I70" s="8"/>
      <c r="J70" s="8"/>
      <c r="K70" s="6"/>
      <c r="L70" s="6"/>
      <c r="M70" s="6"/>
      <c r="N70" s="6"/>
      <c r="O70" s="6"/>
      <c r="P70" s="8"/>
      <c r="Q70" s="8"/>
    </row>
    <row r="71" spans="1:20" ht="11.25" outlineLevel="2" x14ac:dyDescent="0.2">
      <c r="A71" s="67" t="s">
        <v>50</v>
      </c>
      <c r="B71" s="88">
        <v>3</v>
      </c>
      <c r="C71" s="89"/>
      <c r="D71" s="90" t="s">
        <v>72</v>
      </c>
      <c r="E71" s="90"/>
      <c r="F71" s="91" t="s">
        <v>51</v>
      </c>
      <c r="G71" s="90"/>
      <c r="H71" s="92"/>
      <c r="I71" s="93"/>
      <c r="J71" s="69">
        <f>SUBTOTAL(9,J72:J73)</f>
        <v>0</v>
      </c>
      <c r="K71" s="92"/>
      <c r="L71" s="70">
        <f>SUBTOTAL(9,L72:L73)</f>
        <v>0</v>
      </c>
      <c r="M71" s="92"/>
      <c r="N71" s="70">
        <f>SUBTOTAL(9,N72:N73)</f>
        <v>0</v>
      </c>
      <c r="O71" s="94"/>
      <c r="P71" s="69">
        <f>SUBTOTAL(9,P72:P73)</f>
        <v>0</v>
      </c>
      <c r="Q71" s="69">
        <f>SUBTOTAL(9,Q72:Q73)</f>
        <v>0</v>
      </c>
      <c r="R71" s="6"/>
      <c r="S71" s="8"/>
      <c r="T71" s="8"/>
    </row>
    <row r="72" spans="1:20" ht="11.25" outlineLevel="3" x14ac:dyDescent="0.2">
      <c r="A72" s="10"/>
      <c r="B72" s="95"/>
      <c r="C72" s="96">
        <v>50</v>
      </c>
      <c r="D72" s="97" t="s">
        <v>178</v>
      </c>
      <c r="E72" s="98" t="s">
        <v>179</v>
      </c>
      <c r="F72" s="99" t="s">
        <v>180</v>
      </c>
      <c r="G72" s="97" t="s">
        <v>81</v>
      </c>
      <c r="H72" s="100">
        <v>1</v>
      </c>
      <c r="I72" s="101"/>
      <c r="J72" s="102">
        <f>H72*I72</f>
        <v>0</v>
      </c>
      <c r="K72" s="100"/>
      <c r="L72" s="100">
        <f>H72*K72</f>
        <v>0</v>
      </c>
      <c r="M72" s="100"/>
      <c r="N72" s="100">
        <f>H72*M72</f>
        <v>0</v>
      </c>
      <c r="O72" s="102">
        <v>21</v>
      </c>
      <c r="P72" s="102">
        <f>J72*(O72/100)</f>
        <v>0</v>
      </c>
      <c r="Q72" s="102">
        <f>J72+P72</f>
        <v>0</v>
      </c>
      <c r="R72" s="8"/>
      <c r="S72" s="8"/>
      <c r="T72" s="8"/>
    </row>
    <row r="73" spans="1:20" outlineLevel="3" x14ac:dyDescent="0.15">
      <c r="B73" s="6"/>
      <c r="C73" s="6"/>
      <c r="D73" s="6"/>
      <c r="E73" s="6"/>
      <c r="F73" s="6"/>
      <c r="G73" s="6"/>
      <c r="H73" s="6"/>
      <c r="I73" s="8"/>
      <c r="J73" s="8"/>
      <c r="K73" s="6"/>
      <c r="L73" s="6"/>
      <c r="M73" s="6"/>
      <c r="N73" s="6"/>
      <c r="O73" s="6"/>
      <c r="P73" s="8"/>
      <c r="Q73" s="8"/>
    </row>
    <row r="74" spans="1:20" ht="11.25" outlineLevel="2" x14ac:dyDescent="0.2">
      <c r="A74" s="67" t="s">
        <v>52</v>
      </c>
      <c r="B74" s="88">
        <v>3</v>
      </c>
      <c r="C74" s="89"/>
      <c r="D74" s="90" t="s">
        <v>72</v>
      </c>
      <c r="E74" s="90"/>
      <c r="F74" s="91" t="s">
        <v>53</v>
      </c>
      <c r="G74" s="90"/>
      <c r="H74" s="92"/>
      <c r="I74" s="93"/>
      <c r="J74" s="69">
        <f>SUBTOTAL(9,J75:J76)</f>
        <v>0</v>
      </c>
      <c r="K74" s="92"/>
      <c r="L74" s="70">
        <f>SUBTOTAL(9,L75:L76)</f>
        <v>0</v>
      </c>
      <c r="M74" s="92"/>
      <c r="N74" s="70">
        <f>SUBTOTAL(9,N75:N76)</f>
        <v>0</v>
      </c>
      <c r="O74" s="94"/>
      <c r="P74" s="69">
        <f>SUBTOTAL(9,P75:P76)</f>
        <v>0</v>
      </c>
      <c r="Q74" s="69">
        <f>SUBTOTAL(9,Q75:Q76)</f>
        <v>0</v>
      </c>
      <c r="R74" s="6"/>
      <c r="S74" s="8"/>
      <c r="T74" s="8"/>
    </row>
    <row r="75" spans="1:20" ht="11.25" outlineLevel="3" x14ac:dyDescent="0.2">
      <c r="A75" s="10"/>
      <c r="B75" s="95"/>
      <c r="C75" s="96">
        <v>51</v>
      </c>
      <c r="D75" s="97" t="s">
        <v>178</v>
      </c>
      <c r="E75" s="98" t="s">
        <v>181</v>
      </c>
      <c r="F75" s="99" t="s">
        <v>182</v>
      </c>
      <c r="G75" s="97" t="s">
        <v>81</v>
      </c>
      <c r="H75" s="100">
        <v>1</v>
      </c>
      <c r="I75" s="101"/>
      <c r="J75" s="102">
        <f>H75*I75</f>
        <v>0</v>
      </c>
      <c r="K75" s="100"/>
      <c r="L75" s="100">
        <f>H75*K75</f>
        <v>0</v>
      </c>
      <c r="M75" s="100"/>
      <c r="N75" s="100">
        <f>H75*M75</f>
        <v>0</v>
      </c>
      <c r="O75" s="102">
        <v>21</v>
      </c>
      <c r="P75" s="102">
        <f>J75*(O75/100)</f>
        <v>0</v>
      </c>
      <c r="Q75" s="102">
        <f>J75+P75</f>
        <v>0</v>
      </c>
      <c r="R75" s="8"/>
      <c r="S75" s="8"/>
      <c r="T75" s="8"/>
    </row>
    <row r="76" spans="1:20" outlineLevel="3" x14ac:dyDescent="0.15">
      <c r="B76" s="6"/>
      <c r="C76" s="6"/>
      <c r="D76" s="6"/>
      <c r="E76" s="6"/>
      <c r="F76" s="6"/>
      <c r="G76" s="6"/>
      <c r="H76" s="6"/>
      <c r="I76" s="8"/>
      <c r="J76" s="8"/>
      <c r="K76" s="6"/>
      <c r="L76" s="6"/>
      <c r="M76" s="6"/>
      <c r="N76" s="6"/>
      <c r="O76" s="6"/>
      <c r="P76" s="8"/>
      <c r="Q76" s="8"/>
    </row>
    <row r="77" spans="1:20" ht="11.25" outlineLevel="2" x14ac:dyDescent="0.2">
      <c r="A77" s="67" t="s">
        <v>54</v>
      </c>
      <c r="B77" s="88">
        <v>3</v>
      </c>
      <c r="C77" s="89"/>
      <c r="D77" s="90" t="s">
        <v>72</v>
      </c>
      <c r="E77" s="90"/>
      <c r="F77" s="91" t="s">
        <v>55</v>
      </c>
      <c r="G77" s="90"/>
      <c r="H77" s="92"/>
      <c r="I77" s="93"/>
      <c r="J77" s="69">
        <f>SUBTOTAL(9,J78:J80)</f>
        <v>0</v>
      </c>
      <c r="K77" s="92"/>
      <c r="L77" s="70">
        <f>SUBTOTAL(9,L78:L80)</f>
        <v>0</v>
      </c>
      <c r="M77" s="92"/>
      <c r="N77" s="70">
        <f>SUBTOTAL(9,N78:N80)</f>
        <v>0</v>
      </c>
      <c r="O77" s="94"/>
      <c r="P77" s="69">
        <f>SUBTOTAL(9,P78:P80)</f>
        <v>0</v>
      </c>
      <c r="Q77" s="69">
        <f>SUBTOTAL(9,Q78:Q80)</f>
        <v>0</v>
      </c>
      <c r="R77" s="6"/>
      <c r="S77" s="8"/>
      <c r="T77" s="8"/>
    </row>
    <row r="78" spans="1:20" ht="11.25" outlineLevel="3" x14ac:dyDescent="0.2">
      <c r="A78" s="10"/>
      <c r="B78" s="95"/>
      <c r="C78" s="96">
        <v>52</v>
      </c>
      <c r="D78" s="97" t="s">
        <v>178</v>
      </c>
      <c r="E78" s="98" t="s">
        <v>183</v>
      </c>
      <c r="F78" s="99" t="s">
        <v>184</v>
      </c>
      <c r="G78" s="97" t="s">
        <v>177</v>
      </c>
      <c r="H78" s="100">
        <v>1</v>
      </c>
      <c r="I78" s="101"/>
      <c r="J78" s="102">
        <f>H78*I78</f>
        <v>0</v>
      </c>
      <c r="K78" s="100"/>
      <c r="L78" s="100">
        <f>H78*K78</f>
        <v>0</v>
      </c>
      <c r="M78" s="100"/>
      <c r="N78" s="100">
        <f>H78*M78</f>
        <v>0</v>
      </c>
      <c r="O78" s="102">
        <v>21</v>
      </c>
      <c r="P78" s="102">
        <f>J78*(O78/100)</f>
        <v>0</v>
      </c>
      <c r="Q78" s="102">
        <f>J78+P78</f>
        <v>0</v>
      </c>
      <c r="R78" s="8"/>
      <c r="S78" s="8"/>
      <c r="T78" s="8"/>
    </row>
    <row r="79" spans="1:20" ht="11.25" outlineLevel="3" x14ac:dyDescent="0.2">
      <c r="A79" s="10"/>
      <c r="B79" s="95"/>
      <c r="C79" s="96">
        <v>53</v>
      </c>
      <c r="D79" s="97" t="s">
        <v>178</v>
      </c>
      <c r="E79" s="98" t="s">
        <v>185</v>
      </c>
      <c r="F79" s="99" t="s">
        <v>186</v>
      </c>
      <c r="G79" s="97" t="s">
        <v>177</v>
      </c>
      <c r="H79" s="100">
        <v>0.5</v>
      </c>
      <c r="I79" s="101"/>
      <c r="J79" s="102">
        <f>H79*I79</f>
        <v>0</v>
      </c>
      <c r="K79" s="100"/>
      <c r="L79" s="100">
        <f>H79*K79</f>
        <v>0</v>
      </c>
      <c r="M79" s="100"/>
      <c r="N79" s="100">
        <f>H79*M79</f>
        <v>0</v>
      </c>
      <c r="O79" s="102">
        <v>21</v>
      </c>
      <c r="P79" s="102">
        <f>J79*(O79/100)</f>
        <v>0</v>
      </c>
      <c r="Q79" s="102">
        <f>J79+P79</f>
        <v>0</v>
      </c>
      <c r="R79" s="8"/>
      <c r="S79" s="8"/>
      <c r="T79" s="8"/>
    </row>
    <row r="80" spans="1:20" outlineLevel="3" x14ac:dyDescent="0.15">
      <c r="B80" s="6"/>
      <c r="C80" s="6"/>
      <c r="D80" s="6"/>
      <c r="E80" s="6"/>
      <c r="F80" s="6"/>
      <c r="G80" s="6"/>
      <c r="H80" s="6"/>
      <c r="I80" s="8"/>
      <c r="J80" s="8"/>
      <c r="K80" s="6"/>
      <c r="L80" s="6"/>
      <c r="M80" s="6"/>
      <c r="N80" s="6"/>
      <c r="O80" s="6"/>
      <c r="P80" s="8"/>
      <c r="Q80" s="8"/>
    </row>
    <row r="81" spans="1:20" ht="12" outlineLevel="1" x14ac:dyDescent="0.2">
      <c r="A81" s="63" t="s">
        <v>56</v>
      </c>
      <c r="B81" s="83">
        <v>2</v>
      </c>
      <c r="C81" s="115"/>
      <c r="D81" s="116" t="s">
        <v>71</v>
      </c>
      <c r="E81" s="116"/>
      <c r="F81" s="117" t="s">
        <v>57</v>
      </c>
      <c r="G81" s="84"/>
      <c r="H81" s="85"/>
      <c r="I81" s="86"/>
      <c r="J81" s="65">
        <f>SUBTOTAL(9,J82:J150)</f>
        <v>0</v>
      </c>
      <c r="K81" s="85"/>
      <c r="L81" s="66">
        <f>SUBTOTAL(9,L82:L150)</f>
        <v>1.1744920999999999</v>
      </c>
      <c r="M81" s="85"/>
      <c r="N81" s="66">
        <f>SUBTOTAL(9,N82:N150)</f>
        <v>0.82332399999999994</v>
      </c>
      <c r="O81" s="87"/>
      <c r="P81" s="65">
        <f>SUBTOTAL(9,P82:P150)</f>
        <v>0</v>
      </c>
      <c r="Q81" s="65">
        <f>SUBTOTAL(9,Q82:Q150)</f>
        <v>0</v>
      </c>
      <c r="R81" s="6"/>
      <c r="S81" s="8"/>
      <c r="T81" s="8"/>
    </row>
    <row r="82" spans="1:20" ht="11.25" outlineLevel="2" x14ac:dyDescent="0.2">
      <c r="A82" s="67" t="s">
        <v>58</v>
      </c>
      <c r="B82" s="88">
        <v>3</v>
      </c>
      <c r="C82" s="89"/>
      <c r="D82" s="90" t="s">
        <v>72</v>
      </c>
      <c r="E82" s="90"/>
      <c r="F82" s="91" t="s">
        <v>37</v>
      </c>
      <c r="G82" s="90"/>
      <c r="H82" s="92"/>
      <c r="I82" s="93"/>
      <c r="J82" s="69">
        <f>SUBTOTAL(9,J83:J84)</f>
        <v>0</v>
      </c>
      <c r="K82" s="92"/>
      <c r="L82" s="70">
        <f>SUBTOTAL(9,L83:L84)</f>
        <v>2.5000000000000001E-4</v>
      </c>
      <c r="M82" s="92"/>
      <c r="N82" s="70">
        <f>SUBTOTAL(9,N83:N84)</f>
        <v>0</v>
      </c>
      <c r="O82" s="94"/>
      <c r="P82" s="69">
        <f>SUBTOTAL(9,P83:P84)</f>
        <v>0</v>
      </c>
      <c r="Q82" s="69">
        <f>SUBTOTAL(9,Q83:Q84)</f>
        <v>0</v>
      </c>
      <c r="R82" s="6"/>
      <c r="S82" s="8"/>
      <c r="T82" s="8"/>
    </row>
    <row r="83" spans="1:20" ht="11.25" outlineLevel="3" x14ac:dyDescent="0.2">
      <c r="A83" s="10"/>
      <c r="B83" s="95"/>
      <c r="C83" s="96">
        <v>54</v>
      </c>
      <c r="D83" s="97" t="s">
        <v>73</v>
      </c>
      <c r="E83" s="98" t="s">
        <v>74</v>
      </c>
      <c r="F83" s="99" t="s">
        <v>187</v>
      </c>
      <c r="G83" s="97" t="s">
        <v>76</v>
      </c>
      <c r="H83" s="100">
        <v>1</v>
      </c>
      <c r="I83" s="101"/>
      <c r="J83" s="102">
        <f>H83*I83</f>
        <v>0</v>
      </c>
      <c r="K83" s="100">
        <v>2.5000000000000001E-4</v>
      </c>
      <c r="L83" s="100">
        <f>H83*K83</f>
        <v>2.5000000000000001E-4</v>
      </c>
      <c r="M83" s="100"/>
      <c r="N83" s="100">
        <f>H83*M83</f>
        <v>0</v>
      </c>
      <c r="O83" s="102">
        <v>21</v>
      </c>
      <c r="P83" s="102">
        <f>J83*(O83/100)</f>
        <v>0</v>
      </c>
      <c r="Q83" s="102">
        <f>J83+P83</f>
        <v>0</v>
      </c>
      <c r="R83" s="8"/>
      <c r="S83" s="8"/>
      <c r="T83" s="8"/>
    </row>
    <row r="84" spans="1:20" outlineLevel="3" x14ac:dyDescent="0.15">
      <c r="B84" s="6"/>
      <c r="C84" s="6"/>
      <c r="D84" s="6"/>
      <c r="E84" s="6"/>
      <c r="F84" s="6"/>
      <c r="G84" s="6"/>
      <c r="H84" s="6"/>
      <c r="I84" s="8"/>
      <c r="J84" s="8"/>
      <c r="K84" s="6"/>
      <c r="L84" s="6"/>
      <c r="M84" s="6"/>
      <c r="N84" s="6"/>
      <c r="O84" s="6"/>
      <c r="P84" s="8"/>
      <c r="Q84" s="8"/>
    </row>
    <row r="85" spans="1:20" ht="11.25" outlineLevel="2" x14ac:dyDescent="0.2">
      <c r="A85" s="67" t="s">
        <v>59</v>
      </c>
      <c r="B85" s="88">
        <v>3</v>
      </c>
      <c r="C85" s="89"/>
      <c r="D85" s="90" t="s">
        <v>72</v>
      </c>
      <c r="E85" s="90"/>
      <c r="F85" s="91" t="s">
        <v>39</v>
      </c>
      <c r="G85" s="90"/>
      <c r="H85" s="92"/>
      <c r="I85" s="93"/>
      <c r="J85" s="69">
        <f>SUBTOTAL(9,J86:J88)</f>
        <v>0</v>
      </c>
      <c r="K85" s="92"/>
      <c r="L85" s="70">
        <f>SUBTOTAL(9,L86:L88)</f>
        <v>5.0000000000000001E-4</v>
      </c>
      <c r="M85" s="92"/>
      <c r="N85" s="70">
        <f>SUBTOTAL(9,N86:N88)</f>
        <v>0</v>
      </c>
      <c r="O85" s="94"/>
      <c r="P85" s="69">
        <f>SUBTOTAL(9,P86:P88)</f>
        <v>0</v>
      </c>
      <c r="Q85" s="69">
        <f>SUBTOTAL(9,Q86:Q88)</f>
        <v>0</v>
      </c>
      <c r="R85" s="6"/>
      <c r="S85" s="8"/>
      <c r="T85" s="8"/>
    </row>
    <row r="86" spans="1:20" ht="11.25" outlineLevel="3" x14ac:dyDescent="0.2">
      <c r="A86" s="10"/>
      <c r="B86" s="95"/>
      <c r="C86" s="96">
        <v>55</v>
      </c>
      <c r="D86" s="97" t="s">
        <v>73</v>
      </c>
      <c r="E86" s="98" t="s">
        <v>77</v>
      </c>
      <c r="F86" s="99" t="s">
        <v>188</v>
      </c>
      <c r="G86" s="97" t="s">
        <v>76</v>
      </c>
      <c r="H86" s="100">
        <v>1</v>
      </c>
      <c r="I86" s="101"/>
      <c r="J86" s="102">
        <f>H86*I86</f>
        <v>0</v>
      </c>
      <c r="K86" s="100">
        <v>2.5000000000000001E-4</v>
      </c>
      <c r="L86" s="100">
        <f>H86*K86</f>
        <v>2.5000000000000001E-4</v>
      </c>
      <c r="M86" s="100"/>
      <c r="N86" s="100">
        <f>H86*M86</f>
        <v>0</v>
      </c>
      <c r="O86" s="102">
        <v>21</v>
      </c>
      <c r="P86" s="102">
        <f>J86*(O86/100)</f>
        <v>0</v>
      </c>
      <c r="Q86" s="102">
        <f>J86+P86</f>
        <v>0</v>
      </c>
      <c r="R86" s="8"/>
      <c r="S86" s="8"/>
      <c r="T86" s="8"/>
    </row>
    <row r="87" spans="1:20" ht="11.25" outlineLevel="3" x14ac:dyDescent="0.2">
      <c r="A87" s="10"/>
      <c r="B87" s="95"/>
      <c r="C87" s="96">
        <v>56</v>
      </c>
      <c r="D87" s="97" t="s">
        <v>73</v>
      </c>
      <c r="E87" s="98" t="s">
        <v>79</v>
      </c>
      <c r="F87" s="99" t="s">
        <v>80</v>
      </c>
      <c r="G87" s="97" t="s">
        <v>81</v>
      </c>
      <c r="H87" s="100">
        <v>1</v>
      </c>
      <c r="I87" s="101"/>
      <c r="J87" s="102">
        <f>H87*I87</f>
        <v>0</v>
      </c>
      <c r="K87" s="100">
        <v>2.5000000000000001E-4</v>
      </c>
      <c r="L87" s="100">
        <f>H87*K87</f>
        <v>2.5000000000000001E-4</v>
      </c>
      <c r="M87" s="100"/>
      <c r="N87" s="100">
        <f>H87*M87</f>
        <v>0</v>
      </c>
      <c r="O87" s="102">
        <v>21</v>
      </c>
      <c r="P87" s="102">
        <f>J87*(O87/100)</f>
        <v>0</v>
      </c>
      <c r="Q87" s="102">
        <f>J87+P87</f>
        <v>0</v>
      </c>
      <c r="R87" s="8"/>
      <c r="S87" s="8"/>
      <c r="T87" s="8"/>
    </row>
    <row r="88" spans="1:20" outlineLevel="3" x14ac:dyDescent="0.15">
      <c r="B88" s="6"/>
      <c r="C88" s="6"/>
      <c r="D88" s="6"/>
      <c r="E88" s="6"/>
      <c r="F88" s="6"/>
      <c r="G88" s="6"/>
      <c r="H88" s="6"/>
      <c r="I88" s="8"/>
      <c r="J88" s="8"/>
      <c r="K88" s="6"/>
      <c r="L88" s="6"/>
      <c r="M88" s="6"/>
      <c r="N88" s="6"/>
      <c r="O88" s="6"/>
      <c r="P88" s="8"/>
      <c r="Q88" s="8"/>
    </row>
    <row r="89" spans="1:20" ht="11.25" outlineLevel="2" x14ac:dyDescent="0.2">
      <c r="A89" s="67" t="s">
        <v>60</v>
      </c>
      <c r="B89" s="88">
        <v>3</v>
      </c>
      <c r="C89" s="89"/>
      <c r="D89" s="90" t="s">
        <v>72</v>
      </c>
      <c r="E89" s="90"/>
      <c r="F89" s="91" t="s">
        <v>41</v>
      </c>
      <c r="G89" s="90"/>
      <c r="H89" s="92"/>
      <c r="I89" s="93"/>
      <c r="J89" s="69">
        <f>SUBTOTAL(9,J90:J103)</f>
        <v>0</v>
      </c>
      <c r="K89" s="92"/>
      <c r="L89" s="70">
        <f>SUBTOTAL(9,L90:L103)</f>
        <v>0</v>
      </c>
      <c r="M89" s="92"/>
      <c r="N89" s="70">
        <f>SUBTOTAL(9,N90:N103)</f>
        <v>0.82332399999999994</v>
      </c>
      <c r="O89" s="94"/>
      <c r="P89" s="69">
        <f>SUBTOTAL(9,P90:P103)</f>
        <v>0</v>
      </c>
      <c r="Q89" s="69">
        <f>SUBTOTAL(9,Q90:Q103)</f>
        <v>0</v>
      </c>
      <c r="R89" s="6"/>
      <c r="S89" s="8"/>
      <c r="T89" s="8"/>
    </row>
    <row r="90" spans="1:20" ht="11.25" outlineLevel="3" x14ac:dyDescent="0.2">
      <c r="A90" s="10"/>
      <c r="B90" s="95"/>
      <c r="C90" s="96">
        <v>57</v>
      </c>
      <c r="D90" s="97" t="s">
        <v>73</v>
      </c>
      <c r="E90" s="98" t="s">
        <v>82</v>
      </c>
      <c r="F90" s="99" t="s">
        <v>83</v>
      </c>
      <c r="G90" s="97" t="s">
        <v>84</v>
      </c>
      <c r="H90" s="100">
        <v>0.82332399999999994</v>
      </c>
      <c r="I90" s="101"/>
      <c r="J90" s="102">
        <f t="shared" ref="J90:J102" si="10">H90*I90</f>
        <v>0</v>
      </c>
      <c r="K90" s="100"/>
      <c r="L90" s="100">
        <f t="shared" ref="L90:L102" si="11">H90*K90</f>
        <v>0</v>
      </c>
      <c r="M90" s="100"/>
      <c r="N90" s="100">
        <f t="shared" ref="N90:N102" si="12">H90*M90</f>
        <v>0</v>
      </c>
      <c r="O90" s="102">
        <v>21</v>
      </c>
      <c r="P90" s="102">
        <f t="shared" ref="P90:P102" si="13">J90*(O90/100)</f>
        <v>0</v>
      </c>
      <c r="Q90" s="102">
        <f t="shared" ref="Q90:Q102" si="14">J90+P90</f>
        <v>0</v>
      </c>
      <c r="R90" s="8"/>
      <c r="S90" s="8"/>
      <c r="T90" s="8"/>
    </row>
    <row r="91" spans="1:20" ht="11.25" outlineLevel="3" x14ac:dyDescent="0.2">
      <c r="A91" s="10"/>
      <c r="B91" s="95"/>
      <c r="C91" s="96">
        <v>58</v>
      </c>
      <c r="D91" s="97" t="s">
        <v>73</v>
      </c>
      <c r="E91" s="98" t="s">
        <v>85</v>
      </c>
      <c r="F91" s="99" t="s">
        <v>86</v>
      </c>
      <c r="G91" s="97" t="s">
        <v>84</v>
      </c>
      <c r="H91" s="100">
        <v>0.82332399999999994</v>
      </c>
      <c r="I91" s="101"/>
      <c r="J91" s="102">
        <f t="shared" si="10"/>
        <v>0</v>
      </c>
      <c r="K91" s="100"/>
      <c r="L91" s="100">
        <f t="shared" si="11"/>
        <v>0</v>
      </c>
      <c r="M91" s="100"/>
      <c r="N91" s="100">
        <f t="shared" si="12"/>
        <v>0</v>
      </c>
      <c r="O91" s="102">
        <v>21</v>
      </c>
      <c r="P91" s="102">
        <f t="shared" si="13"/>
        <v>0</v>
      </c>
      <c r="Q91" s="102">
        <f t="shared" si="14"/>
        <v>0</v>
      </c>
      <c r="R91" s="8"/>
      <c r="S91" s="8"/>
      <c r="T91" s="8"/>
    </row>
    <row r="92" spans="1:20" ht="11.25" outlineLevel="3" x14ac:dyDescent="0.2">
      <c r="A92" s="10"/>
      <c r="B92" s="95"/>
      <c r="C92" s="96">
        <v>59</v>
      </c>
      <c r="D92" s="97" t="s">
        <v>73</v>
      </c>
      <c r="E92" s="98" t="s">
        <v>87</v>
      </c>
      <c r="F92" s="99" t="s">
        <v>88</v>
      </c>
      <c r="G92" s="97" t="s">
        <v>84</v>
      </c>
      <c r="H92" s="100">
        <v>0.82332399999999994</v>
      </c>
      <c r="I92" s="101"/>
      <c r="J92" s="102">
        <f t="shared" si="10"/>
        <v>0</v>
      </c>
      <c r="K92" s="100"/>
      <c r="L92" s="100">
        <f t="shared" si="11"/>
        <v>0</v>
      </c>
      <c r="M92" s="100"/>
      <c r="N92" s="100">
        <f t="shared" si="12"/>
        <v>0</v>
      </c>
      <c r="O92" s="102">
        <v>21</v>
      </c>
      <c r="P92" s="102">
        <f t="shared" si="13"/>
        <v>0</v>
      </c>
      <c r="Q92" s="102">
        <f t="shared" si="14"/>
        <v>0</v>
      </c>
      <c r="R92" s="8"/>
      <c r="S92" s="8"/>
      <c r="T92" s="8"/>
    </row>
    <row r="93" spans="1:20" ht="11.25" outlineLevel="3" x14ac:dyDescent="0.2">
      <c r="A93" s="10"/>
      <c r="B93" s="95"/>
      <c r="C93" s="96">
        <v>60</v>
      </c>
      <c r="D93" s="97" t="s">
        <v>73</v>
      </c>
      <c r="E93" s="98" t="s">
        <v>89</v>
      </c>
      <c r="F93" s="99" t="s">
        <v>90</v>
      </c>
      <c r="G93" s="97" t="s">
        <v>84</v>
      </c>
      <c r="H93" s="100">
        <v>0.82332399999999994</v>
      </c>
      <c r="I93" s="101"/>
      <c r="J93" s="102">
        <f t="shared" si="10"/>
        <v>0</v>
      </c>
      <c r="K93" s="100"/>
      <c r="L93" s="100">
        <f t="shared" si="11"/>
        <v>0</v>
      </c>
      <c r="M93" s="100"/>
      <c r="N93" s="100">
        <f t="shared" si="12"/>
        <v>0</v>
      </c>
      <c r="O93" s="102">
        <v>21</v>
      </c>
      <c r="P93" s="102">
        <f t="shared" si="13"/>
        <v>0</v>
      </c>
      <c r="Q93" s="102">
        <f t="shared" si="14"/>
        <v>0</v>
      </c>
      <c r="R93" s="8"/>
      <c r="S93" s="8"/>
      <c r="T93" s="8"/>
    </row>
    <row r="94" spans="1:20" ht="11.25" outlineLevel="3" x14ac:dyDescent="0.2">
      <c r="A94" s="10"/>
      <c r="B94" s="95"/>
      <c r="C94" s="96">
        <v>61</v>
      </c>
      <c r="D94" s="97" t="s">
        <v>73</v>
      </c>
      <c r="E94" s="98" t="s">
        <v>91</v>
      </c>
      <c r="F94" s="99" t="s">
        <v>92</v>
      </c>
      <c r="G94" s="97" t="s">
        <v>84</v>
      </c>
      <c r="H94" s="100">
        <v>0.82332399999999994</v>
      </c>
      <c r="I94" s="101"/>
      <c r="J94" s="102">
        <f t="shared" si="10"/>
        <v>0</v>
      </c>
      <c r="K94" s="100"/>
      <c r="L94" s="100">
        <f t="shared" si="11"/>
        <v>0</v>
      </c>
      <c r="M94" s="100"/>
      <c r="N94" s="100">
        <f t="shared" si="12"/>
        <v>0</v>
      </c>
      <c r="O94" s="102">
        <v>21</v>
      </c>
      <c r="P94" s="102">
        <f t="shared" si="13"/>
        <v>0</v>
      </c>
      <c r="Q94" s="102">
        <f t="shared" si="14"/>
        <v>0</v>
      </c>
      <c r="R94" s="8"/>
      <c r="S94" s="8"/>
      <c r="T94" s="8"/>
    </row>
    <row r="95" spans="1:20" ht="11.25" outlineLevel="3" x14ac:dyDescent="0.2">
      <c r="A95" s="10"/>
      <c r="B95" s="95"/>
      <c r="C95" s="96">
        <v>62</v>
      </c>
      <c r="D95" s="97" t="s">
        <v>73</v>
      </c>
      <c r="E95" s="98" t="s">
        <v>93</v>
      </c>
      <c r="F95" s="99" t="s">
        <v>94</v>
      </c>
      <c r="G95" s="97" t="s">
        <v>84</v>
      </c>
      <c r="H95" s="100">
        <v>0.76100000000000001</v>
      </c>
      <c r="I95" s="101"/>
      <c r="J95" s="102">
        <f t="shared" si="10"/>
        <v>0</v>
      </c>
      <c r="K95" s="100"/>
      <c r="L95" s="100">
        <f t="shared" si="11"/>
        <v>0</v>
      </c>
      <c r="M95" s="100"/>
      <c r="N95" s="100">
        <f t="shared" si="12"/>
        <v>0</v>
      </c>
      <c r="O95" s="102">
        <v>21</v>
      </c>
      <c r="P95" s="102">
        <f t="shared" si="13"/>
        <v>0</v>
      </c>
      <c r="Q95" s="102">
        <f t="shared" si="14"/>
        <v>0</v>
      </c>
      <c r="R95" s="8"/>
      <c r="S95" s="8"/>
      <c r="T95" s="8"/>
    </row>
    <row r="96" spans="1:20" ht="11.25" outlineLevel="3" x14ac:dyDescent="0.2">
      <c r="A96" s="10"/>
      <c r="B96" s="95"/>
      <c r="C96" s="96">
        <v>63</v>
      </c>
      <c r="D96" s="97" t="s">
        <v>73</v>
      </c>
      <c r="E96" s="98" t="s">
        <v>95</v>
      </c>
      <c r="F96" s="99" t="s">
        <v>96</v>
      </c>
      <c r="G96" s="97" t="s">
        <v>84</v>
      </c>
      <c r="H96" s="100">
        <v>6.2E-2</v>
      </c>
      <c r="I96" s="101"/>
      <c r="J96" s="102">
        <f t="shared" si="10"/>
        <v>0</v>
      </c>
      <c r="K96" s="100"/>
      <c r="L96" s="100">
        <f t="shared" si="11"/>
        <v>0</v>
      </c>
      <c r="M96" s="100"/>
      <c r="N96" s="100">
        <f t="shared" si="12"/>
        <v>0</v>
      </c>
      <c r="O96" s="102">
        <v>21</v>
      </c>
      <c r="P96" s="102">
        <f t="shared" si="13"/>
        <v>0</v>
      </c>
      <c r="Q96" s="102">
        <f t="shared" si="14"/>
        <v>0</v>
      </c>
      <c r="R96" s="8"/>
      <c r="S96" s="8"/>
      <c r="T96" s="8"/>
    </row>
    <row r="97" spans="1:20" ht="11.25" outlineLevel="3" x14ac:dyDescent="0.2">
      <c r="A97" s="10"/>
      <c r="B97" s="95"/>
      <c r="C97" s="96">
        <v>64</v>
      </c>
      <c r="D97" s="97" t="s">
        <v>73</v>
      </c>
      <c r="E97" s="98" t="s">
        <v>97</v>
      </c>
      <c r="F97" s="99" t="s">
        <v>98</v>
      </c>
      <c r="G97" s="97" t="s">
        <v>99</v>
      </c>
      <c r="H97" s="100">
        <v>8.58</v>
      </c>
      <c r="I97" s="101"/>
      <c r="J97" s="102">
        <f t="shared" si="10"/>
        <v>0</v>
      </c>
      <c r="K97" s="100"/>
      <c r="L97" s="100">
        <f t="shared" si="11"/>
        <v>0</v>
      </c>
      <c r="M97" s="100">
        <v>8.0000000000000002E-3</v>
      </c>
      <c r="N97" s="100">
        <f t="shared" si="12"/>
        <v>6.8640000000000007E-2</v>
      </c>
      <c r="O97" s="102">
        <v>21</v>
      </c>
      <c r="P97" s="102">
        <f t="shared" si="13"/>
        <v>0</v>
      </c>
      <c r="Q97" s="102">
        <f t="shared" si="14"/>
        <v>0</v>
      </c>
      <c r="R97" s="8"/>
      <c r="S97" s="8"/>
      <c r="T97" s="8"/>
    </row>
    <row r="98" spans="1:20" ht="11.25" outlineLevel="3" x14ac:dyDescent="0.2">
      <c r="A98" s="10"/>
      <c r="B98" s="95"/>
      <c r="C98" s="96">
        <v>65</v>
      </c>
      <c r="D98" s="97" t="s">
        <v>73</v>
      </c>
      <c r="E98" s="98" t="s">
        <v>100</v>
      </c>
      <c r="F98" s="99" t="s">
        <v>101</v>
      </c>
      <c r="G98" s="97" t="s">
        <v>99</v>
      </c>
      <c r="H98" s="100">
        <v>34.22</v>
      </c>
      <c r="I98" s="101"/>
      <c r="J98" s="102">
        <f t="shared" si="10"/>
        <v>0</v>
      </c>
      <c r="K98" s="100"/>
      <c r="L98" s="100">
        <f t="shared" si="11"/>
        <v>0</v>
      </c>
      <c r="M98" s="100">
        <v>8.0000000000000002E-3</v>
      </c>
      <c r="N98" s="100">
        <f t="shared" si="12"/>
        <v>0.27376</v>
      </c>
      <c r="O98" s="102">
        <v>21</v>
      </c>
      <c r="P98" s="102">
        <f t="shared" si="13"/>
        <v>0</v>
      </c>
      <c r="Q98" s="102">
        <f t="shared" si="14"/>
        <v>0</v>
      </c>
      <c r="R98" s="8"/>
      <c r="S98" s="8"/>
      <c r="T98" s="8"/>
    </row>
    <row r="99" spans="1:20" ht="11.25" outlineLevel="3" x14ac:dyDescent="0.2">
      <c r="A99" s="10"/>
      <c r="B99" s="95"/>
      <c r="C99" s="96">
        <v>66</v>
      </c>
      <c r="D99" s="97" t="s">
        <v>73</v>
      </c>
      <c r="E99" s="98" t="s">
        <v>106</v>
      </c>
      <c r="F99" s="99" t="s">
        <v>107</v>
      </c>
      <c r="G99" s="97" t="s">
        <v>99</v>
      </c>
      <c r="H99" s="100">
        <v>8.58</v>
      </c>
      <c r="I99" s="101"/>
      <c r="J99" s="102">
        <f t="shared" si="10"/>
        <v>0</v>
      </c>
      <c r="K99" s="100"/>
      <c r="L99" s="100">
        <f t="shared" si="11"/>
        <v>0</v>
      </c>
      <c r="M99" s="100">
        <v>1.098E-2</v>
      </c>
      <c r="N99" s="100">
        <f t="shared" si="12"/>
        <v>9.4208399999999998E-2</v>
      </c>
      <c r="O99" s="102">
        <v>21</v>
      </c>
      <c r="P99" s="102">
        <f t="shared" si="13"/>
        <v>0</v>
      </c>
      <c r="Q99" s="102">
        <f t="shared" si="14"/>
        <v>0</v>
      </c>
      <c r="R99" s="8"/>
      <c r="S99" s="8"/>
      <c r="T99" s="8"/>
    </row>
    <row r="100" spans="1:20" ht="11.25" outlineLevel="3" x14ac:dyDescent="0.2">
      <c r="A100" s="10"/>
      <c r="B100" s="95"/>
      <c r="C100" s="96">
        <v>67</v>
      </c>
      <c r="D100" s="97" t="s">
        <v>73</v>
      </c>
      <c r="E100" s="98" t="s">
        <v>108</v>
      </c>
      <c r="F100" s="99" t="s">
        <v>109</v>
      </c>
      <c r="G100" s="97" t="s">
        <v>99</v>
      </c>
      <c r="H100" s="100">
        <v>34.22</v>
      </c>
      <c r="I100" s="101"/>
      <c r="J100" s="102">
        <f t="shared" si="10"/>
        <v>0</v>
      </c>
      <c r="K100" s="100"/>
      <c r="L100" s="100">
        <f t="shared" si="11"/>
        <v>0</v>
      </c>
      <c r="M100" s="100">
        <v>1.098E-2</v>
      </c>
      <c r="N100" s="100">
        <f t="shared" si="12"/>
        <v>0.3757356</v>
      </c>
      <c r="O100" s="102">
        <v>21</v>
      </c>
      <c r="P100" s="102">
        <f t="shared" si="13"/>
        <v>0</v>
      </c>
      <c r="Q100" s="102">
        <f t="shared" si="14"/>
        <v>0</v>
      </c>
      <c r="R100" s="8"/>
      <c r="S100" s="8"/>
      <c r="T100" s="8"/>
    </row>
    <row r="101" spans="1:20" ht="11.25" outlineLevel="3" x14ac:dyDescent="0.2">
      <c r="A101" s="10"/>
      <c r="B101" s="95"/>
      <c r="C101" s="96">
        <v>68</v>
      </c>
      <c r="D101" s="97" t="s">
        <v>73</v>
      </c>
      <c r="E101" s="98" t="s">
        <v>110</v>
      </c>
      <c r="F101" s="99" t="s">
        <v>111</v>
      </c>
      <c r="G101" s="97" t="s">
        <v>76</v>
      </c>
      <c r="H101" s="100">
        <v>1</v>
      </c>
      <c r="I101" s="101"/>
      <c r="J101" s="102">
        <f t="shared" si="10"/>
        <v>0</v>
      </c>
      <c r="K101" s="100"/>
      <c r="L101" s="100">
        <f t="shared" si="11"/>
        <v>0</v>
      </c>
      <c r="M101" s="100">
        <v>1.098E-2</v>
      </c>
      <c r="N101" s="100">
        <f t="shared" si="12"/>
        <v>1.098E-2</v>
      </c>
      <c r="O101" s="102">
        <v>21</v>
      </c>
      <c r="P101" s="102">
        <f t="shared" si="13"/>
        <v>0</v>
      </c>
      <c r="Q101" s="102">
        <f t="shared" si="14"/>
        <v>0</v>
      </c>
      <c r="R101" s="8"/>
      <c r="S101" s="8"/>
      <c r="T101" s="8"/>
    </row>
    <row r="102" spans="1:20" ht="11.25" outlineLevel="3" x14ac:dyDescent="0.2">
      <c r="A102" s="10"/>
      <c r="B102" s="95"/>
      <c r="C102" s="96">
        <v>69</v>
      </c>
      <c r="D102" s="97" t="s">
        <v>73</v>
      </c>
      <c r="E102" s="98" t="s">
        <v>112</v>
      </c>
      <c r="F102" s="99" t="s">
        <v>113</v>
      </c>
      <c r="G102" s="97" t="s">
        <v>84</v>
      </c>
      <c r="H102" s="100">
        <v>0.54600000000000004</v>
      </c>
      <c r="I102" s="101"/>
      <c r="J102" s="102">
        <f t="shared" si="10"/>
        <v>0</v>
      </c>
      <c r="K102" s="100"/>
      <c r="L102" s="100">
        <f t="shared" si="11"/>
        <v>0</v>
      </c>
      <c r="M102" s="100"/>
      <c r="N102" s="100">
        <f t="shared" si="12"/>
        <v>0</v>
      </c>
      <c r="O102" s="102">
        <v>21</v>
      </c>
      <c r="P102" s="102">
        <f t="shared" si="13"/>
        <v>0</v>
      </c>
      <c r="Q102" s="102">
        <f t="shared" si="14"/>
        <v>0</v>
      </c>
      <c r="R102" s="8"/>
      <c r="S102" s="8"/>
      <c r="T102" s="8"/>
    </row>
    <row r="103" spans="1:20" outlineLevel="3" x14ac:dyDescent="0.15">
      <c r="B103" s="6"/>
      <c r="C103" s="6"/>
      <c r="D103" s="6"/>
      <c r="E103" s="6"/>
      <c r="F103" s="6"/>
      <c r="G103" s="6"/>
      <c r="H103" s="6"/>
      <c r="I103" s="8"/>
      <c r="J103" s="8"/>
      <c r="K103" s="6"/>
      <c r="L103" s="6"/>
      <c r="M103" s="6"/>
      <c r="N103" s="6"/>
      <c r="O103" s="6"/>
      <c r="P103" s="8"/>
      <c r="Q103" s="8"/>
    </row>
    <row r="104" spans="1:20" ht="11.25" outlineLevel="2" x14ac:dyDescent="0.2">
      <c r="A104" s="67" t="s">
        <v>61</v>
      </c>
      <c r="B104" s="88">
        <v>3</v>
      </c>
      <c r="C104" s="89"/>
      <c r="D104" s="90" t="s">
        <v>72</v>
      </c>
      <c r="E104" s="90"/>
      <c r="F104" s="91" t="s">
        <v>43</v>
      </c>
      <c r="G104" s="90"/>
      <c r="H104" s="92"/>
      <c r="I104" s="93"/>
      <c r="J104" s="69">
        <f>SUBTOTAL(9,J105:J108)</f>
        <v>0</v>
      </c>
      <c r="K104" s="92"/>
      <c r="L104" s="70">
        <f>SUBTOTAL(9,L105:L108)</f>
        <v>0.33729999999999993</v>
      </c>
      <c r="M104" s="92"/>
      <c r="N104" s="70">
        <f>SUBTOTAL(9,N105:N108)</f>
        <v>0</v>
      </c>
      <c r="O104" s="94"/>
      <c r="P104" s="69">
        <f>SUBTOTAL(9,P105:P108)</f>
        <v>0</v>
      </c>
      <c r="Q104" s="69">
        <f>SUBTOTAL(9,Q105:Q108)</f>
        <v>0</v>
      </c>
      <c r="R104" s="6"/>
      <c r="S104" s="8"/>
      <c r="T104" s="8"/>
    </row>
    <row r="105" spans="1:20" ht="11.25" outlineLevel="3" x14ac:dyDescent="0.2">
      <c r="A105" s="10"/>
      <c r="B105" s="95"/>
      <c r="C105" s="96">
        <v>70</v>
      </c>
      <c r="D105" s="97" t="s">
        <v>73</v>
      </c>
      <c r="E105" s="98" t="s">
        <v>114</v>
      </c>
      <c r="F105" s="99" t="s">
        <v>189</v>
      </c>
      <c r="G105" s="97" t="s">
        <v>76</v>
      </c>
      <c r="H105" s="100">
        <v>1</v>
      </c>
      <c r="I105" s="101"/>
      <c r="J105" s="102">
        <f>H105*I105</f>
        <v>0</v>
      </c>
      <c r="K105" s="100">
        <v>0.26495999999999997</v>
      </c>
      <c r="L105" s="100">
        <f>H105*K105</f>
        <v>0.26495999999999997</v>
      </c>
      <c r="M105" s="100"/>
      <c r="N105" s="100">
        <f>H105*M105</f>
        <v>0</v>
      </c>
      <c r="O105" s="102">
        <v>21</v>
      </c>
      <c r="P105" s="102">
        <f>J105*(O105/100)</f>
        <v>0</v>
      </c>
      <c r="Q105" s="102">
        <f>J105+P105</f>
        <v>0</v>
      </c>
      <c r="R105" s="8"/>
      <c r="S105" s="8"/>
      <c r="T105" s="8"/>
    </row>
    <row r="106" spans="1:20" ht="11.25" outlineLevel="3" x14ac:dyDescent="0.2">
      <c r="A106" s="10"/>
      <c r="B106" s="95"/>
      <c r="C106" s="96">
        <v>71</v>
      </c>
      <c r="D106" s="97" t="s">
        <v>73</v>
      </c>
      <c r="E106" s="98" t="s">
        <v>115</v>
      </c>
      <c r="F106" s="99" t="s">
        <v>190</v>
      </c>
      <c r="G106" s="97" t="s">
        <v>76</v>
      </c>
      <c r="H106" s="100">
        <v>1</v>
      </c>
      <c r="I106" s="101"/>
      <c r="J106" s="102">
        <f>H106*I106</f>
        <v>0</v>
      </c>
      <c r="K106" s="100">
        <v>3.6170000000000001E-2</v>
      </c>
      <c r="L106" s="100">
        <f>H106*K106</f>
        <v>3.6170000000000001E-2</v>
      </c>
      <c r="M106" s="100"/>
      <c r="N106" s="100">
        <f>H106*M106</f>
        <v>0</v>
      </c>
      <c r="O106" s="102">
        <v>21</v>
      </c>
      <c r="P106" s="102">
        <f>J106*(O106/100)</f>
        <v>0</v>
      </c>
      <c r="Q106" s="102">
        <f>J106+P106</f>
        <v>0</v>
      </c>
      <c r="R106" s="8"/>
      <c r="S106" s="8"/>
      <c r="T106" s="8"/>
    </row>
    <row r="107" spans="1:20" ht="11.25" outlineLevel="3" x14ac:dyDescent="0.2">
      <c r="A107" s="10"/>
      <c r="B107" s="95"/>
      <c r="C107" s="96">
        <v>72</v>
      </c>
      <c r="D107" s="97" t="s">
        <v>73</v>
      </c>
      <c r="E107" s="98" t="s">
        <v>116</v>
      </c>
      <c r="F107" s="99" t="s">
        <v>117</v>
      </c>
      <c r="G107" s="97" t="s">
        <v>76</v>
      </c>
      <c r="H107" s="100">
        <v>1</v>
      </c>
      <c r="I107" s="101"/>
      <c r="J107" s="102">
        <f>H107*I107</f>
        <v>0</v>
      </c>
      <c r="K107" s="100">
        <v>3.6170000000000001E-2</v>
      </c>
      <c r="L107" s="100">
        <f>H107*K107</f>
        <v>3.6170000000000001E-2</v>
      </c>
      <c r="M107" s="100"/>
      <c r="N107" s="100">
        <f>H107*M107</f>
        <v>0</v>
      </c>
      <c r="O107" s="102">
        <v>21</v>
      </c>
      <c r="P107" s="102">
        <f>J107*(O107/100)</f>
        <v>0</v>
      </c>
      <c r="Q107" s="102">
        <f>J107+P107</f>
        <v>0</v>
      </c>
      <c r="R107" s="8"/>
      <c r="S107" s="8"/>
      <c r="T107" s="8"/>
    </row>
    <row r="108" spans="1:20" outlineLevel="3" x14ac:dyDescent="0.15">
      <c r="B108" s="6"/>
      <c r="C108" s="6"/>
      <c r="D108" s="6"/>
      <c r="E108" s="6"/>
      <c r="F108" s="6"/>
      <c r="G108" s="6"/>
      <c r="H108" s="6"/>
      <c r="I108" s="8"/>
      <c r="J108" s="8"/>
      <c r="K108" s="6"/>
      <c r="L108" s="6"/>
      <c r="M108" s="6"/>
      <c r="N108" s="6"/>
      <c r="O108" s="6"/>
      <c r="P108" s="8"/>
      <c r="Q108" s="8"/>
    </row>
    <row r="109" spans="1:20" ht="11.25" outlineLevel="2" x14ac:dyDescent="0.2">
      <c r="A109" s="67" t="s">
        <v>62</v>
      </c>
      <c r="B109" s="88">
        <v>3</v>
      </c>
      <c r="C109" s="89"/>
      <c r="D109" s="90" t="s">
        <v>72</v>
      </c>
      <c r="E109" s="90"/>
      <c r="F109" s="91" t="s">
        <v>45</v>
      </c>
      <c r="G109" s="90"/>
      <c r="H109" s="92"/>
      <c r="I109" s="93"/>
      <c r="J109" s="69">
        <f>SUBTOTAL(9,J110:J115)</f>
        <v>0</v>
      </c>
      <c r="K109" s="92"/>
      <c r="L109" s="70">
        <f>SUBTOTAL(9,L110:L115)</f>
        <v>0</v>
      </c>
      <c r="M109" s="92"/>
      <c r="N109" s="70">
        <f>SUBTOTAL(9,N110:N115)</f>
        <v>0</v>
      </c>
      <c r="O109" s="94"/>
      <c r="P109" s="69">
        <f>SUBTOTAL(9,P110:P115)</f>
        <v>0</v>
      </c>
      <c r="Q109" s="69">
        <f>SUBTOTAL(9,Q110:Q115)</f>
        <v>0</v>
      </c>
      <c r="R109" s="6"/>
      <c r="S109" s="8"/>
      <c r="T109" s="8"/>
    </row>
    <row r="110" spans="1:20" ht="11.25" outlineLevel="3" x14ac:dyDescent="0.2">
      <c r="A110" s="10"/>
      <c r="B110" s="95"/>
      <c r="C110" s="96">
        <v>73</v>
      </c>
      <c r="D110" s="97" t="s">
        <v>73</v>
      </c>
      <c r="E110" s="98" t="s">
        <v>118</v>
      </c>
      <c r="F110" s="99" t="s">
        <v>191</v>
      </c>
      <c r="G110" s="97" t="s">
        <v>76</v>
      </c>
      <c r="H110" s="100">
        <v>1</v>
      </c>
      <c r="I110" s="101"/>
      <c r="J110" s="102">
        <f>H110*I110</f>
        <v>0</v>
      </c>
      <c r="K110" s="100"/>
      <c r="L110" s="100">
        <f>H110*K110</f>
        <v>0</v>
      </c>
      <c r="M110" s="100"/>
      <c r="N110" s="100">
        <f>H110*M110</f>
        <v>0</v>
      </c>
      <c r="O110" s="102">
        <v>21</v>
      </c>
      <c r="P110" s="102">
        <f>J110*(O110/100)</f>
        <v>0</v>
      </c>
      <c r="Q110" s="102">
        <f>J110+P110</f>
        <v>0</v>
      </c>
      <c r="R110" s="8"/>
      <c r="S110" s="8"/>
      <c r="T110" s="8"/>
    </row>
    <row r="111" spans="1:20" ht="22.5" outlineLevel="3" x14ac:dyDescent="0.2">
      <c r="A111" s="10"/>
      <c r="B111" s="95"/>
      <c r="C111" s="96">
        <v>74</v>
      </c>
      <c r="D111" s="97" t="s">
        <v>73</v>
      </c>
      <c r="E111" s="98" t="s">
        <v>120</v>
      </c>
      <c r="F111" s="99" t="s">
        <v>121</v>
      </c>
      <c r="G111" s="97" t="s">
        <v>76</v>
      </c>
      <c r="H111" s="100">
        <v>1</v>
      </c>
      <c r="I111" s="101"/>
      <c r="J111" s="102">
        <f>H111*I111</f>
        <v>0</v>
      </c>
      <c r="K111" s="100"/>
      <c r="L111" s="100">
        <f>H111*K111</f>
        <v>0</v>
      </c>
      <c r="M111" s="100"/>
      <c r="N111" s="100">
        <f>H111*M111</f>
        <v>0</v>
      </c>
      <c r="O111" s="102">
        <v>21</v>
      </c>
      <c r="P111" s="102">
        <f>J111*(O111/100)</f>
        <v>0</v>
      </c>
      <c r="Q111" s="102">
        <f>J111+P111</f>
        <v>0</v>
      </c>
      <c r="R111" s="8"/>
      <c r="S111" s="8"/>
      <c r="T111" s="8"/>
    </row>
    <row r="112" spans="1:20" ht="11.25" outlineLevel="3" x14ac:dyDescent="0.2">
      <c r="A112" s="10"/>
      <c r="B112" s="95"/>
      <c r="C112" s="96">
        <v>75</v>
      </c>
      <c r="D112" s="97" t="s">
        <v>73</v>
      </c>
      <c r="E112" s="98" t="s">
        <v>122</v>
      </c>
      <c r="F112" s="99" t="s">
        <v>205</v>
      </c>
      <c r="G112" s="97" t="s">
        <v>76</v>
      </c>
      <c r="H112" s="100">
        <v>1</v>
      </c>
      <c r="I112" s="101"/>
      <c r="J112" s="102">
        <f>H112*I112</f>
        <v>0</v>
      </c>
      <c r="K112" s="100"/>
      <c r="L112" s="100">
        <f>H112*K112</f>
        <v>0</v>
      </c>
      <c r="M112" s="100"/>
      <c r="N112" s="100">
        <f>H112*M112</f>
        <v>0</v>
      </c>
      <c r="O112" s="102">
        <v>21</v>
      </c>
      <c r="P112" s="102">
        <f>J112*(O112/100)</f>
        <v>0</v>
      </c>
      <c r="Q112" s="102">
        <f>J112+P112</f>
        <v>0</v>
      </c>
      <c r="R112" s="8"/>
      <c r="S112" s="8"/>
      <c r="T112" s="8"/>
    </row>
    <row r="113" spans="1:20" ht="11.25" outlineLevel="3" x14ac:dyDescent="0.2">
      <c r="A113" s="10"/>
      <c r="B113" s="95"/>
      <c r="C113" s="96">
        <v>76</v>
      </c>
      <c r="D113" s="97" t="s">
        <v>73</v>
      </c>
      <c r="E113" s="98" t="s">
        <v>123</v>
      </c>
      <c r="F113" s="99" t="s">
        <v>206</v>
      </c>
      <c r="G113" s="97" t="s">
        <v>76</v>
      </c>
      <c r="H113" s="100">
        <v>2</v>
      </c>
      <c r="I113" s="101"/>
      <c r="J113" s="102">
        <f>H113*I113</f>
        <v>0</v>
      </c>
      <c r="K113" s="100"/>
      <c r="L113" s="100">
        <f>H113*K113</f>
        <v>0</v>
      </c>
      <c r="M113" s="100"/>
      <c r="N113" s="100">
        <f>H113*M113</f>
        <v>0</v>
      </c>
      <c r="O113" s="102">
        <v>21</v>
      </c>
      <c r="P113" s="102">
        <f>J113*(O113/100)</f>
        <v>0</v>
      </c>
      <c r="Q113" s="102">
        <f>J113+P113</f>
        <v>0</v>
      </c>
      <c r="R113" s="8"/>
      <c r="S113" s="8"/>
      <c r="T113" s="8"/>
    </row>
    <row r="114" spans="1:20" ht="11.25" outlineLevel="3" x14ac:dyDescent="0.2">
      <c r="A114" s="10"/>
      <c r="B114" s="95"/>
      <c r="C114" s="96">
        <v>77</v>
      </c>
      <c r="D114" s="97" t="s">
        <v>73</v>
      </c>
      <c r="E114" s="98" t="s">
        <v>124</v>
      </c>
      <c r="F114" s="99" t="s">
        <v>125</v>
      </c>
      <c r="G114" s="97" t="s">
        <v>76</v>
      </c>
      <c r="H114" s="100">
        <v>1</v>
      </c>
      <c r="I114" s="101"/>
      <c r="J114" s="102">
        <f>H114*I114</f>
        <v>0</v>
      </c>
      <c r="K114" s="100"/>
      <c r="L114" s="100">
        <f>H114*K114</f>
        <v>0</v>
      </c>
      <c r="M114" s="100"/>
      <c r="N114" s="100">
        <f>H114*M114</f>
        <v>0</v>
      </c>
      <c r="O114" s="102">
        <v>21</v>
      </c>
      <c r="P114" s="102">
        <f>J114*(O114/100)</f>
        <v>0</v>
      </c>
      <c r="Q114" s="102">
        <f>J114+P114</f>
        <v>0</v>
      </c>
      <c r="R114" s="8"/>
      <c r="S114" s="8"/>
      <c r="T114" s="8"/>
    </row>
    <row r="115" spans="1:20" outlineLevel="3" x14ac:dyDescent="0.15">
      <c r="B115" s="6"/>
      <c r="C115" s="6"/>
      <c r="D115" s="6"/>
      <c r="E115" s="6"/>
      <c r="F115" s="6"/>
      <c r="G115" s="6"/>
      <c r="H115" s="6"/>
      <c r="I115" s="8"/>
      <c r="J115" s="8"/>
      <c r="K115" s="6"/>
      <c r="L115" s="6"/>
      <c r="M115" s="6"/>
      <c r="N115" s="6"/>
      <c r="O115" s="6"/>
      <c r="P115" s="8"/>
      <c r="Q115" s="8"/>
    </row>
    <row r="116" spans="1:20" ht="11.25" outlineLevel="2" x14ac:dyDescent="0.2">
      <c r="A116" s="67" t="s">
        <v>63</v>
      </c>
      <c r="B116" s="88">
        <v>3</v>
      </c>
      <c r="C116" s="89"/>
      <c r="D116" s="90" t="s">
        <v>72</v>
      </c>
      <c r="E116" s="90"/>
      <c r="F116" s="91" t="s">
        <v>47</v>
      </c>
      <c r="G116" s="90"/>
      <c r="H116" s="92"/>
      <c r="I116" s="93"/>
      <c r="J116" s="69">
        <f>SUBTOTAL(9,J117:J121)</f>
        <v>0</v>
      </c>
      <c r="K116" s="92"/>
      <c r="L116" s="70">
        <f>SUBTOTAL(9,L117:L121)</f>
        <v>0.24906209999999998</v>
      </c>
      <c r="M116" s="92"/>
      <c r="N116" s="70">
        <f>SUBTOTAL(9,N117:N121)</f>
        <v>0</v>
      </c>
      <c r="O116" s="94"/>
      <c r="P116" s="69">
        <f>SUBTOTAL(9,P117:P121)</f>
        <v>0</v>
      </c>
      <c r="Q116" s="69">
        <f>SUBTOTAL(9,Q117:Q121)</f>
        <v>0</v>
      </c>
      <c r="R116" s="6"/>
      <c r="S116" s="8"/>
      <c r="T116" s="8"/>
    </row>
    <row r="117" spans="1:20" ht="11.25" outlineLevel="3" x14ac:dyDescent="0.2">
      <c r="A117" s="10"/>
      <c r="B117" s="95"/>
      <c r="C117" s="96">
        <v>78</v>
      </c>
      <c r="D117" s="97" t="s">
        <v>73</v>
      </c>
      <c r="E117" s="98" t="s">
        <v>126</v>
      </c>
      <c r="F117" s="99" t="s">
        <v>127</v>
      </c>
      <c r="G117" s="97" t="s">
        <v>99</v>
      </c>
      <c r="H117" s="100">
        <v>42.8</v>
      </c>
      <c r="I117" s="101"/>
      <c r="J117" s="102">
        <f>H117*I117</f>
        <v>0</v>
      </c>
      <c r="K117" s="100"/>
      <c r="L117" s="100">
        <f>H117*K117</f>
        <v>0</v>
      </c>
      <c r="M117" s="100"/>
      <c r="N117" s="100">
        <f>H117*M117</f>
        <v>0</v>
      </c>
      <c r="O117" s="102">
        <v>21</v>
      </c>
      <c r="P117" s="102">
        <f>J117*(O117/100)</f>
        <v>0</v>
      </c>
      <c r="Q117" s="102">
        <f>J117+P117</f>
        <v>0</v>
      </c>
      <c r="R117" s="8"/>
      <c r="S117" s="8"/>
      <c r="T117" s="8"/>
    </row>
    <row r="118" spans="1:20" ht="11.25" outlineLevel="3" x14ac:dyDescent="0.2">
      <c r="A118" s="10"/>
      <c r="B118" s="95"/>
      <c r="C118" s="96">
        <v>79</v>
      </c>
      <c r="D118" s="97" t="s">
        <v>128</v>
      </c>
      <c r="E118" s="98" t="s">
        <v>129</v>
      </c>
      <c r="F118" s="99" t="s">
        <v>130</v>
      </c>
      <c r="G118" s="97" t="s">
        <v>99</v>
      </c>
      <c r="H118" s="100">
        <v>44.94</v>
      </c>
      <c r="I118" s="101"/>
      <c r="J118" s="102">
        <f>H118*I118</f>
        <v>0</v>
      </c>
      <c r="K118" s="100">
        <v>1.3999999999999999E-4</v>
      </c>
      <c r="L118" s="100">
        <f>H118*K118</f>
        <v>6.2915999999999988E-3</v>
      </c>
      <c r="M118" s="100"/>
      <c r="N118" s="100">
        <f>H118*M118</f>
        <v>0</v>
      </c>
      <c r="O118" s="102">
        <v>21</v>
      </c>
      <c r="P118" s="102">
        <f>J118*(O118/100)</f>
        <v>0</v>
      </c>
      <c r="Q118" s="102">
        <f>J118+P118</f>
        <v>0</v>
      </c>
      <c r="R118" s="8"/>
      <c r="S118" s="8"/>
      <c r="T118" s="8"/>
    </row>
    <row r="119" spans="1:20" ht="11.25" outlineLevel="3" x14ac:dyDescent="0.2">
      <c r="A119" s="10"/>
      <c r="B119" s="95"/>
      <c r="C119" s="96">
        <v>80</v>
      </c>
      <c r="D119" s="97" t="s">
        <v>73</v>
      </c>
      <c r="E119" s="98" t="s">
        <v>131</v>
      </c>
      <c r="F119" s="99" t="s">
        <v>132</v>
      </c>
      <c r="G119" s="97" t="s">
        <v>99</v>
      </c>
      <c r="H119" s="100">
        <v>51.38</v>
      </c>
      <c r="I119" s="101"/>
      <c r="J119" s="102">
        <f>H119*I119</f>
        <v>0</v>
      </c>
      <c r="K119" s="100"/>
      <c r="L119" s="100">
        <f>H119*K119</f>
        <v>0</v>
      </c>
      <c r="M119" s="100"/>
      <c r="N119" s="100">
        <f>H119*M119</f>
        <v>0</v>
      </c>
      <c r="O119" s="102">
        <v>21</v>
      </c>
      <c r="P119" s="102">
        <f>J119*(O119/100)</f>
        <v>0</v>
      </c>
      <c r="Q119" s="102">
        <f>J119+P119</f>
        <v>0</v>
      </c>
      <c r="R119" s="8"/>
      <c r="S119" s="8"/>
      <c r="T119" s="8"/>
    </row>
    <row r="120" spans="1:20" ht="11.25" outlineLevel="3" x14ac:dyDescent="0.2">
      <c r="A120" s="10"/>
      <c r="B120" s="95"/>
      <c r="C120" s="96">
        <v>81</v>
      </c>
      <c r="D120" s="97" t="s">
        <v>128</v>
      </c>
      <c r="E120" s="98" t="s">
        <v>133</v>
      </c>
      <c r="F120" s="99" t="s">
        <v>134</v>
      </c>
      <c r="G120" s="97" t="s">
        <v>99</v>
      </c>
      <c r="H120" s="100">
        <v>53.948999999999998</v>
      </c>
      <c r="I120" s="101"/>
      <c r="J120" s="102">
        <f>H120*I120</f>
        <v>0</v>
      </c>
      <c r="K120" s="100">
        <v>4.4999999999999997E-3</v>
      </c>
      <c r="L120" s="100">
        <f>H120*K120</f>
        <v>0.24277049999999997</v>
      </c>
      <c r="M120" s="100"/>
      <c r="N120" s="100">
        <f>H120*M120</f>
        <v>0</v>
      </c>
      <c r="O120" s="102">
        <v>21</v>
      </c>
      <c r="P120" s="102">
        <f>J120*(O120/100)</f>
        <v>0</v>
      </c>
      <c r="Q120" s="102">
        <f>J120+P120</f>
        <v>0</v>
      </c>
      <c r="R120" s="8"/>
      <c r="S120" s="8"/>
      <c r="T120" s="8"/>
    </row>
    <row r="121" spans="1:20" outlineLevel="3" x14ac:dyDescent="0.15">
      <c r="B121" s="6"/>
      <c r="C121" s="6"/>
      <c r="D121" s="6"/>
      <c r="E121" s="6"/>
      <c r="F121" s="6"/>
      <c r="G121" s="6"/>
      <c r="H121" s="6"/>
      <c r="I121" s="8"/>
      <c r="J121" s="8"/>
      <c r="K121" s="6"/>
      <c r="L121" s="6"/>
      <c r="M121" s="6"/>
      <c r="N121" s="6"/>
      <c r="O121" s="6"/>
      <c r="P121" s="8"/>
      <c r="Q121" s="8"/>
    </row>
    <row r="122" spans="1:20" ht="11.25" outlineLevel="2" x14ac:dyDescent="0.2">
      <c r="A122" s="67" t="s">
        <v>64</v>
      </c>
      <c r="B122" s="88">
        <v>3</v>
      </c>
      <c r="C122" s="89"/>
      <c r="D122" s="90" t="s">
        <v>72</v>
      </c>
      <c r="E122" s="90"/>
      <c r="F122" s="91" t="s">
        <v>49</v>
      </c>
      <c r="G122" s="90"/>
      <c r="H122" s="92"/>
      <c r="I122" s="93"/>
      <c r="J122" s="69">
        <f>SUBTOTAL(9,J123:J140)</f>
        <v>0</v>
      </c>
      <c r="K122" s="92"/>
      <c r="L122" s="70">
        <f>SUBTOTAL(9,L123:L140)</f>
        <v>0.58738000000000001</v>
      </c>
      <c r="M122" s="92"/>
      <c r="N122" s="70">
        <f>SUBTOTAL(9,N123:N140)</f>
        <v>0</v>
      </c>
      <c r="O122" s="94"/>
      <c r="P122" s="69">
        <f>SUBTOTAL(9,P123:P140)</f>
        <v>0</v>
      </c>
      <c r="Q122" s="69">
        <f>SUBTOTAL(9,Q123:Q140)</f>
        <v>0</v>
      </c>
      <c r="R122" s="6"/>
      <c r="S122" s="8"/>
      <c r="T122" s="8"/>
    </row>
    <row r="123" spans="1:20" ht="11.25" outlineLevel="3" x14ac:dyDescent="0.2">
      <c r="A123" s="10"/>
      <c r="B123" s="95"/>
      <c r="C123" s="96">
        <v>82</v>
      </c>
      <c r="D123" s="97" t="s">
        <v>73</v>
      </c>
      <c r="E123" s="98" t="s">
        <v>135</v>
      </c>
      <c r="F123" s="99" t="s">
        <v>136</v>
      </c>
      <c r="G123" s="97" t="s">
        <v>99</v>
      </c>
      <c r="H123" s="100">
        <v>8.58</v>
      </c>
      <c r="I123" s="101"/>
      <c r="J123" s="102">
        <f t="shared" ref="J123:J139" si="15">H123*I123</f>
        <v>0</v>
      </c>
      <c r="K123" s="100"/>
      <c r="L123" s="100">
        <f t="shared" ref="L123:L139" si="16">H123*K123</f>
        <v>0</v>
      </c>
      <c r="M123" s="100"/>
      <c r="N123" s="100">
        <f t="shared" ref="N123:N139" si="17">H123*M123</f>
        <v>0</v>
      </c>
      <c r="O123" s="102">
        <v>21</v>
      </c>
      <c r="P123" s="102">
        <f t="shared" ref="P123:P139" si="18">J123*(O123/100)</f>
        <v>0</v>
      </c>
      <c r="Q123" s="102">
        <f t="shared" ref="Q123:Q139" si="19">J123+P123</f>
        <v>0</v>
      </c>
      <c r="R123" s="8"/>
      <c r="S123" s="8"/>
      <c r="T123" s="8"/>
    </row>
    <row r="124" spans="1:20" ht="11.25" outlineLevel="3" x14ac:dyDescent="0.2">
      <c r="A124" s="10"/>
      <c r="B124" s="95"/>
      <c r="C124" s="96">
        <v>83</v>
      </c>
      <c r="D124" s="97" t="s">
        <v>73</v>
      </c>
      <c r="E124" s="98" t="s">
        <v>139</v>
      </c>
      <c r="F124" s="99" t="s">
        <v>140</v>
      </c>
      <c r="G124" s="97" t="s">
        <v>99</v>
      </c>
      <c r="H124" s="100">
        <v>34.22</v>
      </c>
      <c r="I124" s="101"/>
      <c r="J124" s="102">
        <f t="shared" si="15"/>
        <v>0</v>
      </c>
      <c r="K124" s="100"/>
      <c r="L124" s="100">
        <f t="shared" si="16"/>
        <v>0</v>
      </c>
      <c r="M124" s="100"/>
      <c r="N124" s="100">
        <f t="shared" si="17"/>
        <v>0</v>
      </c>
      <c r="O124" s="102">
        <v>21</v>
      </c>
      <c r="P124" s="102">
        <f t="shared" si="18"/>
        <v>0</v>
      </c>
      <c r="Q124" s="102">
        <f t="shared" si="19"/>
        <v>0</v>
      </c>
      <c r="R124" s="8"/>
      <c r="S124" s="8"/>
      <c r="T124" s="8"/>
    </row>
    <row r="125" spans="1:20" ht="11.25" outlineLevel="3" x14ac:dyDescent="0.2">
      <c r="A125" s="10"/>
      <c r="B125" s="95"/>
      <c r="C125" s="96">
        <v>84</v>
      </c>
      <c r="D125" s="97" t="s">
        <v>128</v>
      </c>
      <c r="E125" s="98" t="s">
        <v>141</v>
      </c>
      <c r="F125" s="99" t="s">
        <v>142</v>
      </c>
      <c r="G125" s="97" t="s">
        <v>99</v>
      </c>
      <c r="H125" s="100">
        <v>42.8</v>
      </c>
      <c r="I125" s="101"/>
      <c r="J125" s="102">
        <f t="shared" si="15"/>
        <v>0</v>
      </c>
      <c r="K125" s="100">
        <v>7.3499999999999998E-3</v>
      </c>
      <c r="L125" s="100">
        <f t="shared" si="16"/>
        <v>0.31457999999999997</v>
      </c>
      <c r="M125" s="100"/>
      <c r="N125" s="100">
        <f t="shared" si="17"/>
        <v>0</v>
      </c>
      <c r="O125" s="102">
        <v>21</v>
      </c>
      <c r="P125" s="102">
        <f t="shared" si="18"/>
        <v>0</v>
      </c>
      <c r="Q125" s="102">
        <f t="shared" si="19"/>
        <v>0</v>
      </c>
      <c r="R125" s="8"/>
      <c r="S125" s="8"/>
      <c r="T125" s="8"/>
    </row>
    <row r="126" spans="1:20" ht="11.25" outlineLevel="3" x14ac:dyDescent="0.2">
      <c r="A126" s="10"/>
      <c r="B126" s="95"/>
      <c r="C126" s="96">
        <v>85</v>
      </c>
      <c r="D126" s="97" t="s">
        <v>73</v>
      </c>
      <c r="E126" s="98" t="s">
        <v>143</v>
      </c>
      <c r="F126" s="99" t="s">
        <v>144</v>
      </c>
      <c r="G126" s="97" t="s">
        <v>99</v>
      </c>
      <c r="H126" s="100">
        <v>42.8</v>
      </c>
      <c r="I126" s="101"/>
      <c r="J126" s="102">
        <f t="shared" si="15"/>
        <v>0</v>
      </c>
      <c r="K126" s="100"/>
      <c r="L126" s="100">
        <f t="shared" si="16"/>
        <v>0</v>
      </c>
      <c r="M126" s="100"/>
      <c r="N126" s="100">
        <f t="shared" si="17"/>
        <v>0</v>
      </c>
      <c r="O126" s="102">
        <v>21</v>
      </c>
      <c r="P126" s="102">
        <f t="shared" si="18"/>
        <v>0</v>
      </c>
      <c r="Q126" s="102">
        <f t="shared" si="19"/>
        <v>0</v>
      </c>
      <c r="R126" s="8"/>
      <c r="S126" s="8"/>
      <c r="T126" s="8"/>
    </row>
    <row r="127" spans="1:20" ht="11.25" outlineLevel="3" x14ac:dyDescent="0.2">
      <c r="A127" s="10"/>
      <c r="B127" s="95"/>
      <c r="C127" s="96">
        <v>86</v>
      </c>
      <c r="D127" s="97" t="s">
        <v>128</v>
      </c>
      <c r="E127" s="98" t="s">
        <v>145</v>
      </c>
      <c r="F127" s="99" t="s">
        <v>146</v>
      </c>
      <c r="G127" s="97" t="s">
        <v>147</v>
      </c>
      <c r="H127" s="100">
        <v>0.62</v>
      </c>
      <c r="I127" s="101"/>
      <c r="J127" s="102">
        <f t="shared" si="15"/>
        <v>0</v>
      </c>
      <c r="K127" s="100">
        <v>0.44</v>
      </c>
      <c r="L127" s="100">
        <f t="shared" si="16"/>
        <v>0.27279999999999999</v>
      </c>
      <c r="M127" s="100"/>
      <c r="N127" s="100">
        <f t="shared" si="17"/>
        <v>0</v>
      </c>
      <c r="O127" s="102">
        <v>21</v>
      </c>
      <c r="P127" s="102">
        <f t="shared" si="18"/>
        <v>0</v>
      </c>
      <c r="Q127" s="102">
        <f t="shared" si="19"/>
        <v>0</v>
      </c>
      <c r="R127" s="8"/>
      <c r="S127" s="8"/>
      <c r="T127" s="8"/>
    </row>
    <row r="128" spans="1:20" ht="11.25" outlineLevel="3" x14ac:dyDescent="0.2">
      <c r="A128" s="10"/>
      <c r="B128" s="95"/>
      <c r="C128" s="96">
        <v>87</v>
      </c>
      <c r="D128" s="97" t="s">
        <v>73</v>
      </c>
      <c r="E128" s="98" t="s">
        <v>148</v>
      </c>
      <c r="F128" s="99" t="s">
        <v>149</v>
      </c>
      <c r="G128" s="97" t="s">
        <v>150</v>
      </c>
      <c r="H128" s="100">
        <v>30</v>
      </c>
      <c r="I128" s="101"/>
      <c r="J128" s="102">
        <f t="shared" si="15"/>
        <v>0</v>
      </c>
      <c r="K128" s="100"/>
      <c r="L128" s="100">
        <f t="shared" si="16"/>
        <v>0</v>
      </c>
      <c r="M128" s="100"/>
      <c r="N128" s="100">
        <f t="shared" si="17"/>
        <v>0</v>
      </c>
      <c r="O128" s="102">
        <v>21</v>
      </c>
      <c r="P128" s="102">
        <f t="shared" si="18"/>
        <v>0</v>
      </c>
      <c r="Q128" s="102">
        <f t="shared" si="19"/>
        <v>0</v>
      </c>
      <c r="R128" s="8"/>
      <c r="S128" s="8"/>
      <c r="T128" s="8"/>
    </row>
    <row r="129" spans="1:20" ht="11.25" outlineLevel="3" x14ac:dyDescent="0.2">
      <c r="A129" s="10"/>
      <c r="B129" s="95"/>
      <c r="C129" s="96">
        <v>88</v>
      </c>
      <c r="D129" s="97" t="s">
        <v>73</v>
      </c>
      <c r="E129" s="98" t="s">
        <v>151</v>
      </c>
      <c r="F129" s="99" t="s">
        <v>152</v>
      </c>
      <c r="G129" s="97" t="s">
        <v>99</v>
      </c>
      <c r="H129" s="100">
        <v>34.22</v>
      </c>
      <c r="I129" s="101"/>
      <c r="J129" s="102">
        <f t="shared" si="15"/>
        <v>0</v>
      </c>
      <c r="K129" s="100"/>
      <c r="L129" s="100">
        <f t="shared" si="16"/>
        <v>0</v>
      </c>
      <c r="M129" s="100"/>
      <c r="N129" s="100">
        <f t="shared" si="17"/>
        <v>0</v>
      </c>
      <c r="O129" s="102">
        <v>21</v>
      </c>
      <c r="P129" s="102">
        <f t="shared" si="18"/>
        <v>0</v>
      </c>
      <c r="Q129" s="102">
        <f t="shared" si="19"/>
        <v>0</v>
      </c>
      <c r="R129" s="8"/>
      <c r="S129" s="8"/>
      <c r="T129" s="8"/>
    </row>
    <row r="130" spans="1:20" ht="11.25" outlineLevel="3" x14ac:dyDescent="0.2">
      <c r="A130" s="10"/>
      <c r="B130" s="95"/>
      <c r="C130" s="96">
        <v>89</v>
      </c>
      <c r="D130" s="97" t="s">
        <v>153</v>
      </c>
      <c r="E130" s="98" t="s">
        <v>154</v>
      </c>
      <c r="F130" s="99" t="s">
        <v>155</v>
      </c>
      <c r="G130" s="97" t="s">
        <v>156</v>
      </c>
      <c r="H130" s="100">
        <v>6</v>
      </c>
      <c r="I130" s="101"/>
      <c r="J130" s="102">
        <f t="shared" si="15"/>
        <v>0</v>
      </c>
      <c r="K130" s="100"/>
      <c r="L130" s="100">
        <f t="shared" si="16"/>
        <v>0</v>
      </c>
      <c r="M130" s="100"/>
      <c r="N130" s="100">
        <f t="shared" si="17"/>
        <v>0</v>
      </c>
      <c r="O130" s="102">
        <v>21</v>
      </c>
      <c r="P130" s="102">
        <f t="shared" si="18"/>
        <v>0</v>
      </c>
      <c r="Q130" s="102">
        <f t="shared" si="19"/>
        <v>0</v>
      </c>
      <c r="R130" s="8"/>
      <c r="S130" s="8"/>
      <c r="T130" s="8"/>
    </row>
    <row r="131" spans="1:20" ht="11.25" outlineLevel="3" x14ac:dyDescent="0.2">
      <c r="A131" s="10"/>
      <c r="B131" s="95"/>
      <c r="C131" s="96">
        <v>90</v>
      </c>
      <c r="D131" s="97" t="s">
        <v>153</v>
      </c>
      <c r="E131" s="98" t="s">
        <v>157</v>
      </c>
      <c r="F131" s="99" t="s">
        <v>192</v>
      </c>
      <c r="G131" s="97" t="s">
        <v>156</v>
      </c>
      <c r="H131" s="100">
        <v>2</v>
      </c>
      <c r="I131" s="101"/>
      <c r="J131" s="102">
        <f t="shared" si="15"/>
        <v>0</v>
      </c>
      <c r="K131" s="100"/>
      <c r="L131" s="100">
        <f t="shared" si="16"/>
        <v>0</v>
      </c>
      <c r="M131" s="100"/>
      <c r="N131" s="100">
        <f t="shared" si="17"/>
        <v>0</v>
      </c>
      <c r="O131" s="102">
        <v>21</v>
      </c>
      <c r="P131" s="102">
        <f t="shared" si="18"/>
        <v>0</v>
      </c>
      <c r="Q131" s="102">
        <f t="shared" si="19"/>
        <v>0</v>
      </c>
      <c r="R131" s="8"/>
      <c r="S131" s="8"/>
      <c r="T131" s="8"/>
    </row>
    <row r="132" spans="1:20" ht="11.25" outlineLevel="3" x14ac:dyDescent="0.2">
      <c r="A132" s="10"/>
      <c r="B132" s="95"/>
      <c r="C132" s="96">
        <v>91</v>
      </c>
      <c r="D132" s="97" t="s">
        <v>153</v>
      </c>
      <c r="E132" s="98" t="s">
        <v>159</v>
      </c>
      <c r="F132" s="99" t="s">
        <v>193</v>
      </c>
      <c r="G132" s="97" t="s">
        <v>156</v>
      </c>
      <c r="H132" s="100">
        <v>1</v>
      </c>
      <c r="I132" s="101"/>
      <c r="J132" s="102">
        <f t="shared" si="15"/>
        <v>0</v>
      </c>
      <c r="K132" s="100"/>
      <c r="L132" s="100">
        <f t="shared" si="16"/>
        <v>0</v>
      </c>
      <c r="M132" s="100"/>
      <c r="N132" s="100">
        <f t="shared" si="17"/>
        <v>0</v>
      </c>
      <c r="O132" s="102">
        <v>21</v>
      </c>
      <c r="P132" s="102">
        <f t="shared" si="18"/>
        <v>0</v>
      </c>
      <c r="Q132" s="102">
        <f t="shared" si="19"/>
        <v>0</v>
      </c>
      <c r="R132" s="8"/>
      <c r="S132" s="8"/>
      <c r="T132" s="8"/>
    </row>
    <row r="133" spans="1:20" ht="22.5" outlineLevel="3" x14ac:dyDescent="0.2">
      <c r="A133" s="10"/>
      <c r="B133" s="95"/>
      <c r="C133" s="96">
        <v>92</v>
      </c>
      <c r="D133" s="97" t="s">
        <v>73</v>
      </c>
      <c r="E133" s="98" t="s">
        <v>161</v>
      </c>
      <c r="F133" s="99" t="s">
        <v>162</v>
      </c>
      <c r="G133" s="97" t="s">
        <v>76</v>
      </c>
      <c r="H133" s="100">
        <v>1</v>
      </c>
      <c r="I133" s="101"/>
      <c r="J133" s="102">
        <f t="shared" si="15"/>
        <v>0</v>
      </c>
      <c r="K133" s="100"/>
      <c r="L133" s="100">
        <f t="shared" si="16"/>
        <v>0</v>
      </c>
      <c r="M133" s="100"/>
      <c r="N133" s="100">
        <f t="shared" si="17"/>
        <v>0</v>
      </c>
      <c r="O133" s="102">
        <v>21</v>
      </c>
      <c r="P133" s="102">
        <f t="shared" si="18"/>
        <v>0</v>
      </c>
      <c r="Q133" s="102">
        <f t="shared" si="19"/>
        <v>0</v>
      </c>
      <c r="R133" s="8"/>
      <c r="S133" s="8"/>
      <c r="T133" s="8"/>
    </row>
    <row r="134" spans="1:20" ht="11.25" outlineLevel="3" x14ac:dyDescent="0.2">
      <c r="A134" s="10"/>
      <c r="B134" s="95"/>
      <c r="C134" s="96">
        <v>93</v>
      </c>
      <c r="D134" s="97" t="s">
        <v>73</v>
      </c>
      <c r="E134" s="98" t="s">
        <v>163</v>
      </c>
      <c r="F134" s="99" t="s">
        <v>194</v>
      </c>
      <c r="G134" s="97" t="s">
        <v>76</v>
      </c>
      <c r="H134" s="100">
        <v>1</v>
      </c>
      <c r="I134" s="101"/>
      <c r="J134" s="102">
        <f t="shared" si="15"/>
        <v>0</v>
      </c>
      <c r="K134" s="100"/>
      <c r="L134" s="100">
        <f t="shared" si="16"/>
        <v>0</v>
      </c>
      <c r="M134" s="100"/>
      <c r="N134" s="100">
        <f t="shared" si="17"/>
        <v>0</v>
      </c>
      <c r="O134" s="102">
        <v>21</v>
      </c>
      <c r="P134" s="102">
        <f t="shared" si="18"/>
        <v>0</v>
      </c>
      <c r="Q134" s="102">
        <f t="shared" si="19"/>
        <v>0</v>
      </c>
      <c r="R134" s="8"/>
      <c r="S134" s="8"/>
      <c r="T134" s="8"/>
    </row>
    <row r="135" spans="1:20" ht="11.25" outlineLevel="3" x14ac:dyDescent="0.2">
      <c r="A135" s="10"/>
      <c r="B135" s="95"/>
      <c r="C135" s="96">
        <v>94</v>
      </c>
      <c r="D135" s="97" t="s">
        <v>73</v>
      </c>
      <c r="E135" s="98" t="s">
        <v>165</v>
      </c>
      <c r="F135" s="99" t="s">
        <v>195</v>
      </c>
      <c r="G135" s="97" t="s">
        <v>76</v>
      </c>
      <c r="H135" s="100">
        <v>1</v>
      </c>
      <c r="I135" s="101"/>
      <c r="J135" s="102">
        <f t="shared" si="15"/>
        <v>0</v>
      </c>
      <c r="K135" s="100"/>
      <c r="L135" s="100">
        <f t="shared" si="16"/>
        <v>0</v>
      </c>
      <c r="M135" s="100"/>
      <c r="N135" s="100">
        <f t="shared" si="17"/>
        <v>0</v>
      </c>
      <c r="O135" s="102">
        <v>21</v>
      </c>
      <c r="P135" s="102">
        <f t="shared" si="18"/>
        <v>0</v>
      </c>
      <c r="Q135" s="102">
        <f t="shared" si="19"/>
        <v>0</v>
      </c>
      <c r="R135" s="8"/>
      <c r="S135" s="8"/>
      <c r="T135" s="8"/>
    </row>
    <row r="136" spans="1:20" ht="11.25" outlineLevel="3" x14ac:dyDescent="0.2">
      <c r="A136" s="10"/>
      <c r="B136" s="95"/>
      <c r="C136" s="96">
        <v>95</v>
      </c>
      <c r="D136" s="97" t="s">
        <v>73</v>
      </c>
      <c r="E136" s="98" t="s">
        <v>167</v>
      </c>
      <c r="F136" s="99" t="s">
        <v>196</v>
      </c>
      <c r="G136" s="97" t="s">
        <v>76</v>
      </c>
      <c r="H136" s="100">
        <v>1</v>
      </c>
      <c r="I136" s="101"/>
      <c r="J136" s="102">
        <f t="shared" si="15"/>
        <v>0</v>
      </c>
      <c r="K136" s="100"/>
      <c r="L136" s="100">
        <f t="shared" si="16"/>
        <v>0</v>
      </c>
      <c r="M136" s="100"/>
      <c r="N136" s="100">
        <f t="shared" si="17"/>
        <v>0</v>
      </c>
      <c r="O136" s="102">
        <v>21</v>
      </c>
      <c r="P136" s="102">
        <f t="shared" si="18"/>
        <v>0</v>
      </c>
      <c r="Q136" s="102">
        <f t="shared" si="19"/>
        <v>0</v>
      </c>
      <c r="R136" s="8"/>
      <c r="S136" s="8"/>
      <c r="T136" s="8"/>
    </row>
    <row r="137" spans="1:20" ht="11.25" outlineLevel="3" x14ac:dyDescent="0.2">
      <c r="A137" s="10"/>
      <c r="B137" s="95"/>
      <c r="C137" s="96">
        <v>96</v>
      </c>
      <c r="D137" s="97" t="s">
        <v>73</v>
      </c>
      <c r="E137" s="98" t="s">
        <v>169</v>
      </c>
      <c r="F137" s="99" t="s">
        <v>197</v>
      </c>
      <c r="G137" s="97" t="s">
        <v>76</v>
      </c>
      <c r="H137" s="100">
        <v>1</v>
      </c>
      <c r="I137" s="101"/>
      <c r="J137" s="102">
        <f t="shared" si="15"/>
        <v>0</v>
      </c>
      <c r="K137" s="100"/>
      <c r="L137" s="100">
        <f t="shared" si="16"/>
        <v>0</v>
      </c>
      <c r="M137" s="100"/>
      <c r="N137" s="100">
        <f t="shared" si="17"/>
        <v>0</v>
      </c>
      <c r="O137" s="102">
        <v>21</v>
      </c>
      <c r="P137" s="102">
        <f t="shared" si="18"/>
        <v>0</v>
      </c>
      <c r="Q137" s="102">
        <f t="shared" si="19"/>
        <v>0</v>
      </c>
      <c r="R137" s="8"/>
      <c r="S137" s="8"/>
      <c r="T137" s="8"/>
    </row>
    <row r="138" spans="1:20" ht="11.25" outlineLevel="3" x14ac:dyDescent="0.2">
      <c r="A138" s="10"/>
      <c r="B138" s="95"/>
      <c r="C138" s="96">
        <v>97</v>
      </c>
      <c r="D138" s="97" t="s">
        <v>73</v>
      </c>
      <c r="E138" s="98" t="s">
        <v>171</v>
      </c>
      <c r="F138" s="99" t="s">
        <v>198</v>
      </c>
      <c r="G138" s="97" t="s">
        <v>76</v>
      </c>
      <c r="H138" s="100">
        <v>1</v>
      </c>
      <c r="I138" s="101"/>
      <c r="J138" s="102">
        <f t="shared" si="15"/>
        <v>0</v>
      </c>
      <c r="K138" s="100"/>
      <c r="L138" s="100">
        <f t="shared" si="16"/>
        <v>0</v>
      </c>
      <c r="M138" s="100"/>
      <c r="N138" s="100">
        <f t="shared" si="17"/>
        <v>0</v>
      </c>
      <c r="O138" s="102">
        <v>21</v>
      </c>
      <c r="P138" s="102">
        <f t="shared" si="18"/>
        <v>0</v>
      </c>
      <c r="Q138" s="102">
        <f t="shared" si="19"/>
        <v>0</v>
      </c>
      <c r="R138" s="8"/>
      <c r="S138" s="8"/>
      <c r="T138" s="8"/>
    </row>
    <row r="139" spans="1:20" ht="11.25" outlineLevel="3" x14ac:dyDescent="0.2">
      <c r="A139" s="10"/>
      <c r="B139" s="95"/>
      <c r="C139" s="96">
        <v>98</v>
      </c>
      <c r="D139" s="97" t="s">
        <v>73</v>
      </c>
      <c r="E139" s="98" t="s">
        <v>175</v>
      </c>
      <c r="F139" s="99" t="s">
        <v>176</v>
      </c>
      <c r="G139" s="97" t="s">
        <v>177</v>
      </c>
      <c r="H139" s="100">
        <v>11.84</v>
      </c>
      <c r="I139" s="101"/>
      <c r="J139" s="102">
        <f t="shared" si="15"/>
        <v>0</v>
      </c>
      <c r="K139" s="100"/>
      <c r="L139" s="100">
        <f t="shared" si="16"/>
        <v>0</v>
      </c>
      <c r="M139" s="100"/>
      <c r="N139" s="100">
        <f t="shared" si="17"/>
        <v>0</v>
      </c>
      <c r="O139" s="102">
        <v>21</v>
      </c>
      <c r="P139" s="102">
        <f t="shared" si="18"/>
        <v>0</v>
      </c>
      <c r="Q139" s="102">
        <f t="shared" si="19"/>
        <v>0</v>
      </c>
      <c r="R139" s="8"/>
      <c r="S139" s="8"/>
      <c r="T139" s="8"/>
    </row>
    <row r="140" spans="1:20" outlineLevel="3" x14ac:dyDescent="0.15">
      <c r="B140" s="6"/>
      <c r="C140" s="6"/>
      <c r="D140" s="6"/>
      <c r="E140" s="6"/>
      <c r="F140" s="6"/>
      <c r="G140" s="6"/>
      <c r="H140" s="6"/>
      <c r="I140" s="8"/>
      <c r="J140" s="8"/>
      <c r="K140" s="6"/>
      <c r="L140" s="6"/>
      <c r="M140" s="6"/>
      <c r="N140" s="6"/>
      <c r="O140" s="6"/>
      <c r="P140" s="8"/>
      <c r="Q140" s="8"/>
    </row>
    <row r="141" spans="1:20" ht="11.25" outlineLevel="2" x14ac:dyDescent="0.2">
      <c r="A141" s="67" t="s">
        <v>65</v>
      </c>
      <c r="B141" s="88">
        <v>3</v>
      </c>
      <c r="C141" s="89"/>
      <c r="D141" s="90" t="s">
        <v>72</v>
      </c>
      <c r="E141" s="90"/>
      <c r="F141" s="91" t="s">
        <v>51</v>
      </c>
      <c r="G141" s="90"/>
      <c r="H141" s="92"/>
      <c r="I141" s="93"/>
      <c r="J141" s="69">
        <f>SUBTOTAL(9,J142:J143)</f>
        <v>0</v>
      </c>
      <c r="K141" s="92"/>
      <c r="L141" s="70">
        <f>SUBTOTAL(9,L142:L143)</f>
        <v>0</v>
      </c>
      <c r="M141" s="92"/>
      <c r="N141" s="70">
        <f>SUBTOTAL(9,N142:N143)</f>
        <v>0</v>
      </c>
      <c r="O141" s="94"/>
      <c r="P141" s="69">
        <f>SUBTOTAL(9,P142:P143)</f>
        <v>0</v>
      </c>
      <c r="Q141" s="69">
        <f>SUBTOTAL(9,Q142:Q143)</f>
        <v>0</v>
      </c>
      <c r="R141" s="6"/>
      <c r="S141" s="8"/>
      <c r="T141" s="8"/>
    </row>
    <row r="142" spans="1:20" ht="11.25" outlineLevel="3" x14ac:dyDescent="0.2">
      <c r="A142" s="10"/>
      <c r="B142" s="95"/>
      <c r="C142" s="96">
        <v>99</v>
      </c>
      <c r="D142" s="97" t="s">
        <v>178</v>
      </c>
      <c r="E142" s="98" t="s">
        <v>179</v>
      </c>
      <c r="F142" s="99" t="s">
        <v>180</v>
      </c>
      <c r="G142" s="97" t="s">
        <v>81</v>
      </c>
      <c r="H142" s="100">
        <v>1</v>
      </c>
      <c r="I142" s="101"/>
      <c r="J142" s="102">
        <f>H142*I142</f>
        <v>0</v>
      </c>
      <c r="K142" s="100"/>
      <c r="L142" s="100">
        <f>H142*K142</f>
        <v>0</v>
      </c>
      <c r="M142" s="100"/>
      <c r="N142" s="100">
        <f>H142*M142</f>
        <v>0</v>
      </c>
      <c r="O142" s="102">
        <v>21</v>
      </c>
      <c r="P142" s="102">
        <f>J142*(O142/100)</f>
        <v>0</v>
      </c>
      <c r="Q142" s="102">
        <f>J142+P142</f>
        <v>0</v>
      </c>
      <c r="R142" s="8"/>
      <c r="S142" s="8"/>
      <c r="T142" s="8"/>
    </row>
    <row r="143" spans="1:20" outlineLevel="3" x14ac:dyDescent="0.15">
      <c r="B143" s="6"/>
      <c r="C143" s="6"/>
      <c r="D143" s="6"/>
      <c r="E143" s="6"/>
      <c r="F143" s="6"/>
      <c r="G143" s="6"/>
      <c r="H143" s="6"/>
      <c r="I143" s="8"/>
      <c r="J143" s="8"/>
      <c r="K143" s="6"/>
      <c r="L143" s="6"/>
      <c r="M143" s="6"/>
      <c r="N143" s="6"/>
      <c r="O143" s="6"/>
      <c r="P143" s="8"/>
      <c r="Q143" s="8"/>
    </row>
    <row r="144" spans="1:20" ht="11.25" outlineLevel="2" x14ac:dyDescent="0.2">
      <c r="A144" s="67" t="s">
        <v>66</v>
      </c>
      <c r="B144" s="88">
        <v>3</v>
      </c>
      <c r="C144" s="89"/>
      <c r="D144" s="90" t="s">
        <v>72</v>
      </c>
      <c r="E144" s="90"/>
      <c r="F144" s="91" t="s">
        <v>53</v>
      </c>
      <c r="G144" s="90"/>
      <c r="H144" s="92"/>
      <c r="I144" s="93"/>
      <c r="J144" s="69">
        <f>SUBTOTAL(9,J145:J146)</f>
        <v>0</v>
      </c>
      <c r="K144" s="92"/>
      <c r="L144" s="70">
        <f>SUBTOTAL(9,L145:L146)</f>
        <v>0</v>
      </c>
      <c r="M144" s="92"/>
      <c r="N144" s="70">
        <f>SUBTOTAL(9,N145:N146)</f>
        <v>0</v>
      </c>
      <c r="O144" s="94"/>
      <c r="P144" s="69">
        <f>SUBTOTAL(9,P145:P146)</f>
        <v>0</v>
      </c>
      <c r="Q144" s="69">
        <f>SUBTOTAL(9,Q145:Q146)</f>
        <v>0</v>
      </c>
      <c r="R144" s="6"/>
      <c r="S144" s="8"/>
      <c r="T144" s="8"/>
    </row>
    <row r="145" spans="1:20" ht="11.25" outlineLevel="3" x14ac:dyDescent="0.2">
      <c r="A145" s="10"/>
      <c r="B145" s="95"/>
      <c r="C145" s="96">
        <v>100</v>
      </c>
      <c r="D145" s="97" t="s">
        <v>178</v>
      </c>
      <c r="E145" s="98" t="s">
        <v>181</v>
      </c>
      <c r="F145" s="99" t="s">
        <v>182</v>
      </c>
      <c r="G145" s="97" t="s">
        <v>81</v>
      </c>
      <c r="H145" s="100">
        <v>1</v>
      </c>
      <c r="I145" s="101"/>
      <c r="J145" s="102">
        <f>H145*I145</f>
        <v>0</v>
      </c>
      <c r="K145" s="100"/>
      <c r="L145" s="100">
        <f>H145*K145</f>
        <v>0</v>
      </c>
      <c r="M145" s="100"/>
      <c r="N145" s="100">
        <f>H145*M145</f>
        <v>0</v>
      </c>
      <c r="O145" s="102">
        <v>21</v>
      </c>
      <c r="P145" s="102">
        <f>J145*(O145/100)</f>
        <v>0</v>
      </c>
      <c r="Q145" s="102">
        <f>J145+P145</f>
        <v>0</v>
      </c>
      <c r="R145" s="8"/>
      <c r="S145" s="8"/>
      <c r="T145" s="8"/>
    </row>
    <row r="146" spans="1:20" outlineLevel="3" x14ac:dyDescent="0.15">
      <c r="B146" s="6"/>
      <c r="C146" s="6"/>
      <c r="D146" s="6"/>
      <c r="E146" s="6"/>
      <c r="F146" s="6"/>
      <c r="G146" s="6"/>
      <c r="H146" s="6"/>
      <c r="I146" s="8"/>
      <c r="J146" s="8"/>
      <c r="K146" s="6"/>
      <c r="L146" s="6"/>
      <c r="M146" s="6"/>
      <c r="N146" s="6"/>
      <c r="O146" s="6"/>
      <c r="P146" s="8"/>
      <c r="Q146" s="8"/>
    </row>
    <row r="147" spans="1:20" ht="11.25" outlineLevel="2" x14ac:dyDescent="0.2">
      <c r="A147" s="67" t="s">
        <v>67</v>
      </c>
      <c r="B147" s="88">
        <v>3</v>
      </c>
      <c r="C147" s="89"/>
      <c r="D147" s="90" t="s">
        <v>72</v>
      </c>
      <c r="E147" s="90"/>
      <c r="F147" s="91" t="s">
        <v>55</v>
      </c>
      <c r="G147" s="90"/>
      <c r="H147" s="92"/>
      <c r="I147" s="93"/>
      <c r="J147" s="69">
        <f>SUBTOTAL(9,J148:J150)</f>
        <v>0</v>
      </c>
      <c r="K147" s="92"/>
      <c r="L147" s="70">
        <f>SUBTOTAL(9,L148:L150)</f>
        <v>0</v>
      </c>
      <c r="M147" s="92"/>
      <c r="N147" s="70">
        <f>SUBTOTAL(9,N148:N150)</f>
        <v>0</v>
      </c>
      <c r="O147" s="94"/>
      <c r="P147" s="69">
        <f>SUBTOTAL(9,P148:P150)</f>
        <v>0</v>
      </c>
      <c r="Q147" s="69">
        <f>SUBTOTAL(9,Q148:Q150)</f>
        <v>0</v>
      </c>
      <c r="R147" s="6"/>
      <c r="S147" s="8"/>
      <c r="T147" s="8"/>
    </row>
    <row r="148" spans="1:20" ht="11.25" outlineLevel="3" x14ac:dyDescent="0.2">
      <c r="A148" s="10"/>
      <c r="B148" s="95"/>
      <c r="C148" s="96">
        <v>101</v>
      </c>
      <c r="D148" s="97" t="s">
        <v>178</v>
      </c>
      <c r="E148" s="98" t="s">
        <v>183</v>
      </c>
      <c r="F148" s="99" t="s">
        <v>184</v>
      </c>
      <c r="G148" s="97" t="s">
        <v>177</v>
      </c>
      <c r="H148" s="100">
        <v>1</v>
      </c>
      <c r="I148" s="101"/>
      <c r="J148" s="102">
        <f>H148*I148</f>
        <v>0</v>
      </c>
      <c r="K148" s="100"/>
      <c r="L148" s="100">
        <f>H148*K148</f>
        <v>0</v>
      </c>
      <c r="M148" s="100"/>
      <c r="N148" s="100">
        <f>H148*M148</f>
        <v>0</v>
      </c>
      <c r="O148" s="102">
        <v>21</v>
      </c>
      <c r="P148" s="102">
        <f>J148*(O148/100)</f>
        <v>0</v>
      </c>
      <c r="Q148" s="102">
        <f>J148+P148</f>
        <v>0</v>
      </c>
      <c r="R148" s="8"/>
      <c r="S148" s="8"/>
      <c r="T148" s="8"/>
    </row>
    <row r="149" spans="1:20" ht="11.25" outlineLevel="3" x14ac:dyDescent="0.2">
      <c r="A149" s="10"/>
      <c r="B149" s="95"/>
      <c r="C149" s="96">
        <v>102</v>
      </c>
      <c r="D149" s="97" t="s">
        <v>178</v>
      </c>
      <c r="E149" s="98" t="s">
        <v>185</v>
      </c>
      <c r="F149" s="99" t="s">
        <v>186</v>
      </c>
      <c r="G149" s="97" t="s">
        <v>177</v>
      </c>
      <c r="H149" s="100">
        <v>0.5</v>
      </c>
      <c r="I149" s="101"/>
      <c r="J149" s="102">
        <f>H149*I149</f>
        <v>0</v>
      </c>
      <c r="K149" s="100"/>
      <c r="L149" s="100">
        <f>H149*K149</f>
        <v>0</v>
      </c>
      <c r="M149" s="100"/>
      <c r="N149" s="100">
        <f>H149*M149</f>
        <v>0</v>
      </c>
      <c r="O149" s="102">
        <v>21</v>
      </c>
      <c r="P149" s="102">
        <f>J149*(O149/100)</f>
        <v>0</v>
      </c>
      <c r="Q149" s="102">
        <f>J149+P149</f>
        <v>0</v>
      </c>
      <c r="R149" s="8"/>
      <c r="S149" s="8"/>
      <c r="T149" s="8"/>
    </row>
    <row r="150" spans="1:20" outlineLevel="3" x14ac:dyDescent="0.15">
      <c r="B150" s="6"/>
      <c r="C150" s="6"/>
      <c r="D150" s="6"/>
      <c r="E150" s="6"/>
      <c r="F150" s="6"/>
      <c r="G150" s="6"/>
      <c r="H150" s="6"/>
      <c r="I150" s="8"/>
      <c r="J150" s="8"/>
      <c r="K150" s="6"/>
      <c r="L150" s="6"/>
      <c r="M150" s="6"/>
      <c r="N150" s="6"/>
      <c r="O150" s="6"/>
      <c r="P150" s="8"/>
      <c r="Q150" s="8"/>
    </row>
    <row r="151" spans="1:20" outlineLevel="1" x14ac:dyDescent="0.15"/>
  </sheetData>
  <pageMargins left="0.23622047244094491" right="0.23622047244094491" top="0.15748031496062992" bottom="0.15748031496062992" header="0.31496062992125984" footer="0.31496062992125984"/>
  <pageSetup paperSize="9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__B360F1EC_A4E9_4044_9F31_84B5B39A93C8_ITEM__</vt:lpstr>
      <vt:lpstr>__B360F1EC_A4E9_4044_9F31_84B5B39A93C8_ITEM_GROUP1__</vt:lpstr>
      <vt:lpstr>__B360F1EC_A4E9_4044_9F31_84B5B39A93C8_ITEM_GROUP1_RECAP__</vt:lpstr>
      <vt:lpstr>__B360F1EC_A4E9_4044_9F31_84B5B39A93C8_ITEM_GROUP2__</vt:lpstr>
      <vt:lpstr>__B360F1EC_A4E9_4044_9F31_84B5B39A93C8_ITEM_GROUP2_RECAP__</vt:lpstr>
      <vt:lpstr>__B360F1EC_A4E9_4044_9F31_84B5B39A93C8_ITEM_GROUP3__X</vt:lpstr>
      <vt:lpstr>__B360F1EC_A4E9_4044_9F31_84B5B39A93C8_ITEM_GROUP3_RECAP__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Rekonstrukce saun, Bazén Děčín - Nabídka</dc:subject>
  <dc:creator>ADMIN</dc:creator>
  <cp:lastModifiedBy>Jaroslav Klouček</cp:lastModifiedBy>
  <cp:lastPrinted>2025-07-07T13:20:00Z</cp:lastPrinted>
  <dcterms:created xsi:type="dcterms:W3CDTF">2025-07-02T08:54:06Z</dcterms:created>
  <dcterms:modified xsi:type="dcterms:W3CDTF">2025-07-08T12:44:18Z</dcterms:modified>
</cp:coreProperties>
</file>