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Zakázky\2025\Nordarch\25-054 Demolice sociálek LIDL Děčín\"/>
    </mc:Choice>
  </mc:AlternateContent>
  <bookViews>
    <workbookView xWindow="0" yWindow="0" windowWidth="0" windowHeight="0"/>
  </bookViews>
  <sheets>
    <sheet name="Rekapitulace stavby" sheetId="1" r:id="rId1"/>
    <sheet name="790-2025 - DEMOLICE STAVB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'790-2025 - DEMOLICE STAVB...'!$C$132:$K$249</definedName>
    <definedName name="_xlnm.Print_Area" localSheetId="1">'790-2025 - DEMOLICE STAVB...'!$C$4:$J$76,'790-2025 - DEMOLICE STAVB...'!$C$82:$J$116,'790-2025 - DEMOLICE STAVB...'!$C$122:$J$249</definedName>
    <definedName name="_xlnm.Print_Titles" localSheetId="1">'790-2025 - DEMOLICE STAVB...'!$132:$132</definedName>
    <definedName name="_xlnm.Print_Area" localSheetId="2">'Seznam figur'!$C$4:$G$20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95"/>
  <c i="2" r="J33"/>
  <c i="1" r="AX95"/>
  <c i="2" r="BI247"/>
  <c r="BH247"/>
  <c r="BG247"/>
  <c r="BF247"/>
  <c r="T247"/>
  <c r="T246"/>
  <c r="R247"/>
  <c r="R246"/>
  <c r="P247"/>
  <c r="P246"/>
  <c r="BI245"/>
  <c r="BH245"/>
  <c r="BG245"/>
  <c r="BF245"/>
  <c r="T245"/>
  <c r="T244"/>
  <c r="R245"/>
  <c r="R244"/>
  <c r="P245"/>
  <c r="P244"/>
  <c r="BI243"/>
  <c r="BH243"/>
  <c r="BG243"/>
  <c r="BF243"/>
  <c r="T243"/>
  <c r="T242"/>
  <c r="R243"/>
  <c r="R242"/>
  <c r="P243"/>
  <c r="P242"/>
  <c r="BI241"/>
  <c r="BH241"/>
  <c r="BG241"/>
  <c r="BF241"/>
  <c r="T241"/>
  <c r="T240"/>
  <c r="T239"/>
  <c r="R241"/>
  <c r="R240"/>
  <c r="R239"/>
  <c r="P241"/>
  <c r="P240"/>
  <c r="P239"/>
  <c r="BI237"/>
  <c r="BH237"/>
  <c r="BG237"/>
  <c r="BF237"/>
  <c r="T237"/>
  <c r="T236"/>
  <c r="R237"/>
  <c r="R236"/>
  <c r="P237"/>
  <c r="P236"/>
  <c r="BI234"/>
  <c r="BH234"/>
  <c r="BG234"/>
  <c r="BF234"/>
  <c r="T234"/>
  <c r="T233"/>
  <c r="R234"/>
  <c r="R233"/>
  <c r="P234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T201"/>
  <c r="R202"/>
  <c r="R201"/>
  <c r="P202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J130"/>
  <c r="J129"/>
  <c r="F129"/>
  <c r="F127"/>
  <c r="E125"/>
  <c r="J90"/>
  <c r="J89"/>
  <c r="F89"/>
  <c r="F87"/>
  <c r="E85"/>
  <c r="J16"/>
  <c r="E16"/>
  <c r="F130"/>
  <c r="J15"/>
  <c r="J10"/>
  <c r="J87"/>
  <c i="1" r="L90"/>
  <c r="AM90"/>
  <c r="AM89"/>
  <c r="L89"/>
  <c r="AM87"/>
  <c r="L87"/>
  <c r="L85"/>
  <c r="L84"/>
  <c i="2" r="BK241"/>
  <c r="J228"/>
  <c r="BK209"/>
  <c r="BK197"/>
  <c r="J181"/>
  <c r="BK140"/>
  <c r="BK237"/>
  <c r="J221"/>
  <c r="J212"/>
  <c r="J200"/>
  <c r="BK181"/>
  <c r="J154"/>
  <c r="BK243"/>
  <c r="J225"/>
  <c r="J196"/>
  <c r="BK191"/>
  <c r="BK166"/>
  <c r="J156"/>
  <c r="BK146"/>
  <c r="BK247"/>
  <c r="J219"/>
  <c r="BK199"/>
  <c r="BK190"/>
  <c r="J171"/>
  <c r="J155"/>
  <c r="J148"/>
  <c r="J234"/>
  <c r="BK225"/>
  <c r="BK212"/>
  <c r="BK200"/>
  <c r="J190"/>
  <c r="J146"/>
  <c r="J136"/>
  <c r="BK232"/>
  <c r="BK216"/>
  <c r="J209"/>
  <c r="J192"/>
  <c r="BK187"/>
  <c r="J166"/>
  <c r="BK138"/>
  <c r="J237"/>
  <c r="BK228"/>
  <c r="BK205"/>
  <c r="J193"/>
  <c r="BK176"/>
  <c r="J161"/>
  <c r="BK154"/>
  <c r="BK148"/>
  <c r="BK136"/>
  <c r="J241"/>
  <c r="J216"/>
  <c r="BK198"/>
  <c r="BK185"/>
  <c r="J163"/>
  <c r="J151"/>
  <c r="BK144"/>
  <c r="J243"/>
  <c r="BK231"/>
  <c r="BK223"/>
  <c r="J205"/>
  <c r="J199"/>
  <c r="J174"/>
  <c r="J138"/>
  <c r="BK234"/>
  <c r="J217"/>
  <c r="J211"/>
  <c r="BK202"/>
  <c r="J191"/>
  <c r="BK174"/>
  <c r="BK149"/>
  <c r="BK229"/>
  <c r="BK214"/>
  <c r="J195"/>
  <c r="J187"/>
  <c r="BK163"/>
  <c r="BK155"/>
  <c r="J144"/>
  <c r="J223"/>
  <c r="BK211"/>
  <c r="J197"/>
  <c r="J176"/>
  <c r="BK158"/>
  <c r="J245"/>
  <c r="J229"/>
  <c r="BK221"/>
  <c r="J202"/>
  <c r="BK193"/>
  <c r="BK141"/>
  <c i="1" r="AS94"/>
  <c i="2" r="J231"/>
  <c r="J214"/>
  <c r="J207"/>
  <c r="BK196"/>
  <c r="J185"/>
  <c r="BK156"/>
  <c r="BK245"/>
  <c r="J232"/>
  <c r="BK219"/>
  <c r="J198"/>
  <c r="BK192"/>
  <c r="BK171"/>
  <c r="J158"/>
  <c r="BK151"/>
  <c r="J141"/>
  <c r="J247"/>
  <c r="BK217"/>
  <c r="BK207"/>
  <c r="BK195"/>
  <c r="BK161"/>
  <c r="J149"/>
  <c r="J140"/>
  <c l="1" r="BK135"/>
  <c r="J135"/>
  <c r="J96"/>
  <c r="R135"/>
  <c r="BK143"/>
  <c r="J143"/>
  <c r="J97"/>
  <c r="T143"/>
  <c r="P153"/>
  <c r="T153"/>
  <c r="R160"/>
  <c r="BK165"/>
  <c r="J165"/>
  <c r="J100"/>
  <c r="R165"/>
  <c r="BK189"/>
  <c r="J189"/>
  <c r="J101"/>
  <c r="T189"/>
  <c r="BK204"/>
  <c r="J204"/>
  <c r="J104"/>
  <c r="P204"/>
  <c r="T204"/>
  <c r="R210"/>
  <c r="BK213"/>
  <c r="J213"/>
  <c r="J106"/>
  <c r="R213"/>
  <c r="BK222"/>
  <c r="J222"/>
  <c r="J107"/>
  <c r="R222"/>
  <c r="BK227"/>
  <c r="J227"/>
  <c r="J108"/>
  <c r="R227"/>
  <c r="P135"/>
  <c r="T135"/>
  <c r="R143"/>
  <c r="BK153"/>
  <c r="J153"/>
  <c r="J98"/>
  <c r="R153"/>
  <c r="BK160"/>
  <c r="J160"/>
  <c r="J99"/>
  <c r="P160"/>
  <c r="T160"/>
  <c r="P165"/>
  <c r="T165"/>
  <c r="P189"/>
  <c r="R189"/>
  <c r="R204"/>
  <c r="R203"/>
  <c r="BK210"/>
  <c r="J210"/>
  <c r="J105"/>
  <c r="P210"/>
  <c r="T210"/>
  <c r="P213"/>
  <c r="T213"/>
  <c r="P222"/>
  <c r="T222"/>
  <c r="P227"/>
  <c r="T227"/>
  <c r="P143"/>
  <c r="BK201"/>
  <c r="J201"/>
  <c r="J102"/>
  <c r="BK233"/>
  <c r="J233"/>
  <c r="J109"/>
  <c r="BK236"/>
  <c r="J236"/>
  <c r="J110"/>
  <c r="BK240"/>
  <c r="J240"/>
  <c r="J112"/>
  <c r="BK244"/>
  <c r="J244"/>
  <c r="J114"/>
  <c r="BK242"/>
  <c r="J242"/>
  <c r="J113"/>
  <c r="BK246"/>
  <c r="J246"/>
  <c r="J115"/>
  <c r="J127"/>
  <c r="BE136"/>
  <c r="BE140"/>
  <c r="BE155"/>
  <c r="BE163"/>
  <c r="BE171"/>
  <c r="BE176"/>
  <c r="BE185"/>
  <c r="BE187"/>
  <c r="BE191"/>
  <c r="BE192"/>
  <c r="BE195"/>
  <c r="BE199"/>
  <c r="BE202"/>
  <c r="BE212"/>
  <c r="BE219"/>
  <c r="BE221"/>
  <c r="BE223"/>
  <c r="BE225"/>
  <c r="BE231"/>
  <c r="BE232"/>
  <c r="BE243"/>
  <c r="BE247"/>
  <c r="BE138"/>
  <c r="BE149"/>
  <c r="BE196"/>
  <c r="BE198"/>
  <c r="BE200"/>
  <c r="BE207"/>
  <c r="BE209"/>
  <c r="BE211"/>
  <c r="BE216"/>
  <c r="BE234"/>
  <c r="BE241"/>
  <c r="BE245"/>
  <c r="F90"/>
  <c r="BE141"/>
  <c r="BE144"/>
  <c r="BE151"/>
  <c r="BE154"/>
  <c r="BE158"/>
  <c r="BE161"/>
  <c r="BE193"/>
  <c r="BE197"/>
  <c r="BE228"/>
  <c r="BE229"/>
  <c r="BE146"/>
  <c r="BE148"/>
  <c r="BE156"/>
  <c r="BE166"/>
  <c r="BE174"/>
  <c r="BE181"/>
  <c r="BE190"/>
  <c r="BE205"/>
  <c r="BE214"/>
  <c r="BE217"/>
  <c r="BE237"/>
  <c r="F35"/>
  <c i="1" r="BD95"/>
  <c r="BD94"/>
  <c r="W33"/>
  <c i="2" r="F32"/>
  <c i="1" r="BA95"/>
  <c r="BA94"/>
  <c r="W30"/>
  <c i="2" r="F33"/>
  <c i="1" r="BB95"/>
  <c r="BB94"/>
  <c r="AX94"/>
  <c i="2" r="F34"/>
  <c i="1" r="BC95"/>
  <c r="BC94"/>
  <c r="AY94"/>
  <c i="2" r="J32"/>
  <c i="1" r="AW95"/>
  <c i="2" l="1" r="P134"/>
  <c r="P203"/>
  <c r="T134"/>
  <c r="T203"/>
  <c r="R134"/>
  <c r="R133"/>
  <c r="BK134"/>
  <c r="J134"/>
  <c r="J95"/>
  <c r="BK203"/>
  <c r="J203"/>
  <c r="J103"/>
  <c r="BK239"/>
  <c r="J239"/>
  <c r="J111"/>
  <c i="1" r="AW94"/>
  <c r="AK30"/>
  <c r="W32"/>
  <c i="2" r="J31"/>
  <c i="1" r="AV95"/>
  <c r="AT95"/>
  <c r="W31"/>
  <c i="2" r="F31"/>
  <c i="1" r="AZ95"/>
  <c r="AZ94"/>
  <c r="W29"/>
  <c i="2" l="1" r="T133"/>
  <c r="P133"/>
  <c i="1" r="AU95"/>
  <c i="2" r="BK133"/>
  <c r="J133"/>
  <c i="1" r="AU94"/>
  <c i="2" r="J28"/>
  <c i="1" r="AG95"/>
  <c r="AG94"/>
  <c r="AK26"/>
  <c r="AV94"/>
  <c r="AK29"/>
  <c r="AK35"/>
  <c i="2" l="1" r="J37"/>
  <c r="J94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<sst xmlns="http://schemas.openxmlformats.org/spreadsheetml/2006/main">
  <si>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</si>
  <si>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</si>
  <si>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</si>
  <si>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</si>
  <si>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</si>
  <si>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{153a593c-2be0-434b-a530-5af60408bfae}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</si>
  <si>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</si>
  <si>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</si>
  <si>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</si>
  <si>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</si>
  <si>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</si>
  <si>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</si>
  <si>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</si>
  <si>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</si>
  <si>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790/2025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</si>
  <si>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</si>
  <si>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</si>
  <si>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DEMOLICE STAVBY SOCIÁLNÍ ZÁZEMÍ SPORTOVIŠTĚ – WC VEŘEJNOST</t>
  </si>
  <si>
    <t>KSO:</t>
  </si>
  <si>
    <t>CC-CZ:</t>
  </si>
  <si>
    <t>Místo:</t>
  </si>
  <si>
    <t>p.p.č. 3717/1</t>
  </si>
  <si>
    <t>Datum:</t>
  </si>
  <si>
    <t>20. 6. 2025</t>
  </si>
  <si>
    <t>Zadavatel:</t>
  </si>
  <si>
    <t>IČ:</t>
  </si>
  <si>
    <t>Statutární město Děčín</t>
  </si>
  <si>
    <t>DIČ:</t>
  </si>
  <si>
    <t>Uchazeč:</t>
  </si>
  <si>
    <t>Vyplň údaj</t>
  </si>
  <si>
    <t>Projektant:</t>
  </si>
  <si>
    <t>Ing. Jaromír Matějíček</t>
  </si>
  <si>
    <t>True</t>
  </si>
  <si>
    <t>Zpracovatel:</t>
  </si>
  <si>
    <t>Ing. Jan Duben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</si>
  <si>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</si>
  <si>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</si>
  <si>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</si>
  <si>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</si>
  <si>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</si>
  <si>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</si>
  <si>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</si>
  <si>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</si>
  <si>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</si>
  <si>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</si>
  <si>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</si>
  <si>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</si>
  <si>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</si>
  <si>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</si>
  <si>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</si>
  <si>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</si>
  <si>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</si>
  <si>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</si>
  <si>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</si>
  <si>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</si>
  <si>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</si>
  <si>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</si>
  <si>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</si>
  <si>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</si>
  <si>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</si>
  <si>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</si>
  <si>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</si>
  <si>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</si>
  <si>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</si>
  <si>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</si>
  <si>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</si>
  <si>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</si>
  <si>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</si>
  <si>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</si>
  <si>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</si>
  <si>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</si>
  <si>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</si>
  <si>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</si>
  <si>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</si>
  <si>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</si>
  <si>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</si>
  <si>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</si>
  <si>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</si>
  <si>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</si>
  <si>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</si>
  <si>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</si>
  <si>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</si>
  <si>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</si>
  <si>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lešení</t>
  </si>
  <si>
    <t>70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</si>
  <si>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</si>
  <si>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</si>
  <si>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</si>
  <si>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</si>
  <si>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</si>
  <si>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</si>
  <si>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</si>
  <si>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</si>
  <si>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</si>
  <si>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</si>
  <si>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</si>
  <si>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</si>
  <si>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</si>
  <si>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</si>
  <si>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</si>
  <si>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</si>
  <si>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712 - Povlakové krytiny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</si>
  <si>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</si>
  <si>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</si>
  <si>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</si>
  <si>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</si>
  <si>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</si>
  <si>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767 - Konstrukce zámečnické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</si>
  <si>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</si>
  <si>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</si>
  <si>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</si>
  <si>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</si>
  <si>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</si>
  <si>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</si>
  <si>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</si>
  <si>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</si>
  <si>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</si>
  <si>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</si>
  <si>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</si>
  <si>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</si>
  <si>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</si>
  <si>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</si>
  <si>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</si>
  <si>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</si>
  <si>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</si>
  <si>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</si>
  <si>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</si>
  <si>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</si>
  <si>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</si>
  <si>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</si>
  <si>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</si>
  <si>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174151101</t>
  </si>
  <si>
    <t>Zásyp jam, šachet rýh nebo kolem objektů sypaninou se zhutněním</t>
  </si>
  <si>
    <t>m3</t>
  </si>
  <si>
    <t>4</t>
  </si>
  <si>
    <t>1683635314</t>
  </si>
  <si>
    <t>VV</t>
  </si>
  <si>
    <t>"zavezení prostoru mezi základy" 0,3*(6,1*2,71+2*2,1)+0,2*27,5</t>
  </si>
  <si>
    <t>M</t>
  </si>
  <si>
    <t>10364100</t>
  </si>
  <si>
    <t>zemina pro terénní úpravy - tříděná</t>
  </si>
  <si>
    <t>t</t>
  </si>
  <si>
    <t>8</t>
  </si>
  <si>
    <t>295433247</t>
  </si>
  <si>
    <t>11,719*2 'Přepočtené koeficientem množství</t>
  </si>
  <si>
    <t>3</t>
  </si>
  <si>
    <t>181411131</t>
  </si>
  <si>
    <t>Založení parkového trávníku výsevem pl do 1000 m2 v rovině a ve svahu do 1:5</t>
  </si>
  <si>
    <t>m2</t>
  </si>
  <si>
    <t>1260402453</t>
  </si>
  <si>
    <t>00572410</t>
  </si>
  <si>
    <t>osivo směs travní parková</t>
  </si>
  <si>
    <t>kg</t>
  </si>
  <si>
    <t>1828601094</t>
  </si>
  <si>
    <t>27,5*30*0,001</t>
  </si>
  <si>
    <t>Zakládání</t>
  </si>
  <si>
    <t>5</t>
  </si>
  <si>
    <t>274321411</t>
  </si>
  <si>
    <t>Základové pasy ze ŽB bez zvýšených nároků na prostředí tř. C 20/25</t>
  </si>
  <si>
    <t>1794865647</t>
  </si>
  <si>
    <t>"nabetonování hlavy stěny pro oplocení" 0,3*0,25*(7+3,5)</t>
  </si>
  <si>
    <t>6</t>
  </si>
  <si>
    <t>274351121</t>
  </si>
  <si>
    <t>Zřízení bednění základových pasů rovného</t>
  </si>
  <si>
    <t>37143672</t>
  </si>
  <si>
    <t>"nabetonování hlavy stěny pro oplocení" 0,3*(7+3,5)*2</t>
  </si>
  <si>
    <t>7</t>
  </si>
  <si>
    <t>274351122</t>
  </si>
  <si>
    <t>Odstranění bednění základových pasů rovného</t>
  </si>
  <si>
    <t>1298946906</t>
  </si>
  <si>
    <t>274361821</t>
  </si>
  <si>
    <t>Výztuž základových pasů betonářskou ocelí 10 505 (R)</t>
  </si>
  <si>
    <t>915965884</t>
  </si>
  <si>
    <t>"nabetonování hlavy stěny pro oplocení - d12" (7+3,5)*8*0,2*0,89*0,001</t>
  </si>
  <si>
    <t>9</t>
  </si>
  <si>
    <t>274362021</t>
  </si>
  <si>
    <t>Výztuž základových pasů svařovanými sítěmi Kari</t>
  </si>
  <si>
    <t>1383056424</t>
  </si>
  <si>
    <t>"nabetonování hlavy stěny pro oplocení - kari síť 100/100/6" (7+3,5)*0,3*4,44*0,001</t>
  </si>
  <si>
    <t>Svislé a kompletní konstrukce</t>
  </si>
  <si>
    <t>10</t>
  </si>
  <si>
    <t>338171115</t>
  </si>
  <si>
    <t>Osazování sloupků a vzpěr plotových ocelových v do 2 m ukotvením k pevnému podkladu</t>
  </si>
  <si>
    <t>kus</t>
  </si>
  <si>
    <t>1716517193</t>
  </si>
  <si>
    <t>11</t>
  </si>
  <si>
    <t>5534215R</t>
  </si>
  <si>
    <t>plotový sloupek pro svařované panely profilovaný 60x60mm dl 2,0-2,5m povrchová úprava Pz a komaxit</t>
  </si>
  <si>
    <t>-1929976773</t>
  </si>
  <si>
    <t>348171146</t>
  </si>
  <si>
    <t>Montáž panelového svařovaného oplocení v přes 1,5 do 2,0 m</t>
  </si>
  <si>
    <t>m</t>
  </si>
  <si>
    <t>-877778510</t>
  </si>
  <si>
    <t>6,8+4,7</t>
  </si>
  <si>
    <t>13</t>
  </si>
  <si>
    <t>55342428</t>
  </si>
  <si>
    <t>plotový panel svařovaný v 1,5-2,0m š do 2,5m průměru drátu 4mm oka 55x100mm s horizontálním prolisem povrchová úprava PZ komaxit</t>
  </si>
  <si>
    <t>1109278905</t>
  </si>
  <si>
    <t>12,5*0,4 'Přepočtené koeficientem množství</t>
  </si>
  <si>
    <t>Úpravy povrchů, podlahy a osazování výplní</t>
  </si>
  <si>
    <t>14</t>
  </si>
  <si>
    <t>622321141</t>
  </si>
  <si>
    <t>Vápenocementová omítka štuková dvouvrstvá vnějších stěn nanášená ručně</t>
  </si>
  <si>
    <t>-1823782365</t>
  </si>
  <si>
    <t>2,35*7,61</t>
  </si>
  <si>
    <t>15</t>
  </si>
  <si>
    <t>637121114</t>
  </si>
  <si>
    <t>Okapový chodník z kačírku tl 250 mm s udusáním</t>
  </si>
  <si>
    <t>-718645481</t>
  </si>
  <si>
    <t>7,61*0,5</t>
  </si>
  <si>
    <t>Ostatní konstrukce a práce, bourání</t>
  </si>
  <si>
    <t>16</t>
  </si>
  <si>
    <t>941111111</t>
  </si>
  <si>
    <t>Montáž lešení řadového trubkového lehkého s podlahami zatížení do 200 kg/m2 š od 0,6 do 0,9 m v do 10 m</t>
  </si>
  <si>
    <t>-11240737</t>
  </si>
  <si>
    <t>"SZ" 25</t>
  </si>
  <si>
    <t>"SV" 20</t>
  </si>
  <si>
    <t>"JV" 25</t>
  </si>
  <si>
    <t>Součet</t>
  </si>
  <si>
    <t>17</t>
  </si>
  <si>
    <t>941111211</t>
  </si>
  <si>
    <t>Příplatek k lešení řadovému trubkovému lehkému s podlahami do 200 kg/m2 š od 0,6 do 0,9 m v do 10 m za každý den použití</t>
  </si>
  <si>
    <t>-1280319226</t>
  </si>
  <si>
    <t>předpoklad doby realizace 2 měsíce</t>
  </si>
  <si>
    <t>lešení*60</t>
  </si>
  <si>
    <t>18</t>
  </si>
  <si>
    <t>941111811</t>
  </si>
  <si>
    <t>Demontáž lešení řadového trubkového lehkého s podlahami zatížení do 200 kg/m2 š od 0,6 do 0,9 m v do 10 m</t>
  </si>
  <si>
    <t>1804510374</t>
  </si>
  <si>
    <t>19</t>
  </si>
  <si>
    <t>962032112</t>
  </si>
  <si>
    <t>Bourání zdiva z keramických děrovaných cihel na MVC přes 1 m3</t>
  </si>
  <si>
    <t>130173909</t>
  </si>
  <si>
    <t>0,3*(2,7*7+3*7+3,1*3+(2,7+3)/2*3,2*2+(3+3,1)/2*1,51*2-(0,8*1+0,6*0,8*2+0,6*1*4+0,9*2,1*2))</t>
  </si>
  <si>
    <t>0,15*(2,7+3)/2*3,2</t>
  </si>
  <si>
    <t>0,15*(0,5*3,5+(0,85+0,5)/2*3,8*2+(0,5+0,35)/2*1,81+0,35*2,7)</t>
  </si>
  <si>
    <t>20</t>
  </si>
  <si>
    <t>965042241</t>
  </si>
  <si>
    <t>Bourání podkladů pod dlažby nebo mazanin betonových nebo z litého asfaltu tl přes 100 mm pl přes 4 m2</t>
  </si>
  <si>
    <t>1940290658</t>
  </si>
  <si>
    <t>0,1*(7*3,61+2*3)</t>
  </si>
  <si>
    <t>0,1*(6,1*2,71+2*2,1)</t>
  </si>
  <si>
    <t>965082941</t>
  </si>
  <si>
    <t>Odstranění násypů pod podlahami tl přes 200 mm</t>
  </si>
  <si>
    <t>-1134412259</t>
  </si>
  <si>
    <t>0,3*(6,1*2,71+2*2,1)</t>
  </si>
  <si>
    <t>22</t>
  </si>
  <si>
    <t>968062244</t>
  </si>
  <si>
    <t>Vybourání dřevěných rámů oken jednoduchých včetně křídel pl do 1 m2</t>
  </si>
  <si>
    <t>-1556193516</t>
  </si>
  <si>
    <t>0,8*1+0,6*0,8*2+0,6*1*4</t>
  </si>
  <si>
    <t>997</t>
  </si>
  <si>
    <t>Doprava suti a vybouraných hmot</t>
  </si>
  <si>
    <t>23</t>
  </si>
  <si>
    <t>997006012</t>
  </si>
  <si>
    <t>Ruční třídění stavebního odpadu</t>
  </si>
  <si>
    <t>1688416622</t>
  </si>
  <si>
    <t>24</t>
  </si>
  <si>
    <t>997013111</t>
  </si>
  <si>
    <t>Vnitrostaveništní doprava suti a vybouraných hmot pro budovy v do 6 m</t>
  </si>
  <si>
    <t>-339469192</t>
  </si>
  <si>
    <t>25</t>
  </si>
  <si>
    <t>997013501</t>
  </si>
  <si>
    <t>Odvoz suti a vybouraných hmot na skládku nebo meziskládku do 1 km se složením</t>
  </si>
  <si>
    <t>294237096</t>
  </si>
  <si>
    <t>26</t>
  </si>
  <si>
    <t>997013509</t>
  </si>
  <si>
    <t>Příplatek k odvozu suti a vybouraných hmot na skládku ZKD 1 km přes 1 km</t>
  </si>
  <si>
    <t>-1960051528</t>
  </si>
  <si>
    <t>46,051*8 'Přepočtené koeficientem množství</t>
  </si>
  <si>
    <t>27</t>
  </si>
  <si>
    <t>997013601</t>
  </si>
  <si>
    <t>Poplatek za uložení na skládce (skládkovné) stavebního odpadu betonového kód odpadu 17 01 01</t>
  </si>
  <si>
    <t>1883368144</t>
  </si>
  <si>
    <t>28</t>
  </si>
  <si>
    <t>997013603</t>
  </si>
  <si>
    <t>Poplatek za uložení na skládce (skládkovné) stavebního odpadu cihelného kód odpadu 17 01 02</t>
  </si>
  <si>
    <t>1120303314</t>
  </si>
  <si>
    <t>29</t>
  </si>
  <si>
    <t>997013631</t>
  </si>
  <si>
    <t>Poplatek za uložení na skládce (skládkovné) stavebního odpadu směsného kód odpadu 17 09 04</t>
  </si>
  <si>
    <t>1493153900</t>
  </si>
  <si>
    <t>30</t>
  </si>
  <si>
    <t>997013645</t>
  </si>
  <si>
    <t>Poplatek za uložení na skládce (skládkovné) odpadu asfaltového bez dehtu kód odpadu 17 03 02</t>
  </si>
  <si>
    <t>-1538844013</t>
  </si>
  <si>
    <t>31</t>
  </si>
  <si>
    <t>997013655</t>
  </si>
  <si>
    <t>Poplatek za uložení na skládce (skládkovné) zeminy a kamení kód odpadu 17 05 04</t>
  </si>
  <si>
    <t>839748947</t>
  </si>
  <si>
    <t>32</t>
  </si>
  <si>
    <t>997013811</t>
  </si>
  <si>
    <t>Poplatek za uložení na skládce (skládkovné) stavebního odpadu dřevěného kód odpadu 17 02 01</t>
  </si>
  <si>
    <t>-211169473</t>
  </si>
  <si>
    <t>998</t>
  </si>
  <si>
    <t>Přesun hmot</t>
  </si>
  <si>
    <t>33</t>
  </si>
  <si>
    <t>998011001</t>
  </si>
  <si>
    <t>Přesun hmot pro budovy zděné v do 6 m</t>
  </si>
  <si>
    <t>-844247376</t>
  </si>
  <si>
    <t>PSV</t>
  </si>
  <si>
    <t>Práce a dodávky PSV</t>
  </si>
  <si>
    <t>712</t>
  </si>
  <si>
    <t>Povlakové krytiny</t>
  </si>
  <si>
    <t>34</t>
  </si>
  <si>
    <t>712341559</t>
  </si>
  <si>
    <t>Provedení povlakové krytiny střech do 10° pásy NAIP přitavením v plné ploše</t>
  </si>
  <si>
    <t>-1568998117</t>
  </si>
  <si>
    <t>"úprav střešní krytiny" 10*2</t>
  </si>
  <si>
    <t>35</t>
  </si>
  <si>
    <t>62855001</t>
  </si>
  <si>
    <t>pás asfaltový natavitelný modifikovaný SBS s vložkou z polyesterové rohože a spalitelnou PE fólií nebo jemnozrnným minerálním posypem na horním povrchu tl 4,0mm</t>
  </si>
  <si>
    <t>1745438533</t>
  </si>
  <si>
    <t>20*1,1655 'Přepočtené koeficientem množství</t>
  </si>
  <si>
    <t>36</t>
  </si>
  <si>
    <t>998712101</t>
  </si>
  <si>
    <t>Přesun hmot tonážní pro krytiny povlakové v objektech v do 6 m</t>
  </si>
  <si>
    <t>-1066052001</t>
  </si>
  <si>
    <t>725</t>
  </si>
  <si>
    <t>Zdravotechnika - zařizovací předměty</t>
  </si>
  <si>
    <t>37</t>
  </si>
  <si>
    <t>725110811</t>
  </si>
  <si>
    <t>Demontáž klozetů splachovacích s nádrží</t>
  </si>
  <si>
    <t>soubor</t>
  </si>
  <si>
    <t>-523616525</t>
  </si>
  <si>
    <t>38</t>
  </si>
  <si>
    <t>725210821</t>
  </si>
  <si>
    <t>Demontáž umyvadel bez výtokových armatur</t>
  </si>
  <si>
    <t>2072406784</t>
  </si>
  <si>
    <t>762</t>
  </si>
  <si>
    <t>Konstrukce tesařské</t>
  </si>
  <si>
    <t>39</t>
  </si>
  <si>
    <t>762331811</t>
  </si>
  <si>
    <t>Demontáž vázaných kcí krovů z hranolů průřezové pl do 120 cm2</t>
  </si>
  <si>
    <t>-1757679222</t>
  </si>
  <si>
    <t>6,05*6+4,1*7</t>
  </si>
  <si>
    <t>40</t>
  </si>
  <si>
    <t>762341210</t>
  </si>
  <si>
    <t>Montáž bednění střech rovných a šikmých sklonu do 60° z hrubých prken na sraz tl do 32 mm</t>
  </si>
  <si>
    <t>141840376</t>
  </si>
  <si>
    <t>41</t>
  </si>
  <si>
    <t>60511116</t>
  </si>
  <si>
    <t>řezivo jehličnaté smrk, borovice š přes 170mm tl 24mm dl 4m</t>
  </si>
  <si>
    <t>-1622576071</t>
  </si>
  <si>
    <t>10*0,024*1,05</t>
  </si>
  <si>
    <t>42</t>
  </si>
  <si>
    <t>762341811</t>
  </si>
  <si>
    <t>Demontáž bednění střech z prken</t>
  </si>
  <si>
    <t>804483602</t>
  </si>
  <si>
    <t>3,8*6,7+1,8*2,7</t>
  </si>
  <si>
    <t>43</t>
  </si>
  <si>
    <t>998762101</t>
  </si>
  <si>
    <t>Přesun hmot tonážní pro kce tesařské v objektech v do 6 m</t>
  </si>
  <si>
    <t>-1182009215</t>
  </si>
  <si>
    <t>763</t>
  </si>
  <si>
    <t>Konstrukce suché výstavby</t>
  </si>
  <si>
    <t>44</t>
  </si>
  <si>
    <t>763411811</t>
  </si>
  <si>
    <t>Demontáž sanitárních příček z desek</t>
  </si>
  <si>
    <t>-556308605</t>
  </si>
  <si>
    <t>"zbylé dělící konstrukce jednotlivých WC boxů" 2*(3,2*2+1,33*6)-6*0,7*1,97</t>
  </si>
  <si>
    <t>45</t>
  </si>
  <si>
    <t>763411821</t>
  </si>
  <si>
    <t>Demontáž dveří sanitárních příček</t>
  </si>
  <si>
    <t>-763390878</t>
  </si>
  <si>
    <t>"zbylé dělící konstrukce jednotlivých WC boxů" 6</t>
  </si>
  <si>
    <t>764</t>
  </si>
  <si>
    <t>Konstrukce klempířské</t>
  </si>
  <si>
    <t>46</t>
  </si>
  <si>
    <t>764002811</t>
  </si>
  <si>
    <t>Demontáž okapového plechu do suti v krytině povlakové</t>
  </si>
  <si>
    <t>-9684649</t>
  </si>
  <si>
    <t>47</t>
  </si>
  <si>
    <t>764002841</t>
  </si>
  <si>
    <t>Demontáž oplechování horních ploch zdí a nadezdívek do suti</t>
  </si>
  <si>
    <t>-995940030</t>
  </si>
  <si>
    <t>7*2+5*2+3,2+2,4</t>
  </si>
  <si>
    <t>48</t>
  </si>
  <si>
    <t>764212404</t>
  </si>
  <si>
    <t>Oplechování štítu závětrnou lištou z Pz plechu rš 330 mm</t>
  </si>
  <si>
    <t>488338592</t>
  </si>
  <si>
    <t>49</t>
  </si>
  <si>
    <t>998764101</t>
  </si>
  <si>
    <t>Přesun hmot tonážní pro konstrukce klempířské v objektech v do 6 m</t>
  </si>
  <si>
    <t>-1191645478</t>
  </si>
  <si>
    <t>765</t>
  </si>
  <si>
    <t>Krytina skládaná</t>
  </si>
  <si>
    <t>50</t>
  </si>
  <si>
    <t>765151801</t>
  </si>
  <si>
    <t>Demontáž krytiny bitumenové ze šindelů do suti</t>
  </si>
  <si>
    <t>-1713170383</t>
  </si>
  <si>
    <t>767</t>
  </si>
  <si>
    <t>Konstrukce zámečnické</t>
  </si>
  <si>
    <t>51</t>
  </si>
  <si>
    <t>767661811</t>
  </si>
  <si>
    <t>Demontáž mříží pevných nebo otevíravých</t>
  </si>
  <si>
    <t>-2099466458</t>
  </si>
  <si>
    <t>0,96*2,2*2</t>
  </si>
  <si>
    <t>VRN</t>
  </si>
  <si>
    <t>Vedlejší rozpočtové náklady</t>
  </si>
  <si>
    <t>VRN3</t>
  </si>
  <si>
    <t>Zařízení staveniště</t>
  </si>
  <si>
    <t>52</t>
  </si>
  <si>
    <t>030001000</t>
  </si>
  <si>
    <t>Kč</t>
  </si>
  <si>
    <t>1024</t>
  </si>
  <si>
    <t>-1158365426</t>
  </si>
  <si>
    <t>VRN6</t>
  </si>
  <si>
    <t>Územní vlivy</t>
  </si>
  <si>
    <t>53</t>
  </si>
  <si>
    <t>060001000</t>
  </si>
  <si>
    <t>-1274645046</t>
  </si>
  <si>
    <t>VRN7</t>
  </si>
  <si>
    <t>Provozní vlivy</t>
  </si>
  <si>
    <t>54</t>
  </si>
  <si>
    <t>070001000</t>
  </si>
  <si>
    <t>-437870674</t>
  </si>
  <si>
    <t>VRN9</t>
  </si>
  <si>
    <t>Ostatní náklady</t>
  </si>
  <si>
    <t>55</t>
  </si>
  <si>
    <t>094103000</t>
  </si>
  <si>
    <t>Náklady na plánované vyklizení objektu</t>
  </si>
  <si>
    <t>-48247536</t>
  </si>
  <si>
    <t>vyčištění celého prostoru od komunálního odpadu (25m3)</t>
  </si>
  <si>
    <t>SEZNAM FIGUR</t>
  </si>
  <si>
    <t>Výměra</t>
  </si>
  <si>
    <t>Použití figury:</t>
  </si>
  <si>
    <t>zeleň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</si>
</sst>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790/2025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DEMOLICE STAVBY SOCIÁLNÍ ZÁZEMÍ SPORTOVIŠTĚ – WC VEŘEJNOST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p.p.č. 3717/1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20. 6. 2025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Statutární město Děčín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Jaromír Matějíček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Jan Duben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24.75" customHeight="1">
      <c r="A95" s="118" t="s">
        <v>79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'790-2025 - DEMOLICE STAVB...'!J28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'790-2025 - DEMOLICE STAVB...'!P133</f>
        <v>0</v>
      </c>
      <c r="AV95" s="127">
        <f>'790-2025 - DEMOLICE STAVB...'!J31</f>
        <v>0</v>
      </c>
      <c r="AW95" s="127">
        <f>'790-2025 - DEMOLICE STAVB...'!J32</f>
        <v>0</v>
      </c>
      <c r="AX95" s="127">
        <f>'790-2025 - DEMOLICE STAVB...'!J33</f>
        <v>0</v>
      </c>
      <c r="AY95" s="127">
        <f>'790-2025 - DEMOLICE STAVB...'!J34</f>
        <v>0</v>
      </c>
      <c r="AZ95" s="127">
        <f>'790-2025 - DEMOLICE STAVB...'!F31</f>
        <v>0</v>
      </c>
      <c r="BA95" s="127">
        <f>'790-2025 - DEMOLICE STAVB...'!F32</f>
        <v>0</v>
      </c>
      <c r="BB95" s="127">
        <f>'790-2025 - DEMOLICE STAVB...'!F33</f>
        <v>0</v>
      </c>
      <c r="BC95" s="127">
        <f>'790-2025 - DEMOLICE STAVB...'!F34</f>
        <v>0</v>
      </c>
      <c r="BD95" s="129">
        <f>'790-2025 - DEMOLICE STAVB...'!F35</f>
        <v>0</v>
      </c>
      <c r="BE95" s="7"/>
      <c r="BT95" s="130" t="s">
        <v>81</v>
      </c>
      <c r="BU95" s="130" t="s">
        <v>82</v>
      </c>
      <c r="BV95" s="130" t="s">
        <v>77</v>
      </c>
      <c r="BW95" s="130" t="s">
        <v>5</v>
      </c>
      <c r="BX95" s="130" t="s">
        <v>78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FjV6kQHvPZj72/4fLrFOOU3j1/K4W7DFNSz2XkcN0z4TRpIFPEoxHygMCmcv9Xh0tpMjsmHOhtXevs06TVt5ag==" hashValue="DUCe8eBSssEXNiK9DPHRrku/ntGZ6GfsTRs++pcjGSw4Bl+w3KykHdThnSRFMqBfHMN2oXjlzraZSLeVZeXzi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790-2025 - DEMOLICE STAVB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  <c r="AZ2" s="131" t="s">
        <v>83</v>
      </c>
      <c r="BA2" s="131" t="s">
        <v>1</v>
      </c>
      <c r="BB2" s="131" t="s">
        <v>1</v>
      </c>
      <c r="BC2" s="131" t="s">
        <v>84</v>
      </c>
      <c r="BD2" s="131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85</v>
      </c>
    </row>
    <row r="4" s="1" customFormat="1" ht="24.96" customHeight="1">
      <c r="B4" s="20"/>
      <c r="D4" s="134" t="s">
        <v>86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6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30" customHeight="1">
      <c r="A7" s="38"/>
      <c r="B7" s="44"/>
      <c r="C7" s="38"/>
      <c r="D7" s="38"/>
      <c r="E7" s="137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6" t="s">
        <v>18</v>
      </c>
      <c r="E9" s="38"/>
      <c r="F9" s="138" t="s">
        <v>1</v>
      </c>
      <c r="G9" s="38"/>
      <c r="H9" s="38"/>
      <c r="I9" s="136" t="s">
        <v>19</v>
      </c>
      <c r="J9" s="138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6" t="s">
        <v>20</v>
      </c>
      <c r="E10" s="38"/>
      <c r="F10" s="138" t="s">
        <v>21</v>
      </c>
      <c r="G10" s="38"/>
      <c r="H10" s="38"/>
      <c r="I10" s="136" t="s">
        <v>22</v>
      </c>
      <c r="J10" s="139" t="str">
        <f>'Rekapitulace stavby'!AN8</f>
        <v>20. 6. 2025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24</v>
      </c>
      <c r="E12" s="38"/>
      <c r="F12" s="38"/>
      <c r="G12" s="38"/>
      <c r="H12" s="38"/>
      <c r="I12" s="136" t="s">
        <v>25</v>
      </c>
      <c r="J12" s="138" t="s">
        <v>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8" t="s">
        <v>26</v>
      </c>
      <c r="F13" s="38"/>
      <c r="G13" s="38"/>
      <c r="H13" s="38"/>
      <c r="I13" s="136" t="s">
        <v>27</v>
      </c>
      <c r="J13" s="138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6" t="s">
        <v>28</v>
      </c>
      <c r="E15" s="38"/>
      <c r="F15" s="38"/>
      <c r="G15" s="38"/>
      <c r="H15" s="38"/>
      <c r="I15" s="136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8"/>
      <c r="G16" s="138"/>
      <c r="H16" s="138"/>
      <c r="I16" s="136" t="s">
        <v>27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6" t="s">
        <v>30</v>
      </c>
      <c r="E18" s="38"/>
      <c r="F18" s="38"/>
      <c r="G18" s="38"/>
      <c r="H18" s="38"/>
      <c r="I18" s="136" t="s">
        <v>25</v>
      </c>
      <c r="J18" s="138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8" t="s">
        <v>31</v>
      </c>
      <c r="F19" s="38"/>
      <c r="G19" s="38"/>
      <c r="H19" s="38"/>
      <c r="I19" s="136" t="s">
        <v>27</v>
      </c>
      <c r="J19" s="138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6" t="s">
        <v>33</v>
      </c>
      <c r="E21" s="38"/>
      <c r="F21" s="38"/>
      <c r="G21" s="38"/>
      <c r="H21" s="38"/>
      <c r="I21" s="136" t="s">
        <v>25</v>
      </c>
      <c r="J21" s="138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8" t="s">
        <v>34</v>
      </c>
      <c r="F22" s="38"/>
      <c r="G22" s="38"/>
      <c r="H22" s="38"/>
      <c r="I22" s="136" t="s">
        <v>27</v>
      </c>
      <c r="J22" s="138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6" t="s">
        <v>35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40"/>
      <c r="B25" s="141"/>
      <c r="C25" s="140"/>
      <c r="D25" s="140"/>
      <c r="E25" s="142" t="s">
        <v>1</v>
      </c>
      <c r="F25" s="142"/>
      <c r="G25" s="142"/>
      <c r="H25" s="142"/>
      <c r="I25" s="140"/>
      <c r="J25" s="140"/>
      <c r="K25" s="140"/>
      <c r="L25" s="143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4"/>
      <c r="E27" s="144"/>
      <c r="F27" s="144"/>
      <c r="G27" s="144"/>
      <c r="H27" s="144"/>
      <c r="I27" s="144"/>
      <c r="J27" s="144"/>
      <c r="K27" s="144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5" t="s">
        <v>36</v>
      </c>
      <c r="E28" s="38"/>
      <c r="F28" s="38"/>
      <c r="G28" s="38"/>
      <c r="H28" s="38"/>
      <c r="I28" s="38"/>
      <c r="J28" s="146">
        <f>ROUND(J133,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4"/>
      <c r="E29" s="144"/>
      <c r="F29" s="144"/>
      <c r="G29" s="144"/>
      <c r="H29" s="144"/>
      <c r="I29" s="144"/>
      <c r="J29" s="144"/>
      <c r="K29" s="14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7" t="s">
        <v>38</v>
      </c>
      <c r="G30" s="38"/>
      <c r="H30" s="38"/>
      <c r="I30" s="147" t="s">
        <v>37</v>
      </c>
      <c r="J30" s="147" t="s">
        <v>39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8" t="s">
        <v>40</v>
      </c>
      <c r="E31" s="136" t="s">
        <v>41</v>
      </c>
      <c r="F31" s="149">
        <f>ROUND((SUM(BE133:BE249)),  2)</f>
        <v>0</v>
      </c>
      <c r="G31" s="38"/>
      <c r="H31" s="38"/>
      <c r="I31" s="150">
        <v>0.20999999999999999</v>
      </c>
      <c r="J31" s="149">
        <f>ROUND(((SUM(BE133:BE249))*I31),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6" t="s">
        <v>42</v>
      </c>
      <c r="F32" s="149">
        <f>ROUND((SUM(BF133:BF249)),  2)</f>
        <v>0</v>
      </c>
      <c r="G32" s="38"/>
      <c r="H32" s="38"/>
      <c r="I32" s="150">
        <v>0.12</v>
      </c>
      <c r="J32" s="149">
        <f>ROUND(((SUM(BF133:BF249))*I32),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6" t="s">
        <v>43</v>
      </c>
      <c r="F33" s="149">
        <f>ROUND((SUM(BG133:BG249)),  2)</f>
        <v>0</v>
      </c>
      <c r="G33" s="38"/>
      <c r="H33" s="38"/>
      <c r="I33" s="150">
        <v>0.20999999999999999</v>
      </c>
      <c r="J33" s="149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6" t="s">
        <v>44</v>
      </c>
      <c r="F34" s="149">
        <f>ROUND((SUM(BH133:BH249)),  2)</f>
        <v>0</v>
      </c>
      <c r="G34" s="38"/>
      <c r="H34" s="38"/>
      <c r="I34" s="150">
        <v>0.12</v>
      </c>
      <c r="J34" s="149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45</v>
      </c>
      <c r="F35" s="149">
        <f>ROUND((SUM(BI133:BI249)),  2)</f>
        <v>0</v>
      </c>
      <c r="G35" s="38"/>
      <c r="H35" s="38"/>
      <c r="I35" s="150">
        <v>0</v>
      </c>
      <c r="J35" s="149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1"/>
      <c r="D37" s="152" t="s">
        <v>46</v>
      </c>
      <c r="E37" s="153"/>
      <c r="F37" s="153"/>
      <c r="G37" s="154" t="s">
        <v>47</v>
      </c>
      <c r="H37" s="155" t="s">
        <v>48</v>
      </c>
      <c r="I37" s="153"/>
      <c r="J37" s="156">
        <f>SUM(J28:J35)</f>
        <v>0</v>
      </c>
      <c r="K37" s="157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8" t="s">
        <v>49</v>
      </c>
      <c r="E50" s="159"/>
      <c r="F50" s="159"/>
      <c r="G50" s="158" t="s">
        <v>50</v>
      </c>
      <c r="H50" s="159"/>
      <c r="I50" s="159"/>
      <c r="J50" s="159"/>
      <c r="K50" s="159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0" t="s">
        <v>51</v>
      </c>
      <c r="E61" s="161"/>
      <c r="F61" s="162" t="s">
        <v>52</v>
      </c>
      <c r="G61" s="160" t="s">
        <v>51</v>
      </c>
      <c r="H61" s="161"/>
      <c r="I61" s="161"/>
      <c r="J61" s="163" t="s">
        <v>52</v>
      </c>
      <c r="K61" s="161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8" t="s">
        <v>53</v>
      </c>
      <c r="E65" s="164"/>
      <c r="F65" s="164"/>
      <c r="G65" s="158" t="s">
        <v>54</v>
      </c>
      <c r="H65" s="164"/>
      <c r="I65" s="164"/>
      <c r="J65" s="164"/>
      <c r="K65" s="164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0" t="s">
        <v>51</v>
      </c>
      <c r="E76" s="161"/>
      <c r="F76" s="162" t="s">
        <v>52</v>
      </c>
      <c r="G76" s="160" t="s">
        <v>51</v>
      </c>
      <c r="H76" s="161"/>
      <c r="I76" s="161"/>
      <c r="J76" s="163" t="s">
        <v>52</v>
      </c>
      <c r="K76" s="161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30" customHeight="1">
      <c r="A85" s="38"/>
      <c r="B85" s="39"/>
      <c r="C85" s="40"/>
      <c r="D85" s="40"/>
      <c r="E85" s="76" t="str">
        <f>E7</f>
        <v>DEMOLICE STAVBY SOCIÁLNÍ ZÁZEMÍ SPORTOVIŠTĚ – WC VEŘEJNOST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>p.p.č. 3717/1</v>
      </c>
      <c r="G87" s="40"/>
      <c r="H87" s="40"/>
      <c r="I87" s="32" t="s">
        <v>22</v>
      </c>
      <c r="J87" s="79" t="str">
        <f>IF(J10="","",J10)</f>
        <v>20. 6. 2025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24</v>
      </c>
      <c r="D89" s="40"/>
      <c r="E89" s="40"/>
      <c r="F89" s="27" t="str">
        <f>E13</f>
        <v>Statutární město Děčín</v>
      </c>
      <c r="G89" s="40"/>
      <c r="H89" s="40"/>
      <c r="I89" s="32" t="s">
        <v>30</v>
      </c>
      <c r="J89" s="36" t="str">
        <f>E19</f>
        <v>Ing. Jaromír Matějíček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40"/>
      <c r="E90" s="40"/>
      <c r="F90" s="27" t="str">
        <f>IF(E16="","",E16)</f>
        <v>Vyplň údaj</v>
      </c>
      <c r="G90" s="40"/>
      <c r="H90" s="40"/>
      <c r="I90" s="32" t="s">
        <v>33</v>
      </c>
      <c r="J90" s="36" t="str">
        <f>E22</f>
        <v>Ing. Jan Duben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9" t="s">
        <v>88</v>
      </c>
      <c r="D92" s="170"/>
      <c r="E92" s="170"/>
      <c r="F92" s="170"/>
      <c r="G92" s="170"/>
      <c r="H92" s="170"/>
      <c r="I92" s="170"/>
      <c r="J92" s="171" t="s">
        <v>89</v>
      </c>
      <c r="K92" s="17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2" t="s">
        <v>90</v>
      </c>
      <c r="D94" s="40"/>
      <c r="E94" s="40"/>
      <c r="F94" s="40"/>
      <c r="G94" s="40"/>
      <c r="H94" s="40"/>
      <c r="I94" s="40"/>
      <c r="J94" s="110">
        <f>J133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91</v>
      </c>
    </row>
    <row r="95" s="9" customFormat="1" ht="24.96" customHeight="1">
      <c r="A95" s="9"/>
      <c r="B95" s="173"/>
      <c r="C95" s="174"/>
      <c r="D95" s="175" t="s">
        <v>92</v>
      </c>
      <c r="E95" s="176"/>
      <c r="F95" s="176"/>
      <c r="G95" s="176"/>
      <c r="H95" s="176"/>
      <c r="I95" s="176"/>
      <c r="J95" s="177">
        <f>J134</f>
        <v>0</v>
      </c>
      <c r="K95" s="174"/>
      <c r="L95" s="178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9"/>
      <c r="C96" s="180"/>
      <c r="D96" s="181" t="s">
        <v>93</v>
      </c>
      <c r="E96" s="182"/>
      <c r="F96" s="182"/>
      <c r="G96" s="182"/>
      <c r="H96" s="182"/>
      <c r="I96" s="182"/>
      <c r="J96" s="183">
        <f>J135</f>
        <v>0</v>
      </c>
      <c r="K96" s="180"/>
      <c r="L96" s="184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9"/>
      <c r="C97" s="180"/>
      <c r="D97" s="181" t="s">
        <v>94</v>
      </c>
      <c r="E97" s="182"/>
      <c r="F97" s="182"/>
      <c r="G97" s="182"/>
      <c r="H97" s="182"/>
      <c r="I97" s="182"/>
      <c r="J97" s="183">
        <f>J143</f>
        <v>0</v>
      </c>
      <c r="K97" s="180"/>
      <c r="L97" s="184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9"/>
      <c r="C98" s="180"/>
      <c r="D98" s="181" t="s">
        <v>95</v>
      </c>
      <c r="E98" s="182"/>
      <c r="F98" s="182"/>
      <c r="G98" s="182"/>
      <c r="H98" s="182"/>
      <c r="I98" s="182"/>
      <c r="J98" s="183">
        <f>J153</f>
        <v>0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96</v>
      </c>
      <c r="E99" s="182"/>
      <c r="F99" s="182"/>
      <c r="G99" s="182"/>
      <c r="H99" s="182"/>
      <c r="I99" s="182"/>
      <c r="J99" s="183">
        <f>J160</f>
        <v>0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97</v>
      </c>
      <c r="E100" s="182"/>
      <c r="F100" s="182"/>
      <c r="G100" s="182"/>
      <c r="H100" s="182"/>
      <c r="I100" s="182"/>
      <c r="J100" s="183">
        <f>J165</f>
        <v>0</v>
      </c>
      <c r="K100" s="180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9"/>
      <c r="C101" s="180"/>
      <c r="D101" s="181" t="s">
        <v>98</v>
      </c>
      <c r="E101" s="182"/>
      <c r="F101" s="182"/>
      <c r="G101" s="182"/>
      <c r="H101" s="182"/>
      <c r="I101" s="182"/>
      <c r="J101" s="183">
        <f>J189</f>
        <v>0</v>
      </c>
      <c r="K101" s="180"/>
      <c r="L101" s="18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9"/>
      <c r="C102" s="180"/>
      <c r="D102" s="181" t="s">
        <v>99</v>
      </c>
      <c r="E102" s="182"/>
      <c r="F102" s="182"/>
      <c r="G102" s="182"/>
      <c r="H102" s="182"/>
      <c r="I102" s="182"/>
      <c r="J102" s="183">
        <f>J201</f>
        <v>0</v>
      </c>
      <c r="K102" s="180"/>
      <c r="L102" s="18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3"/>
      <c r="C103" s="174"/>
      <c r="D103" s="175" t="s">
        <v>100</v>
      </c>
      <c r="E103" s="176"/>
      <c r="F103" s="176"/>
      <c r="G103" s="176"/>
      <c r="H103" s="176"/>
      <c r="I103" s="176"/>
      <c r="J103" s="177">
        <f>J203</f>
        <v>0</v>
      </c>
      <c r="K103" s="174"/>
      <c r="L103" s="17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9"/>
      <c r="C104" s="180"/>
      <c r="D104" s="181" t="s">
        <v>101</v>
      </c>
      <c r="E104" s="182"/>
      <c r="F104" s="182"/>
      <c r="G104" s="182"/>
      <c r="H104" s="182"/>
      <c r="I104" s="182"/>
      <c r="J104" s="183">
        <f>J204</f>
        <v>0</v>
      </c>
      <c r="K104" s="180"/>
      <c r="L104" s="18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9"/>
      <c r="C105" s="180"/>
      <c r="D105" s="181" t="s">
        <v>102</v>
      </c>
      <c r="E105" s="182"/>
      <c r="F105" s="182"/>
      <c r="G105" s="182"/>
      <c r="H105" s="182"/>
      <c r="I105" s="182"/>
      <c r="J105" s="183">
        <f>J210</f>
        <v>0</v>
      </c>
      <c r="K105" s="180"/>
      <c r="L105" s="18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9"/>
      <c r="C106" s="180"/>
      <c r="D106" s="181" t="s">
        <v>103</v>
      </c>
      <c r="E106" s="182"/>
      <c r="F106" s="182"/>
      <c r="G106" s="182"/>
      <c r="H106" s="182"/>
      <c r="I106" s="182"/>
      <c r="J106" s="183">
        <f>J213</f>
        <v>0</v>
      </c>
      <c r="K106" s="180"/>
      <c r="L106" s="18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9"/>
      <c r="C107" s="180"/>
      <c r="D107" s="181" t="s">
        <v>104</v>
      </c>
      <c r="E107" s="182"/>
      <c r="F107" s="182"/>
      <c r="G107" s="182"/>
      <c r="H107" s="182"/>
      <c r="I107" s="182"/>
      <c r="J107" s="183">
        <f>J222</f>
        <v>0</v>
      </c>
      <c r="K107" s="180"/>
      <c r="L107" s="18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9"/>
      <c r="C108" s="180"/>
      <c r="D108" s="181" t="s">
        <v>105</v>
      </c>
      <c r="E108" s="182"/>
      <c r="F108" s="182"/>
      <c r="G108" s="182"/>
      <c r="H108" s="182"/>
      <c r="I108" s="182"/>
      <c r="J108" s="183">
        <f>J227</f>
        <v>0</v>
      </c>
      <c r="K108" s="180"/>
      <c r="L108" s="18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9"/>
      <c r="C109" s="180"/>
      <c r="D109" s="181" t="s">
        <v>106</v>
      </c>
      <c r="E109" s="182"/>
      <c r="F109" s="182"/>
      <c r="G109" s="182"/>
      <c r="H109" s="182"/>
      <c r="I109" s="182"/>
      <c r="J109" s="183">
        <f>J233</f>
        <v>0</v>
      </c>
      <c r="K109" s="180"/>
      <c r="L109" s="18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9"/>
      <c r="C110" s="180"/>
      <c r="D110" s="181" t="s">
        <v>107</v>
      </c>
      <c r="E110" s="182"/>
      <c r="F110" s="182"/>
      <c r="G110" s="182"/>
      <c r="H110" s="182"/>
      <c r="I110" s="182"/>
      <c r="J110" s="183">
        <f>J236</f>
        <v>0</v>
      </c>
      <c r="K110" s="180"/>
      <c r="L110" s="18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73"/>
      <c r="C111" s="174"/>
      <c r="D111" s="175" t="s">
        <v>108</v>
      </c>
      <c r="E111" s="176"/>
      <c r="F111" s="176"/>
      <c r="G111" s="176"/>
      <c r="H111" s="176"/>
      <c r="I111" s="176"/>
      <c r="J111" s="177">
        <f>J239</f>
        <v>0</v>
      </c>
      <c r="K111" s="174"/>
      <c r="L111" s="178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79"/>
      <c r="C112" s="180"/>
      <c r="D112" s="181" t="s">
        <v>109</v>
      </c>
      <c r="E112" s="182"/>
      <c r="F112" s="182"/>
      <c r="G112" s="182"/>
      <c r="H112" s="182"/>
      <c r="I112" s="182"/>
      <c r="J112" s="183">
        <f>J240</f>
        <v>0</v>
      </c>
      <c r="K112" s="180"/>
      <c r="L112" s="18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9"/>
      <c r="C113" s="180"/>
      <c r="D113" s="181" t="s">
        <v>110</v>
      </c>
      <c r="E113" s="182"/>
      <c r="F113" s="182"/>
      <c r="G113" s="182"/>
      <c r="H113" s="182"/>
      <c r="I113" s="182"/>
      <c r="J113" s="183">
        <f>J242</f>
        <v>0</v>
      </c>
      <c r="K113" s="180"/>
      <c r="L113" s="18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9"/>
      <c r="C114" s="180"/>
      <c r="D114" s="181" t="s">
        <v>111</v>
      </c>
      <c r="E114" s="182"/>
      <c r="F114" s="182"/>
      <c r="G114" s="182"/>
      <c r="H114" s="182"/>
      <c r="I114" s="182"/>
      <c r="J114" s="183">
        <f>J244</f>
        <v>0</v>
      </c>
      <c r="K114" s="180"/>
      <c r="L114" s="18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9"/>
      <c r="C115" s="180"/>
      <c r="D115" s="181" t="s">
        <v>112</v>
      </c>
      <c r="E115" s="182"/>
      <c r="F115" s="182"/>
      <c r="G115" s="182"/>
      <c r="H115" s="182"/>
      <c r="I115" s="182"/>
      <c r="J115" s="183">
        <f>J246</f>
        <v>0</v>
      </c>
      <c r="K115" s="180"/>
      <c r="L115" s="184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6"/>
      <c r="C117" s="67"/>
      <c r="D117" s="67"/>
      <c r="E117" s="67"/>
      <c r="F117" s="67"/>
      <c r="G117" s="67"/>
      <c r="H117" s="67"/>
      <c r="I117" s="67"/>
      <c r="J117" s="67"/>
      <c r="K117" s="67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8"/>
      <c r="C121" s="69"/>
      <c r="D121" s="69"/>
      <c r="E121" s="69"/>
      <c r="F121" s="69"/>
      <c r="G121" s="69"/>
      <c r="H121" s="69"/>
      <c r="I121" s="69"/>
      <c r="J121" s="69"/>
      <c r="K121" s="69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3" t="s">
        <v>113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16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30" customHeight="1">
      <c r="A125" s="38"/>
      <c r="B125" s="39"/>
      <c r="C125" s="40"/>
      <c r="D125" s="40"/>
      <c r="E125" s="76" t="str">
        <f>E7</f>
        <v>DEMOLICE STAVBY SOCIÁLNÍ ZÁZEMÍ SPORTOVIŠTĚ – WC VEŘEJNOST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40"/>
      <c r="E127" s="40"/>
      <c r="F127" s="27" t="str">
        <f>F10</f>
        <v>p.p.č. 3717/1</v>
      </c>
      <c r="G127" s="40"/>
      <c r="H127" s="40"/>
      <c r="I127" s="32" t="s">
        <v>22</v>
      </c>
      <c r="J127" s="79" t="str">
        <f>IF(J10="","",J10)</f>
        <v>20. 6. 2025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40"/>
      <c r="E129" s="40"/>
      <c r="F129" s="27" t="str">
        <f>E13</f>
        <v>Statutární město Děčín</v>
      </c>
      <c r="G129" s="40"/>
      <c r="H129" s="40"/>
      <c r="I129" s="32" t="s">
        <v>30</v>
      </c>
      <c r="J129" s="36" t="str">
        <f>E19</f>
        <v>Ing. Jaromír Matějíček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28</v>
      </c>
      <c r="D130" s="40"/>
      <c r="E130" s="40"/>
      <c r="F130" s="27" t="str">
        <f>IF(E16="","",E16)</f>
        <v>Vyplň údaj</v>
      </c>
      <c r="G130" s="40"/>
      <c r="H130" s="40"/>
      <c r="I130" s="32" t="s">
        <v>33</v>
      </c>
      <c r="J130" s="36" t="str">
        <f>E22</f>
        <v>Ing. Jan Duben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85"/>
      <c r="B132" s="186"/>
      <c r="C132" s="187" t="s">
        <v>114</v>
      </c>
      <c r="D132" s="188" t="s">
        <v>61</v>
      </c>
      <c r="E132" s="188" t="s">
        <v>57</v>
      </c>
      <c r="F132" s="188" t="s">
        <v>58</v>
      </c>
      <c r="G132" s="188" t="s">
        <v>115</v>
      </c>
      <c r="H132" s="188" t="s">
        <v>116</v>
      </c>
      <c r="I132" s="188" t="s">
        <v>117</v>
      </c>
      <c r="J132" s="189" t="s">
        <v>89</v>
      </c>
      <c r="K132" s="190" t="s">
        <v>118</v>
      </c>
      <c r="L132" s="191"/>
      <c r="M132" s="100" t="s">
        <v>1</v>
      </c>
      <c r="N132" s="101" t="s">
        <v>40</v>
      </c>
      <c r="O132" s="101" t="s">
        <v>119</v>
      </c>
      <c r="P132" s="101" t="s">
        <v>120</v>
      </c>
      <c r="Q132" s="101" t="s">
        <v>121</v>
      </c>
      <c r="R132" s="101" t="s">
        <v>122</v>
      </c>
      <c r="S132" s="101" t="s">
        <v>123</v>
      </c>
      <c r="T132" s="102" t="s">
        <v>124</v>
      </c>
      <c r="U132" s="185"/>
      <c r="V132" s="185"/>
      <c r="W132" s="185"/>
      <c r="X132" s="185"/>
      <c r="Y132" s="185"/>
      <c r="Z132" s="185"/>
      <c r="AA132" s="185"/>
      <c r="AB132" s="185"/>
      <c r="AC132" s="185"/>
      <c r="AD132" s="185"/>
      <c r="AE132" s="185"/>
    </row>
    <row r="133" s="2" customFormat="1" ht="22.8" customHeight="1">
      <c r="A133" s="38"/>
      <c r="B133" s="39"/>
      <c r="C133" s="107" t="s">
        <v>125</v>
      </c>
      <c r="D133" s="40"/>
      <c r="E133" s="40"/>
      <c r="F133" s="40"/>
      <c r="G133" s="40"/>
      <c r="H133" s="40"/>
      <c r="I133" s="40"/>
      <c r="J133" s="192">
        <f>BK133</f>
        <v>0</v>
      </c>
      <c r="K133" s="40"/>
      <c r="L133" s="44"/>
      <c r="M133" s="103"/>
      <c r="N133" s="193"/>
      <c r="O133" s="104"/>
      <c r="P133" s="194">
        <f>P134+P203+P239</f>
        <v>0</v>
      </c>
      <c r="Q133" s="104"/>
      <c r="R133" s="194">
        <f>R134+R203+R239</f>
        <v>28.073535379999996</v>
      </c>
      <c r="S133" s="104"/>
      <c r="T133" s="195">
        <f>T134+T203+T239</f>
        <v>46.051320000000004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75</v>
      </c>
      <c r="AU133" s="17" t="s">
        <v>91</v>
      </c>
      <c r="BK133" s="196">
        <f>BK134+BK203+BK239</f>
        <v>0</v>
      </c>
    </row>
    <row r="134" s="12" customFormat="1" ht="25.92" customHeight="1">
      <c r="A134" s="12"/>
      <c r="B134" s="197"/>
      <c r="C134" s="198"/>
      <c r="D134" s="199" t="s">
        <v>75</v>
      </c>
      <c r="E134" s="200" t="s">
        <v>126</v>
      </c>
      <c r="F134" s="200" t="s">
        <v>127</v>
      </c>
      <c r="G134" s="198"/>
      <c r="H134" s="198"/>
      <c r="I134" s="201"/>
      <c r="J134" s="202">
        <f>BK134</f>
        <v>0</v>
      </c>
      <c r="K134" s="198"/>
      <c r="L134" s="203"/>
      <c r="M134" s="204"/>
      <c r="N134" s="205"/>
      <c r="O134" s="205"/>
      <c r="P134" s="206">
        <f>P135+P143+P153+P160+P165+P189+P201</f>
        <v>0</v>
      </c>
      <c r="Q134" s="205"/>
      <c r="R134" s="206">
        <f>R135+R143+R153+R160+R165+R189+R201</f>
        <v>27.776392379999997</v>
      </c>
      <c r="S134" s="205"/>
      <c r="T134" s="207">
        <f>T135+T143+T153+T160+T165+T189+T201</f>
        <v>43.587160000000004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8" t="s">
        <v>81</v>
      </c>
      <c r="AT134" s="209" t="s">
        <v>75</v>
      </c>
      <c r="AU134" s="209" t="s">
        <v>76</v>
      </c>
      <c r="AY134" s="208" t="s">
        <v>128</v>
      </c>
      <c r="BK134" s="210">
        <f>BK135+BK143+BK153+BK160+BK165+BK189+BK201</f>
        <v>0</v>
      </c>
    </row>
    <row r="135" s="12" customFormat="1" ht="22.8" customHeight="1">
      <c r="A135" s="12"/>
      <c r="B135" s="197"/>
      <c r="C135" s="198"/>
      <c r="D135" s="199" t="s">
        <v>75</v>
      </c>
      <c r="E135" s="211" t="s">
        <v>81</v>
      </c>
      <c r="F135" s="211" t="s">
        <v>129</v>
      </c>
      <c r="G135" s="198"/>
      <c r="H135" s="198"/>
      <c r="I135" s="201"/>
      <c r="J135" s="212">
        <f>BK135</f>
        <v>0</v>
      </c>
      <c r="K135" s="198"/>
      <c r="L135" s="203"/>
      <c r="M135" s="204"/>
      <c r="N135" s="205"/>
      <c r="O135" s="205"/>
      <c r="P135" s="206">
        <f>SUM(P136:P142)</f>
        <v>0</v>
      </c>
      <c r="Q135" s="205"/>
      <c r="R135" s="206">
        <f>SUM(R136:R142)</f>
        <v>23.438824999999998</v>
      </c>
      <c r="S135" s="205"/>
      <c r="T135" s="207">
        <f>SUM(T136:T142)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8" t="s">
        <v>81</v>
      </c>
      <c r="AT135" s="209" t="s">
        <v>75</v>
      </c>
      <c r="AU135" s="209" t="s">
        <v>81</v>
      </c>
      <c r="AY135" s="208" t="s">
        <v>128</v>
      </c>
      <c r="BK135" s="210">
        <f>SUM(BK136:BK142)</f>
        <v>0</v>
      </c>
    </row>
    <row r="136" s="2" customFormat="1" ht="24.15" customHeight="1">
      <c r="A136" s="38"/>
      <c r="B136" s="39"/>
      <c r="C136" s="213" t="s">
        <v>81</v>
      </c>
      <c r="D136" s="213" t="s">
        <v>130</v>
      </c>
      <c r="E136" s="214" t="s">
        <v>131</v>
      </c>
      <c r="F136" s="215" t="s">
        <v>132</v>
      </c>
      <c r="G136" s="216" t="s">
        <v>133</v>
      </c>
      <c r="H136" s="217">
        <v>11.718999999999999</v>
      </c>
      <c r="I136" s="218"/>
      <c r="J136" s="219">
        <f>ROUND(I136*H136,2)</f>
        <v>0</v>
      </c>
      <c r="K136" s="220"/>
      <c r="L136" s="44"/>
      <c r="M136" s="221" t="s">
        <v>1</v>
      </c>
      <c r="N136" s="222" t="s">
        <v>41</v>
      </c>
      <c r="O136" s="91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5" t="s">
        <v>134</v>
      </c>
      <c r="AT136" s="225" t="s">
        <v>130</v>
      </c>
      <c r="AU136" s="225" t="s">
        <v>85</v>
      </c>
      <c r="AY136" s="17" t="s">
        <v>128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7" t="s">
        <v>81</v>
      </c>
      <c r="BK136" s="226">
        <f>ROUND(I136*H136,2)</f>
        <v>0</v>
      </c>
      <c r="BL136" s="17" t="s">
        <v>134</v>
      </c>
      <c r="BM136" s="225" t="s">
        <v>135</v>
      </c>
    </row>
    <row r="137" s="13" customFormat="1">
      <c r="A137" s="13"/>
      <c r="B137" s="227"/>
      <c r="C137" s="228"/>
      <c r="D137" s="229" t="s">
        <v>136</v>
      </c>
      <c r="E137" s="230" t="s">
        <v>1</v>
      </c>
      <c r="F137" s="231" t="s">
        <v>137</v>
      </c>
      <c r="G137" s="228"/>
      <c r="H137" s="232">
        <v>11.718999999999999</v>
      </c>
      <c r="I137" s="233"/>
      <c r="J137" s="228"/>
      <c r="K137" s="228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136</v>
      </c>
      <c r="AU137" s="238" t="s">
        <v>85</v>
      </c>
      <c r="AV137" s="13" t="s">
        <v>85</v>
      </c>
      <c r="AW137" s="13" t="s">
        <v>32</v>
      </c>
      <c r="AX137" s="13" t="s">
        <v>81</v>
      </c>
      <c r="AY137" s="238" t="s">
        <v>128</v>
      </c>
    </row>
    <row r="138" s="2" customFormat="1" ht="16.5" customHeight="1">
      <c r="A138" s="38"/>
      <c r="B138" s="39"/>
      <c r="C138" s="239" t="s">
        <v>85</v>
      </c>
      <c r="D138" s="239" t="s">
        <v>138</v>
      </c>
      <c r="E138" s="240" t="s">
        <v>139</v>
      </c>
      <c r="F138" s="241" t="s">
        <v>140</v>
      </c>
      <c r="G138" s="242" t="s">
        <v>141</v>
      </c>
      <c r="H138" s="243">
        <v>23.437999999999999</v>
      </c>
      <c r="I138" s="244"/>
      <c r="J138" s="245">
        <f>ROUND(I138*H138,2)</f>
        <v>0</v>
      </c>
      <c r="K138" s="246"/>
      <c r="L138" s="247"/>
      <c r="M138" s="248" t="s">
        <v>1</v>
      </c>
      <c r="N138" s="249" t="s">
        <v>41</v>
      </c>
      <c r="O138" s="91"/>
      <c r="P138" s="223">
        <f>O138*H138</f>
        <v>0</v>
      </c>
      <c r="Q138" s="223">
        <v>1</v>
      </c>
      <c r="R138" s="223">
        <f>Q138*H138</f>
        <v>23.437999999999999</v>
      </c>
      <c r="S138" s="223">
        <v>0</v>
      </c>
      <c r="T138" s="22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5" t="s">
        <v>142</v>
      </c>
      <c r="AT138" s="225" t="s">
        <v>138</v>
      </c>
      <c r="AU138" s="225" t="s">
        <v>85</v>
      </c>
      <c r="AY138" s="17" t="s">
        <v>128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7" t="s">
        <v>81</v>
      </c>
      <c r="BK138" s="226">
        <f>ROUND(I138*H138,2)</f>
        <v>0</v>
      </c>
      <c r="BL138" s="17" t="s">
        <v>134</v>
      </c>
      <c r="BM138" s="225" t="s">
        <v>143</v>
      </c>
    </row>
    <row r="139" s="13" customFormat="1">
      <c r="A139" s="13"/>
      <c r="B139" s="227"/>
      <c r="C139" s="228"/>
      <c r="D139" s="229" t="s">
        <v>136</v>
      </c>
      <c r="E139" s="228"/>
      <c r="F139" s="231" t="s">
        <v>144</v>
      </c>
      <c r="G139" s="228"/>
      <c r="H139" s="232">
        <v>23.437999999999999</v>
      </c>
      <c r="I139" s="233"/>
      <c r="J139" s="228"/>
      <c r="K139" s="228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136</v>
      </c>
      <c r="AU139" s="238" t="s">
        <v>85</v>
      </c>
      <c r="AV139" s="13" t="s">
        <v>85</v>
      </c>
      <c r="AW139" s="13" t="s">
        <v>4</v>
      </c>
      <c r="AX139" s="13" t="s">
        <v>81</v>
      </c>
      <c r="AY139" s="238" t="s">
        <v>128</v>
      </c>
    </row>
    <row r="140" s="2" customFormat="1" ht="24.15" customHeight="1">
      <c r="A140" s="38"/>
      <c r="B140" s="39"/>
      <c r="C140" s="213" t="s">
        <v>145</v>
      </c>
      <c r="D140" s="213" t="s">
        <v>130</v>
      </c>
      <c r="E140" s="214" t="s">
        <v>146</v>
      </c>
      <c r="F140" s="215" t="s">
        <v>147</v>
      </c>
      <c r="G140" s="216" t="s">
        <v>148</v>
      </c>
      <c r="H140" s="217">
        <v>27.5</v>
      </c>
      <c r="I140" s="218"/>
      <c r="J140" s="219">
        <f>ROUND(I140*H140,2)</f>
        <v>0</v>
      </c>
      <c r="K140" s="220"/>
      <c r="L140" s="44"/>
      <c r="M140" s="221" t="s">
        <v>1</v>
      </c>
      <c r="N140" s="222" t="s">
        <v>41</v>
      </c>
      <c r="O140" s="91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5" t="s">
        <v>134</v>
      </c>
      <c r="AT140" s="225" t="s">
        <v>130</v>
      </c>
      <c r="AU140" s="225" t="s">
        <v>85</v>
      </c>
      <c r="AY140" s="17" t="s">
        <v>128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7" t="s">
        <v>81</v>
      </c>
      <c r="BK140" s="226">
        <f>ROUND(I140*H140,2)</f>
        <v>0</v>
      </c>
      <c r="BL140" s="17" t="s">
        <v>134</v>
      </c>
      <c r="BM140" s="225" t="s">
        <v>149</v>
      </c>
    </row>
    <row r="141" s="2" customFormat="1" ht="16.5" customHeight="1">
      <c r="A141" s="38"/>
      <c r="B141" s="39"/>
      <c r="C141" s="239" t="s">
        <v>134</v>
      </c>
      <c r="D141" s="239" t="s">
        <v>138</v>
      </c>
      <c r="E141" s="240" t="s">
        <v>150</v>
      </c>
      <c r="F141" s="241" t="s">
        <v>151</v>
      </c>
      <c r="G141" s="242" t="s">
        <v>152</v>
      </c>
      <c r="H141" s="243">
        <v>0.82499999999999996</v>
      </c>
      <c r="I141" s="244"/>
      <c r="J141" s="245">
        <f>ROUND(I141*H141,2)</f>
        <v>0</v>
      </c>
      <c r="K141" s="246"/>
      <c r="L141" s="247"/>
      <c r="M141" s="248" t="s">
        <v>1</v>
      </c>
      <c r="N141" s="249" t="s">
        <v>41</v>
      </c>
      <c r="O141" s="91"/>
      <c r="P141" s="223">
        <f>O141*H141</f>
        <v>0</v>
      </c>
      <c r="Q141" s="223">
        <v>0.001</v>
      </c>
      <c r="R141" s="223">
        <f>Q141*H141</f>
        <v>0.000825</v>
      </c>
      <c r="S141" s="223">
        <v>0</v>
      </c>
      <c r="T141" s="22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5" t="s">
        <v>142</v>
      </c>
      <c r="AT141" s="225" t="s">
        <v>138</v>
      </c>
      <c r="AU141" s="225" t="s">
        <v>85</v>
      </c>
      <c r="AY141" s="17" t="s">
        <v>128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7" t="s">
        <v>81</v>
      </c>
      <c r="BK141" s="226">
        <f>ROUND(I141*H141,2)</f>
        <v>0</v>
      </c>
      <c r="BL141" s="17" t="s">
        <v>134</v>
      </c>
      <c r="BM141" s="225" t="s">
        <v>153</v>
      </c>
    </row>
    <row r="142" s="13" customFormat="1">
      <c r="A142" s="13"/>
      <c r="B142" s="227"/>
      <c r="C142" s="228"/>
      <c r="D142" s="229" t="s">
        <v>136</v>
      </c>
      <c r="E142" s="230" t="s">
        <v>1</v>
      </c>
      <c r="F142" s="231" t="s">
        <v>154</v>
      </c>
      <c r="G142" s="228"/>
      <c r="H142" s="232">
        <v>0.82499999999999996</v>
      </c>
      <c r="I142" s="233"/>
      <c r="J142" s="228"/>
      <c r="K142" s="228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136</v>
      </c>
      <c r="AU142" s="238" t="s">
        <v>85</v>
      </c>
      <c r="AV142" s="13" t="s">
        <v>85</v>
      </c>
      <c r="AW142" s="13" t="s">
        <v>32</v>
      </c>
      <c r="AX142" s="13" t="s">
        <v>81</v>
      </c>
      <c r="AY142" s="238" t="s">
        <v>128</v>
      </c>
    </row>
    <row r="143" s="12" customFormat="1" ht="22.8" customHeight="1">
      <c r="A143" s="12"/>
      <c r="B143" s="197"/>
      <c r="C143" s="198"/>
      <c r="D143" s="199" t="s">
        <v>75</v>
      </c>
      <c r="E143" s="211" t="s">
        <v>85</v>
      </c>
      <c r="F143" s="211" t="s">
        <v>155</v>
      </c>
      <c r="G143" s="198"/>
      <c r="H143" s="198"/>
      <c r="I143" s="201"/>
      <c r="J143" s="212">
        <f>BK143</f>
        <v>0</v>
      </c>
      <c r="K143" s="198"/>
      <c r="L143" s="203"/>
      <c r="M143" s="204"/>
      <c r="N143" s="205"/>
      <c r="O143" s="205"/>
      <c r="P143" s="206">
        <f>SUM(P144:P152)</f>
        <v>0</v>
      </c>
      <c r="Q143" s="205"/>
      <c r="R143" s="206">
        <f>SUM(R144:R152)</f>
        <v>2.01920864</v>
      </c>
      <c r="S143" s="205"/>
      <c r="T143" s="207">
        <f>SUM(T144:T152)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8" t="s">
        <v>81</v>
      </c>
      <c r="AT143" s="209" t="s">
        <v>75</v>
      </c>
      <c r="AU143" s="209" t="s">
        <v>81</v>
      </c>
      <c r="AY143" s="208" t="s">
        <v>128</v>
      </c>
      <c r="BK143" s="210">
        <f>SUM(BK144:BK152)</f>
        <v>0</v>
      </c>
    </row>
    <row r="144" s="2" customFormat="1" ht="24.15" customHeight="1">
      <c r="A144" s="38"/>
      <c r="B144" s="39"/>
      <c r="C144" s="213" t="s">
        <v>156</v>
      </c>
      <c r="D144" s="213" t="s">
        <v>130</v>
      </c>
      <c r="E144" s="214" t="s">
        <v>157</v>
      </c>
      <c r="F144" s="215" t="s">
        <v>158</v>
      </c>
      <c r="G144" s="216" t="s">
        <v>133</v>
      </c>
      <c r="H144" s="217">
        <v>0.78800000000000003</v>
      </c>
      <c r="I144" s="218"/>
      <c r="J144" s="219">
        <f>ROUND(I144*H144,2)</f>
        <v>0</v>
      </c>
      <c r="K144" s="220"/>
      <c r="L144" s="44"/>
      <c r="M144" s="221" t="s">
        <v>1</v>
      </c>
      <c r="N144" s="222" t="s">
        <v>41</v>
      </c>
      <c r="O144" s="91"/>
      <c r="P144" s="223">
        <f>O144*H144</f>
        <v>0</v>
      </c>
      <c r="Q144" s="223">
        <v>2.5018699999999998</v>
      </c>
      <c r="R144" s="223">
        <f>Q144*H144</f>
        <v>1.97147356</v>
      </c>
      <c r="S144" s="223">
        <v>0</v>
      </c>
      <c r="T144" s="22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5" t="s">
        <v>134</v>
      </c>
      <c r="AT144" s="225" t="s">
        <v>130</v>
      </c>
      <c r="AU144" s="225" t="s">
        <v>85</v>
      </c>
      <c r="AY144" s="17" t="s">
        <v>128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7" t="s">
        <v>81</v>
      </c>
      <c r="BK144" s="226">
        <f>ROUND(I144*H144,2)</f>
        <v>0</v>
      </c>
      <c r="BL144" s="17" t="s">
        <v>134</v>
      </c>
      <c r="BM144" s="225" t="s">
        <v>159</v>
      </c>
    </row>
    <row r="145" s="13" customFormat="1">
      <c r="A145" s="13"/>
      <c r="B145" s="227"/>
      <c r="C145" s="228"/>
      <c r="D145" s="229" t="s">
        <v>136</v>
      </c>
      <c r="E145" s="230" t="s">
        <v>1</v>
      </c>
      <c r="F145" s="231" t="s">
        <v>160</v>
      </c>
      <c r="G145" s="228"/>
      <c r="H145" s="232">
        <v>0.78800000000000003</v>
      </c>
      <c r="I145" s="233"/>
      <c r="J145" s="228"/>
      <c r="K145" s="228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136</v>
      </c>
      <c r="AU145" s="238" t="s">
        <v>85</v>
      </c>
      <c r="AV145" s="13" t="s">
        <v>85</v>
      </c>
      <c r="AW145" s="13" t="s">
        <v>32</v>
      </c>
      <c r="AX145" s="13" t="s">
        <v>81</v>
      </c>
      <c r="AY145" s="238" t="s">
        <v>128</v>
      </c>
    </row>
    <row r="146" s="2" customFormat="1" ht="16.5" customHeight="1">
      <c r="A146" s="38"/>
      <c r="B146" s="39"/>
      <c r="C146" s="213" t="s">
        <v>161</v>
      </c>
      <c r="D146" s="213" t="s">
        <v>130</v>
      </c>
      <c r="E146" s="214" t="s">
        <v>162</v>
      </c>
      <c r="F146" s="215" t="s">
        <v>163</v>
      </c>
      <c r="G146" s="216" t="s">
        <v>148</v>
      </c>
      <c r="H146" s="217">
        <v>6.2999999999999998</v>
      </c>
      <c r="I146" s="218"/>
      <c r="J146" s="219">
        <f>ROUND(I146*H146,2)</f>
        <v>0</v>
      </c>
      <c r="K146" s="220"/>
      <c r="L146" s="44"/>
      <c r="M146" s="221" t="s">
        <v>1</v>
      </c>
      <c r="N146" s="222" t="s">
        <v>41</v>
      </c>
      <c r="O146" s="91"/>
      <c r="P146" s="223">
        <f>O146*H146</f>
        <v>0</v>
      </c>
      <c r="Q146" s="223">
        <v>0.0026900000000000001</v>
      </c>
      <c r="R146" s="223">
        <f>Q146*H146</f>
        <v>0.016947</v>
      </c>
      <c r="S146" s="223">
        <v>0</v>
      </c>
      <c r="T146" s="22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5" t="s">
        <v>134</v>
      </c>
      <c r="AT146" s="225" t="s">
        <v>130</v>
      </c>
      <c r="AU146" s="225" t="s">
        <v>85</v>
      </c>
      <c r="AY146" s="17" t="s">
        <v>128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7" t="s">
        <v>81</v>
      </c>
      <c r="BK146" s="226">
        <f>ROUND(I146*H146,2)</f>
        <v>0</v>
      </c>
      <c r="BL146" s="17" t="s">
        <v>134</v>
      </c>
      <c r="BM146" s="225" t="s">
        <v>164</v>
      </c>
    </row>
    <row r="147" s="13" customFormat="1">
      <c r="A147" s="13"/>
      <c r="B147" s="227"/>
      <c r="C147" s="228"/>
      <c r="D147" s="229" t="s">
        <v>136</v>
      </c>
      <c r="E147" s="230" t="s">
        <v>1</v>
      </c>
      <c r="F147" s="231" t="s">
        <v>165</v>
      </c>
      <c r="G147" s="228"/>
      <c r="H147" s="232">
        <v>6.2999999999999998</v>
      </c>
      <c r="I147" s="233"/>
      <c r="J147" s="228"/>
      <c r="K147" s="228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136</v>
      </c>
      <c r="AU147" s="238" t="s">
        <v>85</v>
      </c>
      <c r="AV147" s="13" t="s">
        <v>85</v>
      </c>
      <c r="AW147" s="13" t="s">
        <v>32</v>
      </c>
      <c r="AX147" s="13" t="s">
        <v>81</v>
      </c>
      <c r="AY147" s="238" t="s">
        <v>128</v>
      </c>
    </row>
    <row r="148" s="2" customFormat="1" ht="16.5" customHeight="1">
      <c r="A148" s="38"/>
      <c r="B148" s="39"/>
      <c r="C148" s="213" t="s">
        <v>166</v>
      </c>
      <c r="D148" s="213" t="s">
        <v>130</v>
      </c>
      <c r="E148" s="214" t="s">
        <v>167</v>
      </c>
      <c r="F148" s="215" t="s">
        <v>168</v>
      </c>
      <c r="G148" s="216" t="s">
        <v>148</v>
      </c>
      <c r="H148" s="217">
        <v>6.2999999999999998</v>
      </c>
      <c r="I148" s="218"/>
      <c r="J148" s="219">
        <f>ROUND(I148*H148,2)</f>
        <v>0</v>
      </c>
      <c r="K148" s="220"/>
      <c r="L148" s="44"/>
      <c r="M148" s="221" t="s">
        <v>1</v>
      </c>
      <c r="N148" s="222" t="s">
        <v>41</v>
      </c>
      <c r="O148" s="91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5" t="s">
        <v>134</v>
      </c>
      <c r="AT148" s="225" t="s">
        <v>130</v>
      </c>
      <c r="AU148" s="225" t="s">
        <v>85</v>
      </c>
      <c r="AY148" s="17" t="s">
        <v>128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7" t="s">
        <v>81</v>
      </c>
      <c r="BK148" s="226">
        <f>ROUND(I148*H148,2)</f>
        <v>0</v>
      </c>
      <c r="BL148" s="17" t="s">
        <v>134</v>
      </c>
      <c r="BM148" s="225" t="s">
        <v>169</v>
      </c>
    </row>
    <row r="149" s="2" customFormat="1" ht="21.75" customHeight="1">
      <c r="A149" s="38"/>
      <c r="B149" s="39"/>
      <c r="C149" s="213" t="s">
        <v>142</v>
      </c>
      <c r="D149" s="213" t="s">
        <v>130</v>
      </c>
      <c r="E149" s="214" t="s">
        <v>170</v>
      </c>
      <c r="F149" s="215" t="s">
        <v>171</v>
      </c>
      <c r="G149" s="216" t="s">
        <v>141</v>
      </c>
      <c r="H149" s="217">
        <v>0.014999999999999999</v>
      </c>
      <c r="I149" s="218"/>
      <c r="J149" s="219">
        <f>ROUND(I149*H149,2)</f>
        <v>0</v>
      </c>
      <c r="K149" s="220"/>
      <c r="L149" s="44"/>
      <c r="M149" s="221" t="s">
        <v>1</v>
      </c>
      <c r="N149" s="222" t="s">
        <v>41</v>
      </c>
      <c r="O149" s="91"/>
      <c r="P149" s="223">
        <f>O149*H149</f>
        <v>0</v>
      </c>
      <c r="Q149" s="223">
        <v>1.0606199999999999</v>
      </c>
      <c r="R149" s="223">
        <f>Q149*H149</f>
        <v>0.015909299999999998</v>
      </c>
      <c r="S149" s="223">
        <v>0</v>
      </c>
      <c r="T149" s="22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5" t="s">
        <v>134</v>
      </c>
      <c r="AT149" s="225" t="s">
        <v>130</v>
      </c>
      <c r="AU149" s="225" t="s">
        <v>85</v>
      </c>
      <c r="AY149" s="17" t="s">
        <v>128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7" t="s">
        <v>81</v>
      </c>
      <c r="BK149" s="226">
        <f>ROUND(I149*H149,2)</f>
        <v>0</v>
      </c>
      <c r="BL149" s="17" t="s">
        <v>134</v>
      </c>
      <c r="BM149" s="225" t="s">
        <v>172</v>
      </c>
    </row>
    <row r="150" s="13" customFormat="1">
      <c r="A150" s="13"/>
      <c r="B150" s="227"/>
      <c r="C150" s="228"/>
      <c r="D150" s="229" t="s">
        <v>136</v>
      </c>
      <c r="E150" s="230" t="s">
        <v>1</v>
      </c>
      <c r="F150" s="231" t="s">
        <v>173</v>
      </c>
      <c r="G150" s="228"/>
      <c r="H150" s="232">
        <v>0.014999999999999999</v>
      </c>
      <c r="I150" s="233"/>
      <c r="J150" s="228"/>
      <c r="K150" s="228"/>
      <c r="L150" s="234"/>
      <c r="M150" s="235"/>
      <c r="N150" s="236"/>
      <c r="O150" s="236"/>
      <c r="P150" s="236"/>
      <c r="Q150" s="236"/>
      <c r="R150" s="236"/>
      <c r="S150" s="236"/>
      <c r="T150" s="23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8" t="s">
        <v>136</v>
      </c>
      <c r="AU150" s="238" t="s">
        <v>85</v>
      </c>
      <c r="AV150" s="13" t="s">
        <v>85</v>
      </c>
      <c r="AW150" s="13" t="s">
        <v>32</v>
      </c>
      <c r="AX150" s="13" t="s">
        <v>81</v>
      </c>
      <c r="AY150" s="238" t="s">
        <v>128</v>
      </c>
    </row>
    <row r="151" s="2" customFormat="1" ht="16.5" customHeight="1">
      <c r="A151" s="38"/>
      <c r="B151" s="39"/>
      <c r="C151" s="213" t="s">
        <v>174</v>
      </c>
      <c r="D151" s="213" t="s">
        <v>130</v>
      </c>
      <c r="E151" s="214" t="s">
        <v>175</v>
      </c>
      <c r="F151" s="215" t="s">
        <v>176</v>
      </c>
      <c r="G151" s="216" t="s">
        <v>141</v>
      </c>
      <c r="H151" s="217">
        <v>0.014</v>
      </c>
      <c r="I151" s="218"/>
      <c r="J151" s="219">
        <f>ROUND(I151*H151,2)</f>
        <v>0</v>
      </c>
      <c r="K151" s="220"/>
      <c r="L151" s="44"/>
      <c r="M151" s="221" t="s">
        <v>1</v>
      </c>
      <c r="N151" s="222" t="s">
        <v>41</v>
      </c>
      <c r="O151" s="91"/>
      <c r="P151" s="223">
        <f>O151*H151</f>
        <v>0</v>
      </c>
      <c r="Q151" s="223">
        <v>1.06277</v>
      </c>
      <c r="R151" s="223">
        <f>Q151*H151</f>
        <v>0.014878779999999999</v>
      </c>
      <c r="S151" s="223">
        <v>0</v>
      </c>
      <c r="T151" s="22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5" t="s">
        <v>134</v>
      </c>
      <c r="AT151" s="225" t="s">
        <v>130</v>
      </c>
      <c r="AU151" s="225" t="s">
        <v>85</v>
      </c>
      <c r="AY151" s="17" t="s">
        <v>128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7" t="s">
        <v>81</v>
      </c>
      <c r="BK151" s="226">
        <f>ROUND(I151*H151,2)</f>
        <v>0</v>
      </c>
      <c r="BL151" s="17" t="s">
        <v>134</v>
      </c>
      <c r="BM151" s="225" t="s">
        <v>177</v>
      </c>
    </row>
    <row r="152" s="13" customFormat="1">
      <c r="A152" s="13"/>
      <c r="B152" s="227"/>
      <c r="C152" s="228"/>
      <c r="D152" s="229" t="s">
        <v>136</v>
      </c>
      <c r="E152" s="230" t="s">
        <v>1</v>
      </c>
      <c r="F152" s="231" t="s">
        <v>178</v>
      </c>
      <c r="G152" s="228"/>
      <c r="H152" s="232">
        <v>0.014</v>
      </c>
      <c r="I152" s="233"/>
      <c r="J152" s="228"/>
      <c r="K152" s="228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136</v>
      </c>
      <c r="AU152" s="238" t="s">
        <v>85</v>
      </c>
      <c r="AV152" s="13" t="s">
        <v>85</v>
      </c>
      <c r="AW152" s="13" t="s">
        <v>32</v>
      </c>
      <c r="AX152" s="13" t="s">
        <v>81</v>
      </c>
      <c r="AY152" s="238" t="s">
        <v>128</v>
      </c>
    </row>
    <row r="153" s="12" customFormat="1" ht="22.8" customHeight="1">
      <c r="A153" s="12"/>
      <c r="B153" s="197"/>
      <c r="C153" s="198"/>
      <c r="D153" s="199" t="s">
        <v>75</v>
      </c>
      <c r="E153" s="211" t="s">
        <v>145</v>
      </c>
      <c r="F153" s="211" t="s">
        <v>179</v>
      </c>
      <c r="G153" s="198"/>
      <c r="H153" s="198"/>
      <c r="I153" s="201"/>
      <c r="J153" s="212">
        <f>BK153</f>
        <v>0</v>
      </c>
      <c r="K153" s="198"/>
      <c r="L153" s="203"/>
      <c r="M153" s="204"/>
      <c r="N153" s="205"/>
      <c r="O153" s="205"/>
      <c r="P153" s="206">
        <f>SUM(P154:P159)</f>
        <v>0</v>
      </c>
      <c r="Q153" s="205"/>
      <c r="R153" s="206">
        <f>SUM(R154:R159)</f>
        <v>0.099299999999999999</v>
      </c>
      <c r="S153" s="205"/>
      <c r="T153" s="207">
        <f>SUM(T154:T159)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8" t="s">
        <v>81</v>
      </c>
      <c r="AT153" s="209" t="s">
        <v>75</v>
      </c>
      <c r="AU153" s="209" t="s">
        <v>81</v>
      </c>
      <c r="AY153" s="208" t="s">
        <v>128</v>
      </c>
      <c r="BK153" s="210">
        <f>SUM(BK154:BK159)</f>
        <v>0</v>
      </c>
    </row>
    <row r="154" s="2" customFormat="1" ht="24.15" customHeight="1">
      <c r="A154" s="38"/>
      <c r="B154" s="39"/>
      <c r="C154" s="213" t="s">
        <v>180</v>
      </c>
      <c r="D154" s="213" t="s">
        <v>130</v>
      </c>
      <c r="E154" s="214" t="s">
        <v>181</v>
      </c>
      <c r="F154" s="215" t="s">
        <v>182</v>
      </c>
      <c r="G154" s="216" t="s">
        <v>183</v>
      </c>
      <c r="H154" s="217">
        <v>6</v>
      </c>
      <c r="I154" s="218"/>
      <c r="J154" s="219">
        <f>ROUND(I154*H154,2)</f>
        <v>0</v>
      </c>
      <c r="K154" s="220"/>
      <c r="L154" s="44"/>
      <c r="M154" s="221" t="s">
        <v>1</v>
      </c>
      <c r="N154" s="222" t="s">
        <v>41</v>
      </c>
      <c r="O154" s="91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5" t="s">
        <v>134</v>
      </c>
      <c r="AT154" s="225" t="s">
        <v>130</v>
      </c>
      <c r="AU154" s="225" t="s">
        <v>85</v>
      </c>
      <c r="AY154" s="17" t="s">
        <v>128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7" t="s">
        <v>81</v>
      </c>
      <c r="BK154" s="226">
        <f>ROUND(I154*H154,2)</f>
        <v>0</v>
      </c>
      <c r="BL154" s="17" t="s">
        <v>134</v>
      </c>
      <c r="BM154" s="225" t="s">
        <v>184</v>
      </c>
    </row>
    <row r="155" s="2" customFormat="1" ht="33" customHeight="1">
      <c r="A155" s="38"/>
      <c r="B155" s="39"/>
      <c r="C155" s="239" t="s">
        <v>185</v>
      </c>
      <c r="D155" s="239" t="s">
        <v>138</v>
      </c>
      <c r="E155" s="240" t="s">
        <v>186</v>
      </c>
      <c r="F155" s="241" t="s">
        <v>187</v>
      </c>
      <c r="G155" s="242" t="s">
        <v>183</v>
      </c>
      <c r="H155" s="243">
        <v>6</v>
      </c>
      <c r="I155" s="244"/>
      <c r="J155" s="245">
        <f>ROUND(I155*H155,2)</f>
        <v>0</v>
      </c>
      <c r="K155" s="246"/>
      <c r="L155" s="247"/>
      <c r="M155" s="248" t="s">
        <v>1</v>
      </c>
      <c r="N155" s="249" t="s">
        <v>41</v>
      </c>
      <c r="O155" s="91"/>
      <c r="P155" s="223">
        <f>O155*H155</f>
        <v>0</v>
      </c>
      <c r="Q155" s="223">
        <v>0.0053</v>
      </c>
      <c r="R155" s="223">
        <f>Q155*H155</f>
        <v>0.031800000000000002</v>
      </c>
      <c r="S155" s="223">
        <v>0</v>
      </c>
      <c r="T155" s="22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5" t="s">
        <v>142</v>
      </c>
      <c r="AT155" s="225" t="s">
        <v>138</v>
      </c>
      <c r="AU155" s="225" t="s">
        <v>85</v>
      </c>
      <c r="AY155" s="17" t="s">
        <v>128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7" t="s">
        <v>81</v>
      </c>
      <c r="BK155" s="226">
        <f>ROUND(I155*H155,2)</f>
        <v>0</v>
      </c>
      <c r="BL155" s="17" t="s">
        <v>134</v>
      </c>
      <c r="BM155" s="225" t="s">
        <v>188</v>
      </c>
    </row>
    <row r="156" s="2" customFormat="1" ht="24.15" customHeight="1">
      <c r="A156" s="38"/>
      <c r="B156" s="39"/>
      <c r="C156" s="213" t="s">
        <v>8</v>
      </c>
      <c r="D156" s="213" t="s">
        <v>130</v>
      </c>
      <c r="E156" s="214" t="s">
        <v>189</v>
      </c>
      <c r="F156" s="215" t="s">
        <v>190</v>
      </c>
      <c r="G156" s="216" t="s">
        <v>191</v>
      </c>
      <c r="H156" s="217">
        <v>11.5</v>
      </c>
      <c r="I156" s="218"/>
      <c r="J156" s="219">
        <f>ROUND(I156*H156,2)</f>
        <v>0</v>
      </c>
      <c r="K156" s="220"/>
      <c r="L156" s="44"/>
      <c r="M156" s="221" t="s">
        <v>1</v>
      </c>
      <c r="N156" s="222" t="s">
        <v>41</v>
      </c>
      <c r="O156" s="91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5" t="s">
        <v>134</v>
      </c>
      <c r="AT156" s="225" t="s">
        <v>130</v>
      </c>
      <c r="AU156" s="225" t="s">
        <v>85</v>
      </c>
      <c r="AY156" s="17" t="s">
        <v>128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7" t="s">
        <v>81</v>
      </c>
      <c r="BK156" s="226">
        <f>ROUND(I156*H156,2)</f>
        <v>0</v>
      </c>
      <c r="BL156" s="17" t="s">
        <v>134</v>
      </c>
      <c r="BM156" s="225" t="s">
        <v>192</v>
      </c>
    </row>
    <row r="157" s="13" customFormat="1">
      <c r="A157" s="13"/>
      <c r="B157" s="227"/>
      <c r="C157" s="228"/>
      <c r="D157" s="229" t="s">
        <v>136</v>
      </c>
      <c r="E157" s="230" t="s">
        <v>1</v>
      </c>
      <c r="F157" s="231" t="s">
        <v>193</v>
      </c>
      <c r="G157" s="228"/>
      <c r="H157" s="232">
        <v>11.5</v>
      </c>
      <c r="I157" s="233"/>
      <c r="J157" s="228"/>
      <c r="K157" s="228"/>
      <c r="L157" s="234"/>
      <c r="M157" s="235"/>
      <c r="N157" s="236"/>
      <c r="O157" s="236"/>
      <c r="P157" s="236"/>
      <c r="Q157" s="236"/>
      <c r="R157" s="236"/>
      <c r="S157" s="236"/>
      <c r="T157" s="23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8" t="s">
        <v>136</v>
      </c>
      <c r="AU157" s="238" t="s">
        <v>85</v>
      </c>
      <c r="AV157" s="13" t="s">
        <v>85</v>
      </c>
      <c r="AW157" s="13" t="s">
        <v>32</v>
      </c>
      <c r="AX157" s="13" t="s">
        <v>81</v>
      </c>
      <c r="AY157" s="238" t="s">
        <v>128</v>
      </c>
    </row>
    <row r="158" s="2" customFormat="1" ht="44.25" customHeight="1">
      <c r="A158" s="38"/>
      <c r="B158" s="39"/>
      <c r="C158" s="239" t="s">
        <v>194</v>
      </c>
      <c r="D158" s="239" t="s">
        <v>138</v>
      </c>
      <c r="E158" s="240" t="s">
        <v>195</v>
      </c>
      <c r="F158" s="241" t="s">
        <v>196</v>
      </c>
      <c r="G158" s="242" t="s">
        <v>183</v>
      </c>
      <c r="H158" s="243">
        <v>5</v>
      </c>
      <c r="I158" s="244"/>
      <c r="J158" s="245">
        <f>ROUND(I158*H158,2)</f>
        <v>0</v>
      </c>
      <c r="K158" s="246"/>
      <c r="L158" s="247"/>
      <c r="M158" s="248" t="s">
        <v>1</v>
      </c>
      <c r="N158" s="249" t="s">
        <v>41</v>
      </c>
      <c r="O158" s="91"/>
      <c r="P158" s="223">
        <f>O158*H158</f>
        <v>0</v>
      </c>
      <c r="Q158" s="223">
        <v>0.0135</v>
      </c>
      <c r="R158" s="223">
        <f>Q158*H158</f>
        <v>0.067500000000000004</v>
      </c>
      <c r="S158" s="223">
        <v>0</v>
      </c>
      <c r="T158" s="22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5" t="s">
        <v>142</v>
      </c>
      <c r="AT158" s="225" t="s">
        <v>138</v>
      </c>
      <c r="AU158" s="225" t="s">
        <v>85</v>
      </c>
      <c r="AY158" s="17" t="s">
        <v>128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7" t="s">
        <v>81</v>
      </c>
      <c r="BK158" s="226">
        <f>ROUND(I158*H158,2)</f>
        <v>0</v>
      </c>
      <c r="BL158" s="17" t="s">
        <v>134</v>
      </c>
      <c r="BM158" s="225" t="s">
        <v>197</v>
      </c>
    </row>
    <row r="159" s="13" customFormat="1">
      <c r="A159" s="13"/>
      <c r="B159" s="227"/>
      <c r="C159" s="228"/>
      <c r="D159" s="229" t="s">
        <v>136</v>
      </c>
      <c r="E159" s="228"/>
      <c r="F159" s="231" t="s">
        <v>198</v>
      </c>
      <c r="G159" s="228"/>
      <c r="H159" s="232">
        <v>5</v>
      </c>
      <c r="I159" s="233"/>
      <c r="J159" s="228"/>
      <c r="K159" s="228"/>
      <c r="L159" s="234"/>
      <c r="M159" s="235"/>
      <c r="N159" s="236"/>
      <c r="O159" s="236"/>
      <c r="P159" s="236"/>
      <c r="Q159" s="236"/>
      <c r="R159" s="236"/>
      <c r="S159" s="236"/>
      <c r="T159" s="23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8" t="s">
        <v>136</v>
      </c>
      <c r="AU159" s="238" t="s">
        <v>85</v>
      </c>
      <c r="AV159" s="13" t="s">
        <v>85</v>
      </c>
      <c r="AW159" s="13" t="s">
        <v>4</v>
      </c>
      <c r="AX159" s="13" t="s">
        <v>81</v>
      </c>
      <c r="AY159" s="238" t="s">
        <v>128</v>
      </c>
    </row>
    <row r="160" s="12" customFormat="1" ht="22.8" customHeight="1">
      <c r="A160" s="12"/>
      <c r="B160" s="197"/>
      <c r="C160" s="198"/>
      <c r="D160" s="199" t="s">
        <v>75</v>
      </c>
      <c r="E160" s="211" t="s">
        <v>161</v>
      </c>
      <c r="F160" s="211" t="s">
        <v>199</v>
      </c>
      <c r="G160" s="198"/>
      <c r="H160" s="198"/>
      <c r="I160" s="201"/>
      <c r="J160" s="212">
        <f>BK160</f>
        <v>0</v>
      </c>
      <c r="K160" s="198"/>
      <c r="L160" s="203"/>
      <c r="M160" s="204"/>
      <c r="N160" s="205"/>
      <c r="O160" s="205"/>
      <c r="P160" s="206">
        <f>SUM(P161:P164)</f>
        <v>0</v>
      </c>
      <c r="Q160" s="205"/>
      <c r="R160" s="206">
        <f>SUM(R161:R164)</f>
        <v>2.2190587399999999</v>
      </c>
      <c r="S160" s="205"/>
      <c r="T160" s="207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8" t="s">
        <v>81</v>
      </c>
      <c r="AT160" s="209" t="s">
        <v>75</v>
      </c>
      <c r="AU160" s="209" t="s">
        <v>81</v>
      </c>
      <c r="AY160" s="208" t="s">
        <v>128</v>
      </c>
      <c r="BK160" s="210">
        <f>SUM(BK161:BK164)</f>
        <v>0</v>
      </c>
    </row>
    <row r="161" s="2" customFormat="1" ht="24.15" customHeight="1">
      <c r="A161" s="38"/>
      <c r="B161" s="39"/>
      <c r="C161" s="213" t="s">
        <v>200</v>
      </c>
      <c r="D161" s="213" t="s">
        <v>130</v>
      </c>
      <c r="E161" s="214" t="s">
        <v>201</v>
      </c>
      <c r="F161" s="215" t="s">
        <v>202</v>
      </c>
      <c r="G161" s="216" t="s">
        <v>148</v>
      </c>
      <c r="H161" s="217">
        <v>17.884</v>
      </c>
      <c r="I161" s="218"/>
      <c r="J161" s="219">
        <f>ROUND(I161*H161,2)</f>
        <v>0</v>
      </c>
      <c r="K161" s="220"/>
      <c r="L161" s="44"/>
      <c r="M161" s="221" t="s">
        <v>1</v>
      </c>
      <c r="N161" s="222" t="s">
        <v>41</v>
      </c>
      <c r="O161" s="91"/>
      <c r="P161" s="223">
        <f>O161*H161</f>
        <v>0</v>
      </c>
      <c r="Q161" s="223">
        <v>0.026360000000000001</v>
      </c>
      <c r="R161" s="223">
        <f>Q161*H161</f>
        <v>0.47142224000000005</v>
      </c>
      <c r="S161" s="223">
        <v>0</v>
      </c>
      <c r="T161" s="22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5" t="s">
        <v>134</v>
      </c>
      <c r="AT161" s="225" t="s">
        <v>130</v>
      </c>
      <c r="AU161" s="225" t="s">
        <v>85</v>
      </c>
      <c r="AY161" s="17" t="s">
        <v>128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7" t="s">
        <v>81</v>
      </c>
      <c r="BK161" s="226">
        <f>ROUND(I161*H161,2)</f>
        <v>0</v>
      </c>
      <c r="BL161" s="17" t="s">
        <v>134</v>
      </c>
      <c r="BM161" s="225" t="s">
        <v>203</v>
      </c>
    </row>
    <row r="162" s="13" customFormat="1">
      <c r="A162" s="13"/>
      <c r="B162" s="227"/>
      <c r="C162" s="228"/>
      <c r="D162" s="229" t="s">
        <v>136</v>
      </c>
      <c r="E162" s="230" t="s">
        <v>1</v>
      </c>
      <c r="F162" s="231" t="s">
        <v>204</v>
      </c>
      <c r="G162" s="228"/>
      <c r="H162" s="232">
        <v>17.884</v>
      </c>
      <c r="I162" s="233"/>
      <c r="J162" s="228"/>
      <c r="K162" s="228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136</v>
      </c>
      <c r="AU162" s="238" t="s">
        <v>85</v>
      </c>
      <c r="AV162" s="13" t="s">
        <v>85</v>
      </c>
      <c r="AW162" s="13" t="s">
        <v>32</v>
      </c>
      <c r="AX162" s="13" t="s">
        <v>81</v>
      </c>
      <c r="AY162" s="238" t="s">
        <v>128</v>
      </c>
    </row>
    <row r="163" s="2" customFormat="1" ht="21.75" customHeight="1">
      <c r="A163" s="38"/>
      <c r="B163" s="39"/>
      <c r="C163" s="213" t="s">
        <v>205</v>
      </c>
      <c r="D163" s="213" t="s">
        <v>130</v>
      </c>
      <c r="E163" s="214" t="s">
        <v>206</v>
      </c>
      <c r="F163" s="215" t="s">
        <v>207</v>
      </c>
      <c r="G163" s="216" t="s">
        <v>148</v>
      </c>
      <c r="H163" s="217">
        <v>3.8050000000000002</v>
      </c>
      <c r="I163" s="218"/>
      <c r="J163" s="219">
        <f>ROUND(I163*H163,2)</f>
        <v>0</v>
      </c>
      <c r="K163" s="220"/>
      <c r="L163" s="44"/>
      <c r="M163" s="221" t="s">
        <v>1</v>
      </c>
      <c r="N163" s="222" t="s">
        <v>41</v>
      </c>
      <c r="O163" s="91"/>
      <c r="P163" s="223">
        <f>O163*H163</f>
        <v>0</v>
      </c>
      <c r="Q163" s="223">
        <v>0.45929999999999999</v>
      </c>
      <c r="R163" s="223">
        <f>Q163*H163</f>
        <v>1.7476365</v>
      </c>
      <c r="S163" s="223">
        <v>0</v>
      </c>
      <c r="T163" s="22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5" t="s">
        <v>134</v>
      </c>
      <c r="AT163" s="225" t="s">
        <v>130</v>
      </c>
      <c r="AU163" s="225" t="s">
        <v>85</v>
      </c>
      <c r="AY163" s="17" t="s">
        <v>128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7" t="s">
        <v>81</v>
      </c>
      <c r="BK163" s="226">
        <f>ROUND(I163*H163,2)</f>
        <v>0</v>
      </c>
      <c r="BL163" s="17" t="s">
        <v>134</v>
      </c>
      <c r="BM163" s="225" t="s">
        <v>208</v>
      </c>
    </row>
    <row r="164" s="13" customFormat="1">
      <c r="A164" s="13"/>
      <c r="B164" s="227"/>
      <c r="C164" s="228"/>
      <c r="D164" s="229" t="s">
        <v>136</v>
      </c>
      <c r="E164" s="230" t="s">
        <v>1</v>
      </c>
      <c r="F164" s="231" t="s">
        <v>209</v>
      </c>
      <c r="G164" s="228"/>
      <c r="H164" s="232">
        <v>3.8050000000000002</v>
      </c>
      <c r="I164" s="233"/>
      <c r="J164" s="228"/>
      <c r="K164" s="228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136</v>
      </c>
      <c r="AU164" s="238" t="s">
        <v>85</v>
      </c>
      <c r="AV164" s="13" t="s">
        <v>85</v>
      </c>
      <c r="AW164" s="13" t="s">
        <v>32</v>
      </c>
      <c r="AX164" s="13" t="s">
        <v>81</v>
      </c>
      <c r="AY164" s="238" t="s">
        <v>128</v>
      </c>
    </row>
    <row r="165" s="12" customFormat="1" ht="22.8" customHeight="1">
      <c r="A165" s="12"/>
      <c r="B165" s="197"/>
      <c r="C165" s="198"/>
      <c r="D165" s="199" t="s">
        <v>75</v>
      </c>
      <c r="E165" s="211" t="s">
        <v>174</v>
      </c>
      <c r="F165" s="211" t="s">
        <v>210</v>
      </c>
      <c r="G165" s="198"/>
      <c r="H165" s="198"/>
      <c r="I165" s="201"/>
      <c r="J165" s="212">
        <f>BK165</f>
        <v>0</v>
      </c>
      <c r="K165" s="198"/>
      <c r="L165" s="203"/>
      <c r="M165" s="204"/>
      <c r="N165" s="205"/>
      <c r="O165" s="205"/>
      <c r="P165" s="206">
        <f>SUM(P166:P188)</f>
        <v>0</v>
      </c>
      <c r="Q165" s="205"/>
      <c r="R165" s="206">
        <f>SUM(R166:R188)</f>
        <v>0</v>
      </c>
      <c r="S165" s="205"/>
      <c r="T165" s="207">
        <f>SUM(T166:T188)</f>
        <v>43.587160000000004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8" t="s">
        <v>81</v>
      </c>
      <c r="AT165" s="209" t="s">
        <v>75</v>
      </c>
      <c r="AU165" s="209" t="s">
        <v>81</v>
      </c>
      <c r="AY165" s="208" t="s">
        <v>128</v>
      </c>
      <c r="BK165" s="210">
        <f>SUM(BK166:BK188)</f>
        <v>0</v>
      </c>
    </row>
    <row r="166" s="2" customFormat="1" ht="37.8" customHeight="1">
      <c r="A166" s="38"/>
      <c r="B166" s="39"/>
      <c r="C166" s="213" t="s">
        <v>211</v>
      </c>
      <c r="D166" s="213" t="s">
        <v>130</v>
      </c>
      <c r="E166" s="214" t="s">
        <v>212</v>
      </c>
      <c r="F166" s="215" t="s">
        <v>213</v>
      </c>
      <c r="G166" s="216" t="s">
        <v>148</v>
      </c>
      <c r="H166" s="217">
        <v>70</v>
      </c>
      <c r="I166" s="218"/>
      <c r="J166" s="219">
        <f>ROUND(I166*H166,2)</f>
        <v>0</v>
      </c>
      <c r="K166" s="220"/>
      <c r="L166" s="44"/>
      <c r="M166" s="221" t="s">
        <v>1</v>
      </c>
      <c r="N166" s="222" t="s">
        <v>41</v>
      </c>
      <c r="O166" s="91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5" t="s">
        <v>134</v>
      </c>
      <c r="AT166" s="225" t="s">
        <v>130</v>
      </c>
      <c r="AU166" s="225" t="s">
        <v>85</v>
      </c>
      <c r="AY166" s="17" t="s">
        <v>128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7" t="s">
        <v>81</v>
      </c>
      <c r="BK166" s="226">
        <f>ROUND(I166*H166,2)</f>
        <v>0</v>
      </c>
      <c r="BL166" s="17" t="s">
        <v>134</v>
      </c>
      <c r="BM166" s="225" t="s">
        <v>214</v>
      </c>
    </row>
    <row r="167" s="13" customFormat="1">
      <c r="A167" s="13"/>
      <c r="B167" s="227"/>
      <c r="C167" s="228"/>
      <c r="D167" s="229" t="s">
        <v>136</v>
      </c>
      <c r="E167" s="230" t="s">
        <v>1</v>
      </c>
      <c r="F167" s="231" t="s">
        <v>215</v>
      </c>
      <c r="G167" s="228"/>
      <c r="H167" s="232">
        <v>25</v>
      </c>
      <c r="I167" s="233"/>
      <c r="J167" s="228"/>
      <c r="K167" s="228"/>
      <c r="L167" s="234"/>
      <c r="M167" s="235"/>
      <c r="N167" s="236"/>
      <c r="O167" s="236"/>
      <c r="P167" s="236"/>
      <c r="Q167" s="236"/>
      <c r="R167" s="236"/>
      <c r="S167" s="236"/>
      <c r="T167" s="23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8" t="s">
        <v>136</v>
      </c>
      <c r="AU167" s="238" t="s">
        <v>85</v>
      </c>
      <c r="AV167" s="13" t="s">
        <v>85</v>
      </c>
      <c r="AW167" s="13" t="s">
        <v>32</v>
      </c>
      <c r="AX167" s="13" t="s">
        <v>76</v>
      </c>
      <c r="AY167" s="238" t="s">
        <v>128</v>
      </c>
    </row>
    <row r="168" s="13" customFormat="1">
      <c r="A168" s="13"/>
      <c r="B168" s="227"/>
      <c r="C168" s="228"/>
      <c r="D168" s="229" t="s">
        <v>136</v>
      </c>
      <c r="E168" s="230" t="s">
        <v>1</v>
      </c>
      <c r="F168" s="231" t="s">
        <v>216</v>
      </c>
      <c r="G168" s="228"/>
      <c r="H168" s="232">
        <v>20</v>
      </c>
      <c r="I168" s="233"/>
      <c r="J168" s="228"/>
      <c r="K168" s="228"/>
      <c r="L168" s="234"/>
      <c r="M168" s="235"/>
      <c r="N168" s="236"/>
      <c r="O168" s="236"/>
      <c r="P168" s="236"/>
      <c r="Q168" s="236"/>
      <c r="R168" s="236"/>
      <c r="S168" s="236"/>
      <c r="T168" s="23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8" t="s">
        <v>136</v>
      </c>
      <c r="AU168" s="238" t="s">
        <v>85</v>
      </c>
      <c r="AV168" s="13" t="s">
        <v>85</v>
      </c>
      <c r="AW168" s="13" t="s">
        <v>32</v>
      </c>
      <c r="AX168" s="13" t="s">
        <v>76</v>
      </c>
      <c r="AY168" s="238" t="s">
        <v>128</v>
      </c>
    </row>
    <row r="169" s="13" customFormat="1">
      <c r="A169" s="13"/>
      <c r="B169" s="227"/>
      <c r="C169" s="228"/>
      <c r="D169" s="229" t="s">
        <v>136</v>
      </c>
      <c r="E169" s="230" t="s">
        <v>1</v>
      </c>
      <c r="F169" s="231" t="s">
        <v>217</v>
      </c>
      <c r="G169" s="228"/>
      <c r="H169" s="232">
        <v>25</v>
      </c>
      <c r="I169" s="233"/>
      <c r="J169" s="228"/>
      <c r="K169" s="228"/>
      <c r="L169" s="234"/>
      <c r="M169" s="235"/>
      <c r="N169" s="236"/>
      <c r="O169" s="236"/>
      <c r="P169" s="236"/>
      <c r="Q169" s="236"/>
      <c r="R169" s="236"/>
      <c r="S169" s="236"/>
      <c r="T169" s="2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8" t="s">
        <v>136</v>
      </c>
      <c r="AU169" s="238" t="s">
        <v>85</v>
      </c>
      <c r="AV169" s="13" t="s">
        <v>85</v>
      </c>
      <c r="AW169" s="13" t="s">
        <v>32</v>
      </c>
      <c r="AX169" s="13" t="s">
        <v>76</v>
      </c>
      <c r="AY169" s="238" t="s">
        <v>128</v>
      </c>
    </row>
    <row r="170" s="14" customFormat="1">
      <c r="A170" s="14"/>
      <c r="B170" s="250"/>
      <c r="C170" s="251"/>
      <c r="D170" s="229" t="s">
        <v>136</v>
      </c>
      <c r="E170" s="252" t="s">
        <v>83</v>
      </c>
      <c r="F170" s="253" t="s">
        <v>218</v>
      </c>
      <c r="G170" s="251"/>
      <c r="H170" s="254">
        <v>70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0" t="s">
        <v>136</v>
      </c>
      <c r="AU170" s="260" t="s">
        <v>85</v>
      </c>
      <c r="AV170" s="14" t="s">
        <v>134</v>
      </c>
      <c r="AW170" s="14" t="s">
        <v>32</v>
      </c>
      <c r="AX170" s="14" t="s">
        <v>81</v>
      </c>
      <c r="AY170" s="260" t="s">
        <v>128</v>
      </c>
    </row>
    <row r="171" s="2" customFormat="1" ht="37.8" customHeight="1">
      <c r="A171" s="38"/>
      <c r="B171" s="39"/>
      <c r="C171" s="213" t="s">
        <v>219</v>
      </c>
      <c r="D171" s="213" t="s">
        <v>130</v>
      </c>
      <c r="E171" s="214" t="s">
        <v>220</v>
      </c>
      <c r="F171" s="215" t="s">
        <v>221</v>
      </c>
      <c r="G171" s="216" t="s">
        <v>148</v>
      </c>
      <c r="H171" s="217">
        <v>4200</v>
      </c>
      <c r="I171" s="218"/>
      <c r="J171" s="219">
        <f>ROUND(I171*H171,2)</f>
        <v>0</v>
      </c>
      <c r="K171" s="220"/>
      <c r="L171" s="44"/>
      <c r="M171" s="221" t="s">
        <v>1</v>
      </c>
      <c r="N171" s="222" t="s">
        <v>41</v>
      </c>
      <c r="O171" s="91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5" t="s">
        <v>134</v>
      </c>
      <c r="AT171" s="225" t="s">
        <v>130</v>
      </c>
      <c r="AU171" s="225" t="s">
        <v>85</v>
      </c>
      <c r="AY171" s="17" t="s">
        <v>128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7" t="s">
        <v>81</v>
      </c>
      <c r="BK171" s="226">
        <f>ROUND(I171*H171,2)</f>
        <v>0</v>
      </c>
      <c r="BL171" s="17" t="s">
        <v>134</v>
      </c>
      <c r="BM171" s="225" t="s">
        <v>222</v>
      </c>
    </row>
    <row r="172" s="15" customFormat="1">
      <c r="A172" s="15"/>
      <c r="B172" s="261"/>
      <c r="C172" s="262"/>
      <c r="D172" s="229" t="s">
        <v>136</v>
      </c>
      <c r="E172" s="263" t="s">
        <v>1</v>
      </c>
      <c r="F172" s="264" t="s">
        <v>223</v>
      </c>
      <c r="G172" s="262"/>
      <c r="H172" s="263" t="s">
        <v>1</v>
      </c>
      <c r="I172" s="265"/>
      <c r="J172" s="262"/>
      <c r="K172" s="262"/>
      <c r="L172" s="266"/>
      <c r="M172" s="267"/>
      <c r="N172" s="268"/>
      <c r="O172" s="268"/>
      <c r="P172" s="268"/>
      <c r="Q172" s="268"/>
      <c r="R172" s="268"/>
      <c r="S172" s="268"/>
      <c r="T172" s="26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0" t="s">
        <v>136</v>
      </c>
      <c r="AU172" s="270" t="s">
        <v>85</v>
      </c>
      <c r="AV172" s="15" t="s">
        <v>81</v>
      </c>
      <c r="AW172" s="15" t="s">
        <v>32</v>
      </c>
      <c r="AX172" s="15" t="s">
        <v>76</v>
      </c>
      <c r="AY172" s="270" t="s">
        <v>128</v>
      </c>
    </row>
    <row r="173" s="13" customFormat="1">
      <c r="A173" s="13"/>
      <c r="B173" s="227"/>
      <c r="C173" s="228"/>
      <c r="D173" s="229" t="s">
        <v>136</v>
      </c>
      <c r="E173" s="230" t="s">
        <v>1</v>
      </c>
      <c r="F173" s="231" t="s">
        <v>224</v>
      </c>
      <c r="G173" s="228"/>
      <c r="H173" s="232">
        <v>4200</v>
      </c>
      <c r="I173" s="233"/>
      <c r="J173" s="228"/>
      <c r="K173" s="228"/>
      <c r="L173" s="234"/>
      <c r="M173" s="235"/>
      <c r="N173" s="236"/>
      <c r="O173" s="236"/>
      <c r="P173" s="236"/>
      <c r="Q173" s="236"/>
      <c r="R173" s="236"/>
      <c r="S173" s="236"/>
      <c r="T173" s="2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8" t="s">
        <v>136</v>
      </c>
      <c r="AU173" s="238" t="s">
        <v>85</v>
      </c>
      <c r="AV173" s="13" t="s">
        <v>85</v>
      </c>
      <c r="AW173" s="13" t="s">
        <v>32</v>
      </c>
      <c r="AX173" s="13" t="s">
        <v>81</v>
      </c>
      <c r="AY173" s="238" t="s">
        <v>128</v>
      </c>
    </row>
    <row r="174" s="2" customFormat="1" ht="37.8" customHeight="1">
      <c r="A174" s="38"/>
      <c r="B174" s="39"/>
      <c r="C174" s="213" t="s">
        <v>225</v>
      </c>
      <c r="D174" s="213" t="s">
        <v>130</v>
      </c>
      <c r="E174" s="214" t="s">
        <v>226</v>
      </c>
      <c r="F174" s="215" t="s">
        <v>227</v>
      </c>
      <c r="G174" s="216" t="s">
        <v>148</v>
      </c>
      <c r="H174" s="217">
        <v>70</v>
      </c>
      <c r="I174" s="218"/>
      <c r="J174" s="219">
        <f>ROUND(I174*H174,2)</f>
        <v>0</v>
      </c>
      <c r="K174" s="220"/>
      <c r="L174" s="44"/>
      <c r="M174" s="221" t="s">
        <v>1</v>
      </c>
      <c r="N174" s="222" t="s">
        <v>41</v>
      </c>
      <c r="O174" s="91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5" t="s">
        <v>134</v>
      </c>
      <c r="AT174" s="225" t="s">
        <v>130</v>
      </c>
      <c r="AU174" s="225" t="s">
        <v>85</v>
      </c>
      <c r="AY174" s="17" t="s">
        <v>128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7" t="s">
        <v>81</v>
      </c>
      <c r="BK174" s="226">
        <f>ROUND(I174*H174,2)</f>
        <v>0</v>
      </c>
      <c r="BL174" s="17" t="s">
        <v>134</v>
      </c>
      <c r="BM174" s="225" t="s">
        <v>228</v>
      </c>
    </row>
    <row r="175" s="13" customFormat="1">
      <c r="A175" s="13"/>
      <c r="B175" s="227"/>
      <c r="C175" s="228"/>
      <c r="D175" s="229" t="s">
        <v>136</v>
      </c>
      <c r="E175" s="230" t="s">
        <v>1</v>
      </c>
      <c r="F175" s="231" t="s">
        <v>83</v>
      </c>
      <c r="G175" s="228"/>
      <c r="H175" s="232">
        <v>70</v>
      </c>
      <c r="I175" s="233"/>
      <c r="J175" s="228"/>
      <c r="K175" s="228"/>
      <c r="L175" s="234"/>
      <c r="M175" s="235"/>
      <c r="N175" s="236"/>
      <c r="O175" s="236"/>
      <c r="P175" s="236"/>
      <c r="Q175" s="236"/>
      <c r="R175" s="236"/>
      <c r="S175" s="236"/>
      <c r="T175" s="23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8" t="s">
        <v>136</v>
      </c>
      <c r="AU175" s="238" t="s">
        <v>85</v>
      </c>
      <c r="AV175" s="13" t="s">
        <v>85</v>
      </c>
      <c r="AW175" s="13" t="s">
        <v>32</v>
      </c>
      <c r="AX175" s="13" t="s">
        <v>81</v>
      </c>
      <c r="AY175" s="238" t="s">
        <v>128</v>
      </c>
    </row>
    <row r="176" s="2" customFormat="1" ht="24.15" customHeight="1">
      <c r="A176" s="38"/>
      <c r="B176" s="39"/>
      <c r="C176" s="213" t="s">
        <v>229</v>
      </c>
      <c r="D176" s="213" t="s">
        <v>130</v>
      </c>
      <c r="E176" s="214" t="s">
        <v>230</v>
      </c>
      <c r="F176" s="215" t="s">
        <v>231</v>
      </c>
      <c r="G176" s="216" t="s">
        <v>133</v>
      </c>
      <c r="H176" s="217">
        <v>23.27</v>
      </c>
      <c r="I176" s="218"/>
      <c r="J176" s="219">
        <f>ROUND(I176*H176,2)</f>
        <v>0</v>
      </c>
      <c r="K176" s="220"/>
      <c r="L176" s="44"/>
      <c r="M176" s="221" t="s">
        <v>1</v>
      </c>
      <c r="N176" s="222" t="s">
        <v>41</v>
      </c>
      <c r="O176" s="91"/>
      <c r="P176" s="223">
        <f>O176*H176</f>
        <v>0</v>
      </c>
      <c r="Q176" s="223">
        <v>0</v>
      </c>
      <c r="R176" s="223">
        <f>Q176*H176</f>
        <v>0</v>
      </c>
      <c r="S176" s="223">
        <v>1</v>
      </c>
      <c r="T176" s="224">
        <f>S176*H176</f>
        <v>23.27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5" t="s">
        <v>134</v>
      </c>
      <c r="AT176" s="225" t="s">
        <v>130</v>
      </c>
      <c r="AU176" s="225" t="s">
        <v>85</v>
      </c>
      <c r="AY176" s="17" t="s">
        <v>128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7" t="s">
        <v>81</v>
      </c>
      <c r="BK176" s="226">
        <f>ROUND(I176*H176,2)</f>
        <v>0</v>
      </c>
      <c r="BL176" s="17" t="s">
        <v>134</v>
      </c>
      <c r="BM176" s="225" t="s">
        <v>232</v>
      </c>
    </row>
    <row r="177" s="13" customFormat="1">
      <c r="A177" s="13"/>
      <c r="B177" s="227"/>
      <c r="C177" s="228"/>
      <c r="D177" s="229" t="s">
        <v>136</v>
      </c>
      <c r="E177" s="230" t="s">
        <v>1</v>
      </c>
      <c r="F177" s="231" t="s">
        <v>233</v>
      </c>
      <c r="G177" s="228"/>
      <c r="H177" s="232">
        <v>20.613</v>
      </c>
      <c r="I177" s="233"/>
      <c r="J177" s="228"/>
      <c r="K177" s="228"/>
      <c r="L177" s="234"/>
      <c r="M177" s="235"/>
      <c r="N177" s="236"/>
      <c r="O177" s="236"/>
      <c r="P177" s="236"/>
      <c r="Q177" s="236"/>
      <c r="R177" s="236"/>
      <c r="S177" s="236"/>
      <c r="T177" s="23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8" t="s">
        <v>136</v>
      </c>
      <c r="AU177" s="238" t="s">
        <v>85</v>
      </c>
      <c r="AV177" s="13" t="s">
        <v>85</v>
      </c>
      <c r="AW177" s="13" t="s">
        <v>32</v>
      </c>
      <c r="AX177" s="13" t="s">
        <v>76</v>
      </c>
      <c r="AY177" s="238" t="s">
        <v>128</v>
      </c>
    </row>
    <row r="178" s="13" customFormat="1">
      <c r="A178" s="13"/>
      <c r="B178" s="227"/>
      <c r="C178" s="228"/>
      <c r="D178" s="229" t="s">
        <v>136</v>
      </c>
      <c r="E178" s="230" t="s">
        <v>1</v>
      </c>
      <c r="F178" s="231" t="s">
        <v>234</v>
      </c>
      <c r="G178" s="228"/>
      <c r="H178" s="232">
        <v>1.3680000000000001</v>
      </c>
      <c r="I178" s="233"/>
      <c r="J178" s="228"/>
      <c r="K178" s="228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136</v>
      </c>
      <c r="AU178" s="238" t="s">
        <v>85</v>
      </c>
      <c r="AV178" s="13" t="s">
        <v>85</v>
      </c>
      <c r="AW178" s="13" t="s">
        <v>32</v>
      </c>
      <c r="AX178" s="13" t="s">
        <v>76</v>
      </c>
      <c r="AY178" s="238" t="s">
        <v>128</v>
      </c>
    </row>
    <row r="179" s="13" customFormat="1">
      <c r="A179" s="13"/>
      <c r="B179" s="227"/>
      <c r="C179" s="228"/>
      <c r="D179" s="229" t="s">
        <v>136</v>
      </c>
      <c r="E179" s="230" t="s">
        <v>1</v>
      </c>
      <c r="F179" s="231" t="s">
        <v>235</v>
      </c>
      <c r="G179" s="228"/>
      <c r="H179" s="232">
        <v>1.2889999999999999</v>
      </c>
      <c r="I179" s="233"/>
      <c r="J179" s="228"/>
      <c r="K179" s="228"/>
      <c r="L179" s="234"/>
      <c r="M179" s="235"/>
      <c r="N179" s="236"/>
      <c r="O179" s="236"/>
      <c r="P179" s="236"/>
      <c r="Q179" s="236"/>
      <c r="R179" s="236"/>
      <c r="S179" s="236"/>
      <c r="T179" s="23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8" t="s">
        <v>136</v>
      </c>
      <c r="AU179" s="238" t="s">
        <v>85</v>
      </c>
      <c r="AV179" s="13" t="s">
        <v>85</v>
      </c>
      <c r="AW179" s="13" t="s">
        <v>32</v>
      </c>
      <c r="AX179" s="13" t="s">
        <v>76</v>
      </c>
      <c r="AY179" s="238" t="s">
        <v>128</v>
      </c>
    </row>
    <row r="180" s="14" customFormat="1">
      <c r="A180" s="14"/>
      <c r="B180" s="250"/>
      <c r="C180" s="251"/>
      <c r="D180" s="229" t="s">
        <v>136</v>
      </c>
      <c r="E180" s="252" t="s">
        <v>1</v>
      </c>
      <c r="F180" s="253" t="s">
        <v>218</v>
      </c>
      <c r="G180" s="251"/>
      <c r="H180" s="254">
        <v>23.27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136</v>
      </c>
      <c r="AU180" s="260" t="s">
        <v>85</v>
      </c>
      <c r="AV180" s="14" t="s">
        <v>134</v>
      </c>
      <c r="AW180" s="14" t="s">
        <v>32</v>
      </c>
      <c r="AX180" s="14" t="s">
        <v>81</v>
      </c>
      <c r="AY180" s="260" t="s">
        <v>128</v>
      </c>
    </row>
    <row r="181" s="2" customFormat="1" ht="37.8" customHeight="1">
      <c r="A181" s="38"/>
      <c r="B181" s="39"/>
      <c r="C181" s="213" t="s">
        <v>236</v>
      </c>
      <c r="D181" s="213" t="s">
        <v>130</v>
      </c>
      <c r="E181" s="214" t="s">
        <v>237</v>
      </c>
      <c r="F181" s="215" t="s">
        <v>238</v>
      </c>
      <c r="G181" s="216" t="s">
        <v>133</v>
      </c>
      <c r="H181" s="217">
        <v>5.2000000000000002</v>
      </c>
      <c r="I181" s="218"/>
      <c r="J181" s="219">
        <f>ROUND(I181*H181,2)</f>
        <v>0</v>
      </c>
      <c r="K181" s="220"/>
      <c r="L181" s="44"/>
      <c r="M181" s="221" t="s">
        <v>1</v>
      </c>
      <c r="N181" s="222" t="s">
        <v>41</v>
      </c>
      <c r="O181" s="91"/>
      <c r="P181" s="223">
        <f>O181*H181</f>
        <v>0</v>
      </c>
      <c r="Q181" s="223">
        <v>0</v>
      </c>
      <c r="R181" s="223">
        <f>Q181*H181</f>
        <v>0</v>
      </c>
      <c r="S181" s="223">
        <v>2.2000000000000002</v>
      </c>
      <c r="T181" s="224">
        <f>S181*H181</f>
        <v>11.440000000000001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5" t="s">
        <v>134</v>
      </c>
      <c r="AT181" s="225" t="s">
        <v>130</v>
      </c>
      <c r="AU181" s="225" t="s">
        <v>85</v>
      </c>
      <c r="AY181" s="17" t="s">
        <v>128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7" t="s">
        <v>81</v>
      </c>
      <c r="BK181" s="226">
        <f>ROUND(I181*H181,2)</f>
        <v>0</v>
      </c>
      <c r="BL181" s="17" t="s">
        <v>134</v>
      </c>
      <c r="BM181" s="225" t="s">
        <v>239</v>
      </c>
    </row>
    <row r="182" s="13" customFormat="1">
      <c r="A182" s="13"/>
      <c r="B182" s="227"/>
      <c r="C182" s="228"/>
      <c r="D182" s="229" t="s">
        <v>136</v>
      </c>
      <c r="E182" s="230" t="s">
        <v>1</v>
      </c>
      <c r="F182" s="231" t="s">
        <v>240</v>
      </c>
      <c r="G182" s="228"/>
      <c r="H182" s="232">
        <v>3.1269999999999998</v>
      </c>
      <c r="I182" s="233"/>
      <c r="J182" s="228"/>
      <c r="K182" s="228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136</v>
      </c>
      <c r="AU182" s="238" t="s">
        <v>85</v>
      </c>
      <c r="AV182" s="13" t="s">
        <v>85</v>
      </c>
      <c r="AW182" s="13" t="s">
        <v>32</v>
      </c>
      <c r="AX182" s="13" t="s">
        <v>76</v>
      </c>
      <c r="AY182" s="238" t="s">
        <v>128</v>
      </c>
    </row>
    <row r="183" s="13" customFormat="1">
      <c r="A183" s="13"/>
      <c r="B183" s="227"/>
      <c r="C183" s="228"/>
      <c r="D183" s="229" t="s">
        <v>136</v>
      </c>
      <c r="E183" s="230" t="s">
        <v>1</v>
      </c>
      <c r="F183" s="231" t="s">
        <v>241</v>
      </c>
      <c r="G183" s="228"/>
      <c r="H183" s="232">
        <v>2.073</v>
      </c>
      <c r="I183" s="233"/>
      <c r="J183" s="228"/>
      <c r="K183" s="228"/>
      <c r="L183" s="234"/>
      <c r="M183" s="235"/>
      <c r="N183" s="236"/>
      <c r="O183" s="236"/>
      <c r="P183" s="236"/>
      <c r="Q183" s="236"/>
      <c r="R183" s="236"/>
      <c r="S183" s="236"/>
      <c r="T183" s="23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8" t="s">
        <v>136</v>
      </c>
      <c r="AU183" s="238" t="s">
        <v>85</v>
      </c>
      <c r="AV183" s="13" t="s">
        <v>85</v>
      </c>
      <c r="AW183" s="13" t="s">
        <v>32</v>
      </c>
      <c r="AX183" s="13" t="s">
        <v>76</v>
      </c>
      <c r="AY183" s="238" t="s">
        <v>128</v>
      </c>
    </row>
    <row r="184" s="14" customFormat="1">
      <c r="A184" s="14"/>
      <c r="B184" s="250"/>
      <c r="C184" s="251"/>
      <c r="D184" s="229" t="s">
        <v>136</v>
      </c>
      <c r="E184" s="252" t="s">
        <v>1</v>
      </c>
      <c r="F184" s="253" t="s">
        <v>218</v>
      </c>
      <c r="G184" s="251"/>
      <c r="H184" s="254">
        <v>5.1999999999999993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0" t="s">
        <v>136</v>
      </c>
      <c r="AU184" s="260" t="s">
        <v>85</v>
      </c>
      <c r="AV184" s="14" t="s">
        <v>134</v>
      </c>
      <c r="AW184" s="14" t="s">
        <v>32</v>
      </c>
      <c r="AX184" s="14" t="s">
        <v>81</v>
      </c>
      <c r="AY184" s="260" t="s">
        <v>128</v>
      </c>
    </row>
    <row r="185" s="2" customFormat="1" ht="21.75" customHeight="1">
      <c r="A185" s="38"/>
      <c r="B185" s="39"/>
      <c r="C185" s="213" t="s">
        <v>7</v>
      </c>
      <c r="D185" s="213" t="s">
        <v>130</v>
      </c>
      <c r="E185" s="214" t="s">
        <v>242</v>
      </c>
      <c r="F185" s="215" t="s">
        <v>243</v>
      </c>
      <c r="G185" s="216" t="s">
        <v>133</v>
      </c>
      <c r="H185" s="217">
        <v>6.2190000000000003</v>
      </c>
      <c r="I185" s="218"/>
      <c r="J185" s="219">
        <f>ROUND(I185*H185,2)</f>
        <v>0</v>
      </c>
      <c r="K185" s="220"/>
      <c r="L185" s="44"/>
      <c r="M185" s="221" t="s">
        <v>1</v>
      </c>
      <c r="N185" s="222" t="s">
        <v>41</v>
      </c>
      <c r="O185" s="91"/>
      <c r="P185" s="223">
        <f>O185*H185</f>
        <v>0</v>
      </c>
      <c r="Q185" s="223">
        <v>0</v>
      </c>
      <c r="R185" s="223">
        <f>Q185*H185</f>
        <v>0</v>
      </c>
      <c r="S185" s="223">
        <v>1.3999999999999999</v>
      </c>
      <c r="T185" s="224">
        <f>S185*H185</f>
        <v>8.7065999999999999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5" t="s">
        <v>134</v>
      </c>
      <c r="AT185" s="225" t="s">
        <v>130</v>
      </c>
      <c r="AU185" s="225" t="s">
        <v>85</v>
      </c>
      <c r="AY185" s="17" t="s">
        <v>128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7" t="s">
        <v>81</v>
      </c>
      <c r="BK185" s="226">
        <f>ROUND(I185*H185,2)</f>
        <v>0</v>
      </c>
      <c r="BL185" s="17" t="s">
        <v>134</v>
      </c>
      <c r="BM185" s="225" t="s">
        <v>244</v>
      </c>
    </row>
    <row r="186" s="13" customFormat="1">
      <c r="A186" s="13"/>
      <c r="B186" s="227"/>
      <c r="C186" s="228"/>
      <c r="D186" s="229" t="s">
        <v>136</v>
      </c>
      <c r="E186" s="230" t="s">
        <v>1</v>
      </c>
      <c r="F186" s="231" t="s">
        <v>245</v>
      </c>
      <c r="G186" s="228"/>
      <c r="H186" s="232">
        <v>6.2190000000000003</v>
      </c>
      <c r="I186" s="233"/>
      <c r="J186" s="228"/>
      <c r="K186" s="228"/>
      <c r="L186" s="234"/>
      <c r="M186" s="235"/>
      <c r="N186" s="236"/>
      <c r="O186" s="236"/>
      <c r="P186" s="236"/>
      <c r="Q186" s="236"/>
      <c r="R186" s="236"/>
      <c r="S186" s="236"/>
      <c r="T186" s="23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8" t="s">
        <v>136</v>
      </c>
      <c r="AU186" s="238" t="s">
        <v>85</v>
      </c>
      <c r="AV186" s="13" t="s">
        <v>85</v>
      </c>
      <c r="AW186" s="13" t="s">
        <v>32</v>
      </c>
      <c r="AX186" s="13" t="s">
        <v>81</v>
      </c>
      <c r="AY186" s="238" t="s">
        <v>128</v>
      </c>
    </row>
    <row r="187" s="2" customFormat="1" ht="24.15" customHeight="1">
      <c r="A187" s="38"/>
      <c r="B187" s="39"/>
      <c r="C187" s="213" t="s">
        <v>246</v>
      </c>
      <c r="D187" s="213" t="s">
        <v>130</v>
      </c>
      <c r="E187" s="214" t="s">
        <v>247</v>
      </c>
      <c r="F187" s="215" t="s">
        <v>248</v>
      </c>
      <c r="G187" s="216" t="s">
        <v>148</v>
      </c>
      <c r="H187" s="217">
        <v>4.1600000000000001</v>
      </c>
      <c r="I187" s="218"/>
      <c r="J187" s="219">
        <f>ROUND(I187*H187,2)</f>
        <v>0</v>
      </c>
      <c r="K187" s="220"/>
      <c r="L187" s="44"/>
      <c r="M187" s="221" t="s">
        <v>1</v>
      </c>
      <c r="N187" s="222" t="s">
        <v>41</v>
      </c>
      <c r="O187" s="91"/>
      <c r="P187" s="223">
        <f>O187*H187</f>
        <v>0</v>
      </c>
      <c r="Q187" s="223">
        <v>0</v>
      </c>
      <c r="R187" s="223">
        <f>Q187*H187</f>
        <v>0</v>
      </c>
      <c r="S187" s="223">
        <v>0.041000000000000002</v>
      </c>
      <c r="T187" s="224">
        <f>S187*H187</f>
        <v>0.17056000000000002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5" t="s">
        <v>134</v>
      </c>
      <c r="AT187" s="225" t="s">
        <v>130</v>
      </c>
      <c r="AU187" s="225" t="s">
        <v>85</v>
      </c>
      <c r="AY187" s="17" t="s">
        <v>128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7" t="s">
        <v>81</v>
      </c>
      <c r="BK187" s="226">
        <f>ROUND(I187*H187,2)</f>
        <v>0</v>
      </c>
      <c r="BL187" s="17" t="s">
        <v>134</v>
      </c>
      <c r="BM187" s="225" t="s">
        <v>249</v>
      </c>
    </row>
    <row r="188" s="13" customFormat="1">
      <c r="A188" s="13"/>
      <c r="B188" s="227"/>
      <c r="C188" s="228"/>
      <c r="D188" s="229" t="s">
        <v>136</v>
      </c>
      <c r="E188" s="230" t="s">
        <v>1</v>
      </c>
      <c r="F188" s="231" t="s">
        <v>250</v>
      </c>
      <c r="G188" s="228"/>
      <c r="H188" s="232">
        <v>4.1600000000000001</v>
      </c>
      <c r="I188" s="233"/>
      <c r="J188" s="228"/>
      <c r="K188" s="228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136</v>
      </c>
      <c r="AU188" s="238" t="s">
        <v>85</v>
      </c>
      <c r="AV188" s="13" t="s">
        <v>85</v>
      </c>
      <c r="AW188" s="13" t="s">
        <v>32</v>
      </c>
      <c r="AX188" s="13" t="s">
        <v>81</v>
      </c>
      <c r="AY188" s="238" t="s">
        <v>128</v>
      </c>
    </row>
    <row r="189" s="12" customFormat="1" ht="22.8" customHeight="1">
      <c r="A189" s="12"/>
      <c r="B189" s="197"/>
      <c r="C189" s="198"/>
      <c r="D189" s="199" t="s">
        <v>75</v>
      </c>
      <c r="E189" s="211" t="s">
        <v>251</v>
      </c>
      <c r="F189" s="211" t="s">
        <v>252</v>
      </c>
      <c r="G189" s="198"/>
      <c r="H189" s="198"/>
      <c r="I189" s="201"/>
      <c r="J189" s="212">
        <f>BK189</f>
        <v>0</v>
      </c>
      <c r="K189" s="198"/>
      <c r="L189" s="203"/>
      <c r="M189" s="204"/>
      <c r="N189" s="205"/>
      <c r="O189" s="205"/>
      <c r="P189" s="206">
        <f>SUM(P190:P200)</f>
        <v>0</v>
      </c>
      <c r="Q189" s="205"/>
      <c r="R189" s="206">
        <f>SUM(R190:R200)</f>
        <v>0</v>
      </c>
      <c r="S189" s="205"/>
      <c r="T189" s="207">
        <f>SUM(T190:T200)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8" t="s">
        <v>81</v>
      </c>
      <c r="AT189" s="209" t="s">
        <v>75</v>
      </c>
      <c r="AU189" s="209" t="s">
        <v>81</v>
      </c>
      <c r="AY189" s="208" t="s">
        <v>128</v>
      </c>
      <c r="BK189" s="210">
        <f>SUM(BK190:BK200)</f>
        <v>0</v>
      </c>
    </row>
    <row r="190" s="2" customFormat="1" ht="16.5" customHeight="1">
      <c r="A190" s="38"/>
      <c r="B190" s="39"/>
      <c r="C190" s="213" t="s">
        <v>253</v>
      </c>
      <c r="D190" s="213" t="s">
        <v>130</v>
      </c>
      <c r="E190" s="214" t="s">
        <v>254</v>
      </c>
      <c r="F190" s="215" t="s">
        <v>255</v>
      </c>
      <c r="G190" s="216" t="s">
        <v>141</v>
      </c>
      <c r="H190" s="217">
        <v>46.051000000000002</v>
      </c>
      <c r="I190" s="218"/>
      <c r="J190" s="219">
        <f>ROUND(I190*H190,2)</f>
        <v>0</v>
      </c>
      <c r="K190" s="220"/>
      <c r="L190" s="44"/>
      <c r="M190" s="221" t="s">
        <v>1</v>
      </c>
      <c r="N190" s="222" t="s">
        <v>41</v>
      </c>
      <c r="O190" s="91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5" t="s">
        <v>134</v>
      </c>
      <c r="AT190" s="225" t="s">
        <v>130</v>
      </c>
      <c r="AU190" s="225" t="s">
        <v>85</v>
      </c>
      <c r="AY190" s="17" t="s">
        <v>128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7" t="s">
        <v>81</v>
      </c>
      <c r="BK190" s="226">
        <f>ROUND(I190*H190,2)</f>
        <v>0</v>
      </c>
      <c r="BL190" s="17" t="s">
        <v>134</v>
      </c>
      <c r="BM190" s="225" t="s">
        <v>256</v>
      </c>
    </row>
    <row r="191" s="2" customFormat="1" ht="24.15" customHeight="1">
      <c r="A191" s="38"/>
      <c r="B191" s="39"/>
      <c r="C191" s="213" t="s">
        <v>257</v>
      </c>
      <c r="D191" s="213" t="s">
        <v>130</v>
      </c>
      <c r="E191" s="214" t="s">
        <v>258</v>
      </c>
      <c r="F191" s="215" t="s">
        <v>259</v>
      </c>
      <c r="G191" s="216" t="s">
        <v>141</v>
      </c>
      <c r="H191" s="217">
        <v>46.051000000000002</v>
      </c>
      <c r="I191" s="218"/>
      <c r="J191" s="219">
        <f>ROUND(I191*H191,2)</f>
        <v>0</v>
      </c>
      <c r="K191" s="220"/>
      <c r="L191" s="44"/>
      <c r="M191" s="221" t="s">
        <v>1</v>
      </c>
      <c r="N191" s="222" t="s">
        <v>41</v>
      </c>
      <c r="O191" s="91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5" t="s">
        <v>134</v>
      </c>
      <c r="AT191" s="225" t="s">
        <v>130</v>
      </c>
      <c r="AU191" s="225" t="s">
        <v>85</v>
      </c>
      <c r="AY191" s="17" t="s">
        <v>128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7" t="s">
        <v>81</v>
      </c>
      <c r="BK191" s="226">
        <f>ROUND(I191*H191,2)</f>
        <v>0</v>
      </c>
      <c r="BL191" s="17" t="s">
        <v>134</v>
      </c>
      <c r="BM191" s="225" t="s">
        <v>260</v>
      </c>
    </row>
    <row r="192" s="2" customFormat="1" ht="24.15" customHeight="1">
      <c r="A192" s="38"/>
      <c r="B192" s="39"/>
      <c r="C192" s="213" t="s">
        <v>261</v>
      </c>
      <c r="D192" s="213" t="s">
        <v>130</v>
      </c>
      <c r="E192" s="214" t="s">
        <v>262</v>
      </c>
      <c r="F192" s="215" t="s">
        <v>263</v>
      </c>
      <c r="G192" s="216" t="s">
        <v>141</v>
      </c>
      <c r="H192" s="217">
        <v>46.051000000000002</v>
      </c>
      <c r="I192" s="218"/>
      <c r="J192" s="219">
        <f>ROUND(I192*H192,2)</f>
        <v>0</v>
      </c>
      <c r="K192" s="220"/>
      <c r="L192" s="44"/>
      <c r="M192" s="221" t="s">
        <v>1</v>
      </c>
      <c r="N192" s="222" t="s">
        <v>41</v>
      </c>
      <c r="O192" s="91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5" t="s">
        <v>134</v>
      </c>
      <c r="AT192" s="225" t="s">
        <v>130</v>
      </c>
      <c r="AU192" s="225" t="s">
        <v>85</v>
      </c>
      <c r="AY192" s="17" t="s">
        <v>128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7" t="s">
        <v>81</v>
      </c>
      <c r="BK192" s="226">
        <f>ROUND(I192*H192,2)</f>
        <v>0</v>
      </c>
      <c r="BL192" s="17" t="s">
        <v>134</v>
      </c>
      <c r="BM192" s="225" t="s">
        <v>264</v>
      </c>
    </row>
    <row r="193" s="2" customFormat="1" ht="24.15" customHeight="1">
      <c r="A193" s="38"/>
      <c r="B193" s="39"/>
      <c r="C193" s="213" t="s">
        <v>265</v>
      </c>
      <c r="D193" s="213" t="s">
        <v>130</v>
      </c>
      <c r="E193" s="214" t="s">
        <v>266</v>
      </c>
      <c r="F193" s="215" t="s">
        <v>267</v>
      </c>
      <c r="G193" s="216" t="s">
        <v>141</v>
      </c>
      <c r="H193" s="217">
        <v>368.40800000000002</v>
      </c>
      <c r="I193" s="218"/>
      <c r="J193" s="219">
        <f>ROUND(I193*H193,2)</f>
        <v>0</v>
      </c>
      <c r="K193" s="220"/>
      <c r="L193" s="44"/>
      <c r="M193" s="221" t="s">
        <v>1</v>
      </c>
      <c r="N193" s="222" t="s">
        <v>41</v>
      </c>
      <c r="O193" s="91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5" t="s">
        <v>134</v>
      </c>
      <c r="AT193" s="225" t="s">
        <v>130</v>
      </c>
      <c r="AU193" s="225" t="s">
        <v>85</v>
      </c>
      <c r="AY193" s="17" t="s">
        <v>128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7" t="s">
        <v>81</v>
      </c>
      <c r="BK193" s="226">
        <f>ROUND(I193*H193,2)</f>
        <v>0</v>
      </c>
      <c r="BL193" s="17" t="s">
        <v>134</v>
      </c>
      <c r="BM193" s="225" t="s">
        <v>268</v>
      </c>
    </row>
    <row r="194" s="13" customFormat="1">
      <c r="A194" s="13"/>
      <c r="B194" s="227"/>
      <c r="C194" s="228"/>
      <c r="D194" s="229" t="s">
        <v>136</v>
      </c>
      <c r="E194" s="228"/>
      <c r="F194" s="231" t="s">
        <v>269</v>
      </c>
      <c r="G194" s="228"/>
      <c r="H194" s="232">
        <v>368.40800000000002</v>
      </c>
      <c r="I194" s="233"/>
      <c r="J194" s="228"/>
      <c r="K194" s="228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136</v>
      </c>
      <c r="AU194" s="238" t="s">
        <v>85</v>
      </c>
      <c r="AV194" s="13" t="s">
        <v>85</v>
      </c>
      <c r="AW194" s="13" t="s">
        <v>4</v>
      </c>
      <c r="AX194" s="13" t="s">
        <v>81</v>
      </c>
      <c r="AY194" s="238" t="s">
        <v>128</v>
      </c>
    </row>
    <row r="195" s="2" customFormat="1" ht="33" customHeight="1">
      <c r="A195" s="38"/>
      <c r="B195" s="39"/>
      <c r="C195" s="213" t="s">
        <v>270</v>
      </c>
      <c r="D195" s="213" t="s">
        <v>130</v>
      </c>
      <c r="E195" s="214" t="s">
        <v>271</v>
      </c>
      <c r="F195" s="215" t="s">
        <v>272</v>
      </c>
      <c r="G195" s="216" t="s">
        <v>141</v>
      </c>
      <c r="H195" s="217">
        <v>11.44</v>
      </c>
      <c r="I195" s="218"/>
      <c r="J195" s="219">
        <f>ROUND(I195*H195,2)</f>
        <v>0</v>
      </c>
      <c r="K195" s="220"/>
      <c r="L195" s="44"/>
      <c r="M195" s="221" t="s">
        <v>1</v>
      </c>
      <c r="N195" s="222" t="s">
        <v>41</v>
      </c>
      <c r="O195" s="91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5" t="s">
        <v>134</v>
      </c>
      <c r="AT195" s="225" t="s">
        <v>130</v>
      </c>
      <c r="AU195" s="225" t="s">
        <v>85</v>
      </c>
      <c r="AY195" s="17" t="s">
        <v>128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7" t="s">
        <v>81</v>
      </c>
      <c r="BK195" s="226">
        <f>ROUND(I195*H195,2)</f>
        <v>0</v>
      </c>
      <c r="BL195" s="17" t="s">
        <v>134</v>
      </c>
      <c r="BM195" s="225" t="s">
        <v>273</v>
      </c>
    </row>
    <row r="196" s="2" customFormat="1" ht="33" customHeight="1">
      <c r="A196" s="38"/>
      <c r="B196" s="39"/>
      <c r="C196" s="213" t="s">
        <v>274</v>
      </c>
      <c r="D196" s="213" t="s">
        <v>130</v>
      </c>
      <c r="E196" s="214" t="s">
        <v>275</v>
      </c>
      <c r="F196" s="215" t="s">
        <v>276</v>
      </c>
      <c r="G196" s="216" t="s">
        <v>141</v>
      </c>
      <c r="H196" s="217">
        <v>23.27</v>
      </c>
      <c r="I196" s="218"/>
      <c r="J196" s="219">
        <f>ROUND(I196*H196,2)</f>
        <v>0</v>
      </c>
      <c r="K196" s="220"/>
      <c r="L196" s="44"/>
      <c r="M196" s="221" t="s">
        <v>1</v>
      </c>
      <c r="N196" s="222" t="s">
        <v>41</v>
      </c>
      <c r="O196" s="91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5" t="s">
        <v>134</v>
      </c>
      <c r="AT196" s="225" t="s">
        <v>130</v>
      </c>
      <c r="AU196" s="225" t="s">
        <v>85</v>
      </c>
      <c r="AY196" s="17" t="s">
        <v>128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7" t="s">
        <v>81</v>
      </c>
      <c r="BK196" s="226">
        <f>ROUND(I196*H196,2)</f>
        <v>0</v>
      </c>
      <c r="BL196" s="17" t="s">
        <v>134</v>
      </c>
      <c r="BM196" s="225" t="s">
        <v>277</v>
      </c>
    </row>
    <row r="197" s="2" customFormat="1" ht="33" customHeight="1">
      <c r="A197" s="38"/>
      <c r="B197" s="39"/>
      <c r="C197" s="213" t="s">
        <v>278</v>
      </c>
      <c r="D197" s="213" t="s">
        <v>130</v>
      </c>
      <c r="E197" s="214" t="s">
        <v>279</v>
      </c>
      <c r="F197" s="215" t="s">
        <v>280</v>
      </c>
      <c r="G197" s="216" t="s">
        <v>141</v>
      </c>
      <c r="H197" s="217">
        <v>1.2</v>
      </c>
      <c r="I197" s="218"/>
      <c r="J197" s="219">
        <f>ROUND(I197*H197,2)</f>
        <v>0</v>
      </c>
      <c r="K197" s="220"/>
      <c r="L197" s="44"/>
      <c r="M197" s="221" t="s">
        <v>1</v>
      </c>
      <c r="N197" s="222" t="s">
        <v>41</v>
      </c>
      <c r="O197" s="91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5" t="s">
        <v>134</v>
      </c>
      <c r="AT197" s="225" t="s">
        <v>130</v>
      </c>
      <c r="AU197" s="225" t="s">
        <v>85</v>
      </c>
      <c r="AY197" s="17" t="s">
        <v>128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7" t="s">
        <v>81</v>
      </c>
      <c r="BK197" s="226">
        <f>ROUND(I197*H197,2)</f>
        <v>0</v>
      </c>
      <c r="BL197" s="17" t="s">
        <v>134</v>
      </c>
      <c r="BM197" s="225" t="s">
        <v>281</v>
      </c>
    </row>
    <row r="198" s="2" customFormat="1" ht="33" customHeight="1">
      <c r="A198" s="38"/>
      <c r="B198" s="39"/>
      <c r="C198" s="213" t="s">
        <v>282</v>
      </c>
      <c r="D198" s="213" t="s">
        <v>130</v>
      </c>
      <c r="E198" s="214" t="s">
        <v>283</v>
      </c>
      <c r="F198" s="215" t="s">
        <v>284</v>
      </c>
      <c r="G198" s="216" t="s">
        <v>141</v>
      </c>
      <c r="H198" s="217">
        <v>0.28799999999999998</v>
      </c>
      <c r="I198" s="218"/>
      <c r="J198" s="219">
        <f>ROUND(I198*H198,2)</f>
        <v>0</v>
      </c>
      <c r="K198" s="220"/>
      <c r="L198" s="44"/>
      <c r="M198" s="221" t="s">
        <v>1</v>
      </c>
      <c r="N198" s="222" t="s">
        <v>41</v>
      </c>
      <c r="O198" s="91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5" t="s">
        <v>134</v>
      </c>
      <c r="AT198" s="225" t="s">
        <v>130</v>
      </c>
      <c r="AU198" s="225" t="s">
        <v>85</v>
      </c>
      <c r="AY198" s="17" t="s">
        <v>128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7" t="s">
        <v>81</v>
      </c>
      <c r="BK198" s="226">
        <f>ROUND(I198*H198,2)</f>
        <v>0</v>
      </c>
      <c r="BL198" s="17" t="s">
        <v>134</v>
      </c>
      <c r="BM198" s="225" t="s">
        <v>285</v>
      </c>
    </row>
    <row r="199" s="2" customFormat="1" ht="24.15" customHeight="1">
      <c r="A199" s="38"/>
      <c r="B199" s="39"/>
      <c r="C199" s="213" t="s">
        <v>286</v>
      </c>
      <c r="D199" s="213" t="s">
        <v>130</v>
      </c>
      <c r="E199" s="214" t="s">
        <v>287</v>
      </c>
      <c r="F199" s="215" t="s">
        <v>288</v>
      </c>
      <c r="G199" s="216" t="s">
        <v>141</v>
      </c>
      <c r="H199" s="217">
        <v>8.7070000000000007</v>
      </c>
      <c r="I199" s="218"/>
      <c r="J199" s="219">
        <f>ROUND(I199*H199,2)</f>
        <v>0</v>
      </c>
      <c r="K199" s="220"/>
      <c r="L199" s="44"/>
      <c r="M199" s="221" t="s">
        <v>1</v>
      </c>
      <c r="N199" s="222" t="s">
        <v>41</v>
      </c>
      <c r="O199" s="91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5" t="s">
        <v>134</v>
      </c>
      <c r="AT199" s="225" t="s">
        <v>130</v>
      </c>
      <c r="AU199" s="225" t="s">
        <v>85</v>
      </c>
      <c r="AY199" s="17" t="s">
        <v>128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7" t="s">
        <v>81</v>
      </c>
      <c r="BK199" s="226">
        <f>ROUND(I199*H199,2)</f>
        <v>0</v>
      </c>
      <c r="BL199" s="17" t="s">
        <v>134</v>
      </c>
      <c r="BM199" s="225" t="s">
        <v>289</v>
      </c>
    </row>
    <row r="200" s="2" customFormat="1" ht="33" customHeight="1">
      <c r="A200" s="38"/>
      <c r="B200" s="39"/>
      <c r="C200" s="213" t="s">
        <v>290</v>
      </c>
      <c r="D200" s="213" t="s">
        <v>130</v>
      </c>
      <c r="E200" s="214" t="s">
        <v>291</v>
      </c>
      <c r="F200" s="215" t="s">
        <v>292</v>
      </c>
      <c r="G200" s="216" t="s">
        <v>141</v>
      </c>
      <c r="H200" s="217">
        <v>1.1459999999999999</v>
      </c>
      <c r="I200" s="218"/>
      <c r="J200" s="219">
        <f>ROUND(I200*H200,2)</f>
        <v>0</v>
      </c>
      <c r="K200" s="220"/>
      <c r="L200" s="44"/>
      <c r="M200" s="221" t="s">
        <v>1</v>
      </c>
      <c r="N200" s="222" t="s">
        <v>41</v>
      </c>
      <c r="O200" s="91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5" t="s">
        <v>134</v>
      </c>
      <c r="AT200" s="225" t="s">
        <v>130</v>
      </c>
      <c r="AU200" s="225" t="s">
        <v>85</v>
      </c>
      <c r="AY200" s="17" t="s">
        <v>128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7" t="s">
        <v>81</v>
      </c>
      <c r="BK200" s="226">
        <f>ROUND(I200*H200,2)</f>
        <v>0</v>
      </c>
      <c r="BL200" s="17" t="s">
        <v>134</v>
      </c>
      <c r="BM200" s="225" t="s">
        <v>293</v>
      </c>
    </row>
    <row r="201" s="12" customFormat="1" ht="22.8" customHeight="1">
      <c r="A201" s="12"/>
      <c r="B201" s="197"/>
      <c r="C201" s="198"/>
      <c r="D201" s="199" t="s">
        <v>75</v>
      </c>
      <c r="E201" s="211" t="s">
        <v>294</v>
      </c>
      <c r="F201" s="211" t="s">
        <v>295</v>
      </c>
      <c r="G201" s="198"/>
      <c r="H201" s="198"/>
      <c r="I201" s="201"/>
      <c r="J201" s="212">
        <f>BK201</f>
        <v>0</v>
      </c>
      <c r="K201" s="198"/>
      <c r="L201" s="203"/>
      <c r="M201" s="204"/>
      <c r="N201" s="205"/>
      <c r="O201" s="205"/>
      <c r="P201" s="206">
        <f>P202</f>
        <v>0</v>
      </c>
      <c r="Q201" s="205"/>
      <c r="R201" s="206">
        <f>R202</f>
        <v>0</v>
      </c>
      <c r="S201" s="205"/>
      <c r="T201" s="207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8" t="s">
        <v>81</v>
      </c>
      <c r="AT201" s="209" t="s">
        <v>75</v>
      </c>
      <c r="AU201" s="209" t="s">
        <v>81</v>
      </c>
      <c r="AY201" s="208" t="s">
        <v>128</v>
      </c>
      <c r="BK201" s="210">
        <f>BK202</f>
        <v>0</v>
      </c>
    </row>
    <row r="202" s="2" customFormat="1" ht="16.5" customHeight="1">
      <c r="A202" s="38"/>
      <c r="B202" s="39"/>
      <c r="C202" s="213" t="s">
        <v>296</v>
      </c>
      <c r="D202" s="213" t="s">
        <v>130</v>
      </c>
      <c r="E202" s="214" t="s">
        <v>297</v>
      </c>
      <c r="F202" s="215" t="s">
        <v>298</v>
      </c>
      <c r="G202" s="216" t="s">
        <v>141</v>
      </c>
      <c r="H202" s="217">
        <v>27.776</v>
      </c>
      <c r="I202" s="218"/>
      <c r="J202" s="219">
        <f>ROUND(I202*H202,2)</f>
        <v>0</v>
      </c>
      <c r="K202" s="220"/>
      <c r="L202" s="44"/>
      <c r="M202" s="221" t="s">
        <v>1</v>
      </c>
      <c r="N202" s="222" t="s">
        <v>41</v>
      </c>
      <c r="O202" s="91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5" t="s">
        <v>134</v>
      </c>
      <c r="AT202" s="225" t="s">
        <v>130</v>
      </c>
      <c r="AU202" s="225" t="s">
        <v>85</v>
      </c>
      <c r="AY202" s="17" t="s">
        <v>128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7" t="s">
        <v>81</v>
      </c>
      <c r="BK202" s="226">
        <f>ROUND(I202*H202,2)</f>
        <v>0</v>
      </c>
      <c r="BL202" s="17" t="s">
        <v>134</v>
      </c>
      <c r="BM202" s="225" t="s">
        <v>299</v>
      </c>
    </row>
    <row r="203" s="12" customFormat="1" ht="25.92" customHeight="1">
      <c r="A203" s="12"/>
      <c r="B203" s="197"/>
      <c r="C203" s="198"/>
      <c r="D203" s="199" t="s">
        <v>75</v>
      </c>
      <c r="E203" s="200" t="s">
        <v>300</v>
      </c>
      <c r="F203" s="200" t="s">
        <v>301</v>
      </c>
      <c r="G203" s="198"/>
      <c r="H203" s="198"/>
      <c r="I203" s="201"/>
      <c r="J203" s="202">
        <f>BK203</f>
        <v>0</v>
      </c>
      <c r="K203" s="198"/>
      <c r="L203" s="203"/>
      <c r="M203" s="204"/>
      <c r="N203" s="205"/>
      <c r="O203" s="205"/>
      <c r="P203" s="206">
        <f>P204+P210+P213+P222+P227+P233+P236</f>
        <v>0</v>
      </c>
      <c r="Q203" s="205"/>
      <c r="R203" s="206">
        <f>R204+R210+R213+R222+R227+R233+R236</f>
        <v>0.29714299999999993</v>
      </c>
      <c r="S203" s="205"/>
      <c r="T203" s="207">
        <f>T204+T210+T213+T222+T227+T233+T236</f>
        <v>2.4641600000000006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8" t="s">
        <v>85</v>
      </c>
      <c r="AT203" s="209" t="s">
        <v>75</v>
      </c>
      <c r="AU203" s="209" t="s">
        <v>76</v>
      </c>
      <c r="AY203" s="208" t="s">
        <v>128</v>
      </c>
      <c r="BK203" s="210">
        <f>BK204+BK210+BK213+BK222+BK227+BK233+BK236</f>
        <v>0</v>
      </c>
    </row>
    <row r="204" s="12" customFormat="1" ht="22.8" customHeight="1">
      <c r="A204" s="12"/>
      <c r="B204" s="197"/>
      <c r="C204" s="198"/>
      <c r="D204" s="199" t="s">
        <v>75</v>
      </c>
      <c r="E204" s="211" t="s">
        <v>302</v>
      </c>
      <c r="F204" s="211" t="s">
        <v>303</v>
      </c>
      <c r="G204" s="198"/>
      <c r="H204" s="198"/>
      <c r="I204" s="201"/>
      <c r="J204" s="212">
        <f>BK204</f>
        <v>0</v>
      </c>
      <c r="K204" s="198"/>
      <c r="L204" s="203"/>
      <c r="M204" s="204"/>
      <c r="N204" s="205"/>
      <c r="O204" s="205"/>
      <c r="P204" s="206">
        <f>SUM(P205:P209)</f>
        <v>0</v>
      </c>
      <c r="Q204" s="205"/>
      <c r="R204" s="206">
        <f>SUM(R205:R209)</f>
        <v>0.14114299999999999</v>
      </c>
      <c r="S204" s="205"/>
      <c r="T204" s="207">
        <f>SUM(T205:T209)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8" t="s">
        <v>85</v>
      </c>
      <c r="AT204" s="209" t="s">
        <v>75</v>
      </c>
      <c r="AU204" s="209" t="s">
        <v>81</v>
      </c>
      <c r="AY204" s="208" t="s">
        <v>128</v>
      </c>
      <c r="BK204" s="210">
        <f>SUM(BK205:BK209)</f>
        <v>0</v>
      </c>
    </row>
    <row r="205" s="2" customFormat="1" ht="24.15" customHeight="1">
      <c r="A205" s="38"/>
      <c r="B205" s="39"/>
      <c r="C205" s="213" t="s">
        <v>304</v>
      </c>
      <c r="D205" s="213" t="s">
        <v>130</v>
      </c>
      <c r="E205" s="214" t="s">
        <v>305</v>
      </c>
      <c r="F205" s="215" t="s">
        <v>306</v>
      </c>
      <c r="G205" s="216" t="s">
        <v>148</v>
      </c>
      <c r="H205" s="217">
        <v>20</v>
      </c>
      <c r="I205" s="218"/>
      <c r="J205" s="219">
        <f>ROUND(I205*H205,2)</f>
        <v>0</v>
      </c>
      <c r="K205" s="220"/>
      <c r="L205" s="44"/>
      <c r="M205" s="221" t="s">
        <v>1</v>
      </c>
      <c r="N205" s="222" t="s">
        <v>41</v>
      </c>
      <c r="O205" s="91"/>
      <c r="P205" s="223">
        <f>O205*H205</f>
        <v>0</v>
      </c>
      <c r="Q205" s="223">
        <v>0.00088000000000000003</v>
      </c>
      <c r="R205" s="223">
        <f>Q205*H205</f>
        <v>0.017600000000000001</v>
      </c>
      <c r="S205" s="223">
        <v>0</v>
      </c>
      <c r="T205" s="22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5" t="s">
        <v>211</v>
      </c>
      <c r="AT205" s="225" t="s">
        <v>130</v>
      </c>
      <c r="AU205" s="225" t="s">
        <v>85</v>
      </c>
      <c r="AY205" s="17" t="s">
        <v>128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7" t="s">
        <v>81</v>
      </c>
      <c r="BK205" s="226">
        <f>ROUND(I205*H205,2)</f>
        <v>0</v>
      </c>
      <c r="BL205" s="17" t="s">
        <v>211</v>
      </c>
      <c r="BM205" s="225" t="s">
        <v>307</v>
      </c>
    </row>
    <row r="206" s="13" customFormat="1">
      <c r="A206" s="13"/>
      <c r="B206" s="227"/>
      <c r="C206" s="228"/>
      <c r="D206" s="229" t="s">
        <v>136</v>
      </c>
      <c r="E206" s="230" t="s">
        <v>1</v>
      </c>
      <c r="F206" s="231" t="s">
        <v>308</v>
      </c>
      <c r="G206" s="228"/>
      <c r="H206" s="232">
        <v>20</v>
      </c>
      <c r="I206" s="233"/>
      <c r="J206" s="228"/>
      <c r="K206" s="228"/>
      <c r="L206" s="234"/>
      <c r="M206" s="235"/>
      <c r="N206" s="236"/>
      <c r="O206" s="236"/>
      <c r="P206" s="236"/>
      <c r="Q206" s="236"/>
      <c r="R206" s="236"/>
      <c r="S206" s="236"/>
      <c r="T206" s="23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8" t="s">
        <v>136</v>
      </c>
      <c r="AU206" s="238" t="s">
        <v>85</v>
      </c>
      <c r="AV206" s="13" t="s">
        <v>85</v>
      </c>
      <c r="AW206" s="13" t="s">
        <v>32</v>
      </c>
      <c r="AX206" s="13" t="s">
        <v>81</v>
      </c>
      <c r="AY206" s="238" t="s">
        <v>128</v>
      </c>
    </row>
    <row r="207" s="2" customFormat="1" ht="49.05" customHeight="1">
      <c r="A207" s="38"/>
      <c r="B207" s="39"/>
      <c r="C207" s="239" t="s">
        <v>309</v>
      </c>
      <c r="D207" s="239" t="s">
        <v>138</v>
      </c>
      <c r="E207" s="240" t="s">
        <v>310</v>
      </c>
      <c r="F207" s="241" t="s">
        <v>311</v>
      </c>
      <c r="G207" s="242" t="s">
        <v>148</v>
      </c>
      <c r="H207" s="243">
        <v>23.309999999999999</v>
      </c>
      <c r="I207" s="244"/>
      <c r="J207" s="245">
        <f>ROUND(I207*H207,2)</f>
        <v>0</v>
      </c>
      <c r="K207" s="246"/>
      <c r="L207" s="247"/>
      <c r="M207" s="248" t="s">
        <v>1</v>
      </c>
      <c r="N207" s="249" t="s">
        <v>41</v>
      </c>
      <c r="O207" s="91"/>
      <c r="P207" s="223">
        <f>O207*H207</f>
        <v>0</v>
      </c>
      <c r="Q207" s="223">
        <v>0.0053</v>
      </c>
      <c r="R207" s="223">
        <f>Q207*H207</f>
        <v>0.123543</v>
      </c>
      <c r="S207" s="223">
        <v>0</v>
      </c>
      <c r="T207" s="22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5" t="s">
        <v>290</v>
      </c>
      <c r="AT207" s="225" t="s">
        <v>138</v>
      </c>
      <c r="AU207" s="225" t="s">
        <v>85</v>
      </c>
      <c r="AY207" s="17" t="s">
        <v>128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7" t="s">
        <v>81</v>
      </c>
      <c r="BK207" s="226">
        <f>ROUND(I207*H207,2)</f>
        <v>0</v>
      </c>
      <c r="BL207" s="17" t="s">
        <v>211</v>
      </c>
      <c r="BM207" s="225" t="s">
        <v>312</v>
      </c>
    </row>
    <row r="208" s="13" customFormat="1">
      <c r="A208" s="13"/>
      <c r="B208" s="227"/>
      <c r="C208" s="228"/>
      <c r="D208" s="229" t="s">
        <v>136</v>
      </c>
      <c r="E208" s="228"/>
      <c r="F208" s="231" t="s">
        <v>313</v>
      </c>
      <c r="G208" s="228"/>
      <c r="H208" s="232">
        <v>23.309999999999999</v>
      </c>
      <c r="I208" s="233"/>
      <c r="J208" s="228"/>
      <c r="K208" s="228"/>
      <c r="L208" s="234"/>
      <c r="M208" s="235"/>
      <c r="N208" s="236"/>
      <c r="O208" s="236"/>
      <c r="P208" s="236"/>
      <c r="Q208" s="236"/>
      <c r="R208" s="236"/>
      <c r="S208" s="236"/>
      <c r="T208" s="23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8" t="s">
        <v>136</v>
      </c>
      <c r="AU208" s="238" t="s">
        <v>85</v>
      </c>
      <c r="AV208" s="13" t="s">
        <v>85</v>
      </c>
      <c r="AW208" s="13" t="s">
        <v>4</v>
      </c>
      <c r="AX208" s="13" t="s">
        <v>81</v>
      </c>
      <c r="AY208" s="238" t="s">
        <v>128</v>
      </c>
    </row>
    <row r="209" s="2" customFormat="1" ht="24.15" customHeight="1">
      <c r="A209" s="38"/>
      <c r="B209" s="39"/>
      <c r="C209" s="213" t="s">
        <v>314</v>
      </c>
      <c r="D209" s="213" t="s">
        <v>130</v>
      </c>
      <c r="E209" s="214" t="s">
        <v>315</v>
      </c>
      <c r="F209" s="215" t="s">
        <v>316</v>
      </c>
      <c r="G209" s="216" t="s">
        <v>141</v>
      </c>
      <c r="H209" s="217">
        <v>0.14099999999999999</v>
      </c>
      <c r="I209" s="218"/>
      <c r="J209" s="219">
        <f>ROUND(I209*H209,2)</f>
        <v>0</v>
      </c>
      <c r="K209" s="220"/>
      <c r="L209" s="44"/>
      <c r="M209" s="221" t="s">
        <v>1</v>
      </c>
      <c r="N209" s="222" t="s">
        <v>41</v>
      </c>
      <c r="O209" s="91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5" t="s">
        <v>211</v>
      </c>
      <c r="AT209" s="225" t="s">
        <v>130</v>
      </c>
      <c r="AU209" s="225" t="s">
        <v>85</v>
      </c>
      <c r="AY209" s="17" t="s">
        <v>128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7" t="s">
        <v>81</v>
      </c>
      <c r="BK209" s="226">
        <f>ROUND(I209*H209,2)</f>
        <v>0</v>
      </c>
      <c r="BL209" s="17" t="s">
        <v>211</v>
      </c>
      <c r="BM209" s="225" t="s">
        <v>317</v>
      </c>
    </row>
    <row r="210" s="12" customFormat="1" ht="22.8" customHeight="1">
      <c r="A210" s="12"/>
      <c r="B210" s="197"/>
      <c r="C210" s="198"/>
      <c r="D210" s="199" t="s">
        <v>75</v>
      </c>
      <c r="E210" s="211" t="s">
        <v>318</v>
      </c>
      <c r="F210" s="211" t="s">
        <v>319</v>
      </c>
      <c r="G210" s="198"/>
      <c r="H210" s="198"/>
      <c r="I210" s="201"/>
      <c r="J210" s="212">
        <f>BK210</f>
        <v>0</v>
      </c>
      <c r="K210" s="198"/>
      <c r="L210" s="203"/>
      <c r="M210" s="204"/>
      <c r="N210" s="205"/>
      <c r="O210" s="205"/>
      <c r="P210" s="206">
        <f>SUM(P211:P212)</f>
        <v>0</v>
      </c>
      <c r="Q210" s="205"/>
      <c r="R210" s="206">
        <f>SUM(R211:R212)</f>
        <v>0</v>
      </c>
      <c r="S210" s="205"/>
      <c r="T210" s="207">
        <f>SUM(T211:T212)</f>
        <v>0.23248000000000002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8" t="s">
        <v>85</v>
      </c>
      <c r="AT210" s="209" t="s">
        <v>75</v>
      </c>
      <c r="AU210" s="209" t="s">
        <v>81</v>
      </c>
      <c r="AY210" s="208" t="s">
        <v>128</v>
      </c>
      <c r="BK210" s="210">
        <f>SUM(BK211:BK212)</f>
        <v>0</v>
      </c>
    </row>
    <row r="211" s="2" customFormat="1" ht="16.5" customHeight="1">
      <c r="A211" s="38"/>
      <c r="B211" s="39"/>
      <c r="C211" s="213" t="s">
        <v>320</v>
      </c>
      <c r="D211" s="213" t="s">
        <v>130</v>
      </c>
      <c r="E211" s="214" t="s">
        <v>321</v>
      </c>
      <c r="F211" s="215" t="s">
        <v>322</v>
      </c>
      <c r="G211" s="216" t="s">
        <v>323</v>
      </c>
      <c r="H211" s="217">
        <v>8</v>
      </c>
      <c r="I211" s="218"/>
      <c r="J211" s="219">
        <f>ROUND(I211*H211,2)</f>
        <v>0</v>
      </c>
      <c r="K211" s="220"/>
      <c r="L211" s="44"/>
      <c r="M211" s="221" t="s">
        <v>1</v>
      </c>
      <c r="N211" s="222" t="s">
        <v>41</v>
      </c>
      <c r="O211" s="91"/>
      <c r="P211" s="223">
        <f>O211*H211</f>
        <v>0</v>
      </c>
      <c r="Q211" s="223">
        <v>0</v>
      </c>
      <c r="R211" s="223">
        <f>Q211*H211</f>
        <v>0</v>
      </c>
      <c r="S211" s="223">
        <v>0.01933</v>
      </c>
      <c r="T211" s="224">
        <f>S211*H211</f>
        <v>0.15464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5" t="s">
        <v>211</v>
      </c>
      <c r="AT211" s="225" t="s">
        <v>130</v>
      </c>
      <c r="AU211" s="225" t="s">
        <v>85</v>
      </c>
      <c r="AY211" s="17" t="s">
        <v>128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7" t="s">
        <v>81</v>
      </c>
      <c r="BK211" s="226">
        <f>ROUND(I211*H211,2)</f>
        <v>0</v>
      </c>
      <c r="BL211" s="17" t="s">
        <v>211</v>
      </c>
      <c r="BM211" s="225" t="s">
        <v>324</v>
      </c>
    </row>
    <row r="212" s="2" customFormat="1" ht="16.5" customHeight="1">
      <c r="A212" s="38"/>
      <c r="B212" s="39"/>
      <c r="C212" s="213" t="s">
        <v>325</v>
      </c>
      <c r="D212" s="213" t="s">
        <v>130</v>
      </c>
      <c r="E212" s="214" t="s">
        <v>326</v>
      </c>
      <c r="F212" s="215" t="s">
        <v>327</v>
      </c>
      <c r="G212" s="216" t="s">
        <v>323</v>
      </c>
      <c r="H212" s="217">
        <v>4</v>
      </c>
      <c r="I212" s="218"/>
      <c r="J212" s="219">
        <f>ROUND(I212*H212,2)</f>
        <v>0</v>
      </c>
      <c r="K212" s="220"/>
      <c r="L212" s="44"/>
      <c r="M212" s="221" t="s">
        <v>1</v>
      </c>
      <c r="N212" s="222" t="s">
        <v>41</v>
      </c>
      <c r="O212" s="91"/>
      <c r="P212" s="223">
        <f>O212*H212</f>
        <v>0</v>
      </c>
      <c r="Q212" s="223">
        <v>0</v>
      </c>
      <c r="R212" s="223">
        <f>Q212*H212</f>
        <v>0</v>
      </c>
      <c r="S212" s="223">
        <v>0.019460000000000002</v>
      </c>
      <c r="T212" s="224">
        <f>S212*H212</f>
        <v>0.077840000000000006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5" t="s">
        <v>211</v>
      </c>
      <c r="AT212" s="225" t="s">
        <v>130</v>
      </c>
      <c r="AU212" s="225" t="s">
        <v>85</v>
      </c>
      <c r="AY212" s="17" t="s">
        <v>128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7" t="s">
        <v>81</v>
      </c>
      <c r="BK212" s="226">
        <f>ROUND(I212*H212,2)</f>
        <v>0</v>
      </c>
      <c r="BL212" s="17" t="s">
        <v>211</v>
      </c>
      <c r="BM212" s="225" t="s">
        <v>328</v>
      </c>
    </row>
    <row r="213" s="12" customFormat="1" ht="22.8" customHeight="1">
      <c r="A213" s="12"/>
      <c r="B213" s="197"/>
      <c r="C213" s="198"/>
      <c r="D213" s="199" t="s">
        <v>75</v>
      </c>
      <c r="E213" s="211" t="s">
        <v>329</v>
      </c>
      <c r="F213" s="211" t="s">
        <v>330</v>
      </c>
      <c r="G213" s="198"/>
      <c r="H213" s="198"/>
      <c r="I213" s="201"/>
      <c r="J213" s="212">
        <f>BK213</f>
        <v>0</v>
      </c>
      <c r="K213" s="198"/>
      <c r="L213" s="203"/>
      <c r="M213" s="204"/>
      <c r="N213" s="205"/>
      <c r="O213" s="205"/>
      <c r="P213" s="206">
        <f>SUM(P214:P221)</f>
        <v>0</v>
      </c>
      <c r="Q213" s="205"/>
      <c r="R213" s="206">
        <f>SUM(R214:R221)</f>
        <v>0.1386</v>
      </c>
      <c r="S213" s="205"/>
      <c r="T213" s="207">
        <f>SUM(T214:T221)</f>
        <v>0.9748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8" t="s">
        <v>85</v>
      </c>
      <c r="AT213" s="209" t="s">
        <v>75</v>
      </c>
      <c r="AU213" s="209" t="s">
        <v>81</v>
      </c>
      <c r="AY213" s="208" t="s">
        <v>128</v>
      </c>
      <c r="BK213" s="210">
        <f>SUM(BK214:BK221)</f>
        <v>0</v>
      </c>
    </row>
    <row r="214" s="2" customFormat="1" ht="24.15" customHeight="1">
      <c r="A214" s="38"/>
      <c r="B214" s="39"/>
      <c r="C214" s="213" t="s">
        <v>331</v>
      </c>
      <c r="D214" s="213" t="s">
        <v>130</v>
      </c>
      <c r="E214" s="214" t="s">
        <v>332</v>
      </c>
      <c r="F214" s="215" t="s">
        <v>333</v>
      </c>
      <c r="G214" s="216" t="s">
        <v>191</v>
      </c>
      <c r="H214" s="217">
        <v>65</v>
      </c>
      <c r="I214" s="218"/>
      <c r="J214" s="219">
        <f>ROUND(I214*H214,2)</f>
        <v>0</v>
      </c>
      <c r="K214" s="220"/>
      <c r="L214" s="44"/>
      <c r="M214" s="221" t="s">
        <v>1</v>
      </c>
      <c r="N214" s="222" t="s">
        <v>41</v>
      </c>
      <c r="O214" s="91"/>
      <c r="P214" s="223">
        <f>O214*H214</f>
        <v>0</v>
      </c>
      <c r="Q214" s="223">
        <v>0</v>
      </c>
      <c r="R214" s="223">
        <f>Q214*H214</f>
        <v>0</v>
      </c>
      <c r="S214" s="223">
        <v>0.0080000000000000002</v>
      </c>
      <c r="T214" s="224">
        <f>S214*H214</f>
        <v>0.52000000000000002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5" t="s">
        <v>211</v>
      </c>
      <c r="AT214" s="225" t="s">
        <v>130</v>
      </c>
      <c r="AU214" s="225" t="s">
        <v>85</v>
      </c>
      <c r="AY214" s="17" t="s">
        <v>128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7" t="s">
        <v>81</v>
      </c>
      <c r="BK214" s="226">
        <f>ROUND(I214*H214,2)</f>
        <v>0</v>
      </c>
      <c r="BL214" s="17" t="s">
        <v>211</v>
      </c>
      <c r="BM214" s="225" t="s">
        <v>334</v>
      </c>
    </row>
    <row r="215" s="13" customFormat="1">
      <c r="A215" s="13"/>
      <c r="B215" s="227"/>
      <c r="C215" s="228"/>
      <c r="D215" s="229" t="s">
        <v>136</v>
      </c>
      <c r="E215" s="230" t="s">
        <v>1</v>
      </c>
      <c r="F215" s="231" t="s">
        <v>335</v>
      </c>
      <c r="G215" s="228"/>
      <c r="H215" s="232">
        <v>65</v>
      </c>
      <c r="I215" s="233"/>
      <c r="J215" s="228"/>
      <c r="K215" s="228"/>
      <c r="L215" s="234"/>
      <c r="M215" s="235"/>
      <c r="N215" s="236"/>
      <c r="O215" s="236"/>
      <c r="P215" s="236"/>
      <c r="Q215" s="236"/>
      <c r="R215" s="236"/>
      <c r="S215" s="236"/>
      <c r="T215" s="23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8" t="s">
        <v>136</v>
      </c>
      <c r="AU215" s="238" t="s">
        <v>85</v>
      </c>
      <c r="AV215" s="13" t="s">
        <v>85</v>
      </c>
      <c r="AW215" s="13" t="s">
        <v>32</v>
      </c>
      <c r="AX215" s="13" t="s">
        <v>81</v>
      </c>
      <c r="AY215" s="238" t="s">
        <v>128</v>
      </c>
    </row>
    <row r="216" s="2" customFormat="1" ht="33" customHeight="1">
      <c r="A216" s="38"/>
      <c r="B216" s="39"/>
      <c r="C216" s="213" t="s">
        <v>336</v>
      </c>
      <c r="D216" s="213" t="s">
        <v>130</v>
      </c>
      <c r="E216" s="214" t="s">
        <v>337</v>
      </c>
      <c r="F216" s="215" t="s">
        <v>338</v>
      </c>
      <c r="G216" s="216" t="s">
        <v>148</v>
      </c>
      <c r="H216" s="217">
        <v>10</v>
      </c>
      <c r="I216" s="218"/>
      <c r="J216" s="219">
        <f>ROUND(I216*H216,2)</f>
        <v>0</v>
      </c>
      <c r="K216" s="220"/>
      <c r="L216" s="44"/>
      <c r="M216" s="221" t="s">
        <v>1</v>
      </c>
      <c r="N216" s="222" t="s">
        <v>41</v>
      </c>
      <c r="O216" s="91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5" t="s">
        <v>211</v>
      </c>
      <c r="AT216" s="225" t="s">
        <v>130</v>
      </c>
      <c r="AU216" s="225" t="s">
        <v>85</v>
      </c>
      <c r="AY216" s="17" t="s">
        <v>128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7" t="s">
        <v>81</v>
      </c>
      <c r="BK216" s="226">
        <f>ROUND(I216*H216,2)</f>
        <v>0</v>
      </c>
      <c r="BL216" s="17" t="s">
        <v>211</v>
      </c>
      <c r="BM216" s="225" t="s">
        <v>339</v>
      </c>
    </row>
    <row r="217" s="2" customFormat="1" ht="24.15" customHeight="1">
      <c r="A217" s="38"/>
      <c r="B217" s="39"/>
      <c r="C217" s="239" t="s">
        <v>340</v>
      </c>
      <c r="D217" s="239" t="s">
        <v>138</v>
      </c>
      <c r="E217" s="240" t="s">
        <v>341</v>
      </c>
      <c r="F217" s="241" t="s">
        <v>342</v>
      </c>
      <c r="G217" s="242" t="s">
        <v>133</v>
      </c>
      <c r="H217" s="243">
        <v>0.252</v>
      </c>
      <c r="I217" s="244"/>
      <c r="J217" s="245">
        <f>ROUND(I217*H217,2)</f>
        <v>0</v>
      </c>
      <c r="K217" s="246"/>
      <c r="L217" s="247"/>
      <c r="M217" s="248" t="s">
        <v>1</v>
      </c>
      <c r="N217" s="249" t="s">
        <v>41</v>
      </c>
      <c r="O217" s="91"/>
      <c r="P217" s="223">
        <f>O217*H217</f>
        <v>0</v>
      </c>
      <c r="Q217" s="223">
        <v>0.55000000000000004</v>
      </c>
      <c r="R217" s="223">
        <f>Q217*H217</f>
        <v>0.1386</v>
      </c>
      <c r="S217" s="223">
        <v>0</v>
      </c>
      <c r="T217" s="22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5" t="s">
        <v>290</v>
      </c>
      <c r="AT217" s="225" t="s">
        <v>138</v>
      </c>
      <c r="AU217" s="225" t="s">
        <v>85</v>
      </c>
      <c r="AY217" s="17" t="s">
        <v>128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7" t="s">
        <v>81</v>
      </c>
      <c r="BK217" s="226">
        <f>ROUND(I217*H217,2)</f>
        <v>0</v>
      </c>
      <c r="BL217" s="17" t="s">
        <v>211</v>
      </c>
      <c r="BM217" s="225" t="s">
        <v>343</v>
      </c>
    </row>
    <row r="218" s="13" customFormat="1">
      <c r="A218" s="13"/>
      <c r="B218" s="227"/>
      <c r="C218" s="228"/>
      <c r="D218" s="229" t="s">
        <v>136</v>
      </c>
      <c r="E218" s="230" t="s">
        <v>1</v>
      </c>
      <c r="F218" s="231" t="s">
        <v>344</v>
      </c>
      <c r="G218" s="228"/>
      <c r="H218" s="232">
        <v>0.252</v>
      </c>
      <c r="I218" s="233"/>
      <c r="J218" s="228"/>
      <c r="K218" s="228"/>
      <c r="L218" s="234"/>
      <c r="M218" s="235"/>
      <c r="N218" s="236"/>
      <c r="O218" s="236"/>
      <c r="P218" s="236"/>
      <c r="Q218" s="236"/>
      <c r="R218" s="236"/>
      <c r="S218" s="236"/>
      <c r="T218" s="23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8" t="s">
        <v>136</v>
      </c>
      <c r="AU218" s="238" t="s">
        <v>85</v>
      </c>
      <c r="AV218" s="13" t="s">
        <v>85</v>
      </c>
      <c r="AW218" s="13" t="s">
        <v>32</v>
      </c>
      <c r="AX218" s="13" t="s">
        <v>81</v>
      </c>
      <c r="AY218" s="238" t="s">
        <v>128</v>
      </c>
    </row>
    <row r="219" s="2" customFormat="1" ht="16.5" customHeight="1">
      <c r="A219" s="38"/>
      <c r="B219" s="39"/>
      <c r="C219" s="213" t="s">
        <v>345</v>
      </c>
      <c r="D219" s="213" t="s">
        <v>130</v>
      </c>
      <c r="E219" s="214" t="s">
        <v>346</v>
      </c>
      <c r="F219" s="215" t="s">
        <v>347</v>
      </c>
      <c r="G219" s="216" t="s">
        <v>148</v>
      </c>
      <c r="H219" s="217">
        <v>30.32</v>
      </c>
      <c r="I219" s="218"/>
      <c r="J219" s="219">
        <f>ROUND(I219*H219,2)</f>
        <v>0</v>
      </c>
      <c r="K219" s="220"/>
      <c r="L219" s="44"/>
      <c r="M219" s="221" t="s">
        <v>1</v>
      </c>
      <c r="N219" s="222" t="s">
        <v>41</v>
      </c>
      <c r="O219" s="91"/>
      <c r="P219" s="223">
        <f>O219*H219</f>
        <v>0</v>
      </c>
      <c r="Q219" s="223">
        <v>0</v>
      </c>
      <c r="R219" s="223">
        <f>Q219*H219</f>
        <v>0</v>
      </c>
      <c r="S219" s="223">
        <v>0.014999999999999999</v>
      </c>
      <c r="T219" s="224">
        <f>S219*H219</f>
        <v>0.45479999999999998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5" t="s">
        <v>211</v>
      </c>
      <c r="AT219" s="225" t="s">
        <v>130</v>
      </c>
      <c r="AU219" s="225" t="s">
        <v>85</v>
      </c>
      <c r="AY219" s="17" t="s">
        <v>128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7" t="s">
        <v>81</v>
      </c>
      <c r="BK219" s="226">
        <f>ROUND(I219*H219,2)</f>
        <v>0</v>
      </c>
      <c r="BL219" s="17" t="s">
        <v>211</v>
      </c>
      <c r="BM219" s="225" t="s">
        <v>348</v>
      </c>
    </row>
    <row r="220" s="13" customFormat="1">
      <c r="A220" s="13"/>
      <c r="B220" s="227"/>
      <c r="C220" s="228"/>
      <c r="D220" s="229" t="s">
        <v>136</v>
      </c>
      <c r="E220" s="230" t="s">
        <v>1</v>
      </c>
      <c r="F220" s="231" t="s">
        <v>349</v>
      </c>
      <c r="G220" s="228"/>
      <c r="H220" s="232">
        <v>30.32</v>
      </c>
      <c r="I220" s="233"/>
      <c r="J220" s="228"/>
      <c r="K220" s="228"/>
      <c r="L220" s="234"/>
      <c r="M220" s="235"/>
      <c r="N220" s="236"/>
      <c r="O220" s="236"/>
      <c r="P220" s="236"/>
      <c r="Q220" s="236"/>
      <c r="R220" s="236"/>
      <c r="S220" s="236"/>
      <c r="T220" s="23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8" t="s">
        <v>136</v>
      </c>
      <c r="AU220" s="238" t="s">
        <v>85</v>
      </c>
      <c r="AV220" s="13" t="s">
        <v>85</v>
      </c>
      <c r="AW220" s="13" t="s">
        <v>32</v>
      </c>
      <c r="AX220" s="13" t="s">
        <v>81</v>
      </c>
      <c r="AY220" s="238" t="s">
        <v>128</v>
      </c>
    </row>
    <row r="221" s="2" customFormat="1" ht="24.15" customHeight="1">
      <c r="A221" s="38"/>
      <c r="B221" s="39"/>
      <c r="C221" s="213" t="s">
        <v>350</v>
      </c>
      <c r="D221" s="213" t="s">
        <v>130</v>
      </c>
      <c r="E221" s="214" t="s">
        <v>351</v>
      </c>
      <c r="F221" s="215" t="s">
        <v>352</v>
      </c>
      <c r="G221" s="216" t="s">
        <v>141</v>
      </c>
      <c r="H221" s="217">
        <v>0.13900000000000001</v>
      </c>
      <c r="I221" s="218"/>
      <c r="J221" s="219">
        <f>ROUND(I221*H221,2)</f>
        <v>0</v>
      </c>
      <c r="K221" s="220"/>
      <c r="L221" s="44"/>
      <c r="M221" s="221" t="s">
        <v>1</v>
      </c>
      <c r="N221" s="222" t="s">
        <v>41</v>
      </c>
      <c r="O221" s="91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5" t="s">
        <v>211</v>
      </c>
      <c r="AT221" s="225" t="s">
        <v>130</v>
      </c>
      <c r="AU221" s="225" t="s">
        <v>85</v>
      </c>
      <c r="AY221" s="17" t="s">
        <v>128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7" t="s">
        <v>81</v>
      </c>
      <c r="BK221" s="226">
        <f>ROUND(I221*H221,2)</f>
        <v>0</v>
      </c>
      <c r="BL221" s="17" t="s">
        <v>211</v>
      </c>
      <c r="BM221" s="225" t="s">
        <v>353</v>
      </c>
    </row>
    <row r="222" s="12" customFormat="1" ht="22.8" customHeight="1">
      <c r="A222" s="12"/>
      <c r="B222" s="197"/>
      <c r="C222" s="198"/>
      <c r="D222" s="199" t="s">
        <v>75</v>
      </c>
      <c r="E222" s="211" t="s">
        <v>354</v>
      </c>
      <c r="F222" s="211" t="s">
        <v>355</v>
      </c>
      <c r="G222" s="198"/>
      <c r="H222" s="198"/>
      <c r="I222" s="201"/>
      <c r="J222" s="212">
        <f>BK222</f>
        <v>0</v>
      </c>
      <c r="K222" s="198"/>
      <c r="L222" s="203"/>
      <c r="M222" s="204"/>
      <c r="N222" s="205"/>
      <c r="O222" s="205"/>
      <c r="P222" s="206">
        <f>SUM(P223:P226)</f>
        <v>0</v>
      </c>
      <c r="Q222" s="205"/>
      <c r="R222" s="206">
        <f>SUM(R223:R226)</f>
        <v>0</v>
      </c>
      <c r="S222" s="205"/>
      <c r="T222" s="207">
        <f>SUM(T223:T226)</f>
        <v>0.81596500000000005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8" t="s">
        <v>85</v>
      </c>
      <c r="AT222" s="209" t="s">
        <v>75</v>
      </c>
      <c r="AU222" s="209" t="s">
        <v>81</v>
      </c>
      <c r="AY222" s="208" t="s">
        <v>128</v>
      </c>
      <c r="BK222" s="210">
        <f>SUM(BK223:BK226)</f>
        <v>0</v>
      </c>
    </row>
    <row r="223" s="2" customFormat="1" ht="16.5" customHeight="1">
      <c r="A223" s="38"/>
      <c r="B223" s="39"/>
      <c r="C223" s="213" t="s">
        <v>356</v>
      </c>
      <c r="D223" s="213" t="s">
        <v>130</v>
      </c>
      <c r="E223" s="214" t="s">
        <v>357</v>
      </c>
      <c r="F223" s="215" t="s">
        <v>358</v>
      </c>
      <c r="G223" s="216" t="s">
        <v>148</v>
      </c>
      <c r="H223" s="217">
        <v>20.486000000000001</v>
      </c>
      <c r="I223" s="218"/>
      <c r="J223" s="219">
        <f>ROUND(I223*H223,2)</f>
        <v>0</v>
      </c>
      <c r="K223" s="220"/>
      <c r="L223" s="44"/>
      <c r="M223" s="221" t="s">
        <v>1</v>
      </c>
      <c r="N223" s="222" t="s">
        <v>41</v>
      </c>
      <c r="O223" s="91"/>
      <c r="P223" s="223">
        <f>O223*H223</f>
        <v>0</v>
      </c>
      <c r="Q223" s="223">
        <v>0</v>
      </c>
      <c r="R223" s="223">
        <f>Q223*H223</f>
        <v>0</v>
      </c>
      <c r="S223" s="223">
        <v>0.0275</v>
      </c>
      <c r="T223" s="224">
        <f>S223*H223</f>
        <v>0.563365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5" t="s">
        <v>211</v>
      </c>
      <c r="AT223" s="225" t="s">
        <v>130</v>
      </c>
      <c r="AU223" s="225" t="s">
        <v>85</v>
      </c>
      <c r="AY223" s="17" t="s">
        <v>128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7" t="s">
        <v>81</v>
      </c>
      <c r="BK223" s="226">
        <f>ROUND(I223*H223,2)</f>
        <v>0</v>
      </c>
      <c r="BL223" s="17" t="s">
        <v>211</v>
      </c>
      <c r="BM223" s="225" t="s">
        <v>359</v>
      </c>
    </row>
    <row r="224" s="13" customFormat="1">
      <c r="A224" s="13"/>
      <c r="B224" s="227"/>
      <c r="C224" s="228"/>
      <c r="D224" s="229" t="s">
        <v>136</v>
      </c>
      <c r="E224" s="230" t="s">
        <v>1</v>
      </c>
      <c r="F224" s="231" t="s">
        <v>360</v>
      </c>
      <c r="G224" s="228"/>
      <c r="H224" s="232">
        <v>20.486000000000001</v>
      </c>
      <c r="I224" s="233"/>
      <c r="J224" s="228"/>
      <c r="K224" s="228"/>
      <c r="L224" s="234"/>
      <c r="M224" s="235"/>
      <c r="N224" s="236"/>
      <c r="O224" s="236"/>
      <c r="P224" s="236"/>
      <c r="Q224" s="236"/>
      <c r="R224" s="236"/>
      <c r="S224" s="236"/>
      <c r="T224" s="23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8" t="s">
        <v>136</v>
      </c>
      <c r="AU224" s="238" t="s">
        <v>85</v>
      </c>
      <c r="AV224" s="13" t="s">
        <v>85</v>
      </c>
      <c r="AW224" s="13" t="s">
        <v>32</v>
      </c>
      <c r="AX224" s="13" t="s">
        <v>81</v>
      </c>
      <c r="AY224" s="238" t="s">
        <v>128</v>
      </c>
    </row>
    <row r="225" s="2" customFormat="1" ht="16.5" customHeight="1">
      <c r="A225" s="38"/>
      <c r="B225" s="39"/>
      <c r="C225" s="213" t="s">
        <v>361</v>
      </c>
      <c r="D225" s="213" t="s">
        <v>130</v>
      </c>
      <c r="E225" s="214" t="s">
        <v>362</v>
      </c>
      <c r="F225" s="215" t="s">
        <v>363</v>
      </c>
      <c r="G225" s="216" t="s">
        <v>183</v>
      </c>
      <c r="H225" s="217">
        <v>6</v>
      </c>
      <c r="I225" s="218"/>
      <c r="J225" s="219">
        <f>ROUND(I225*H225,2)</f>
        <v>0</v>
      </c>
      <c r="K225" s="220"/>
      <c r="L225" s="44"/>
      <c r="M225" s="221" t="s">
        <v>1</v>
      </c>
      <c r="N225" s="222" t="s">
        <v>41</v>
      </c>
      <c r="O225" s="91"/>
      <c r="P225" s="223">
        <f>O225*H225</f>
        <v>0</v>
      </c>
      <c r="Q225" s="223">
        <v>0</v>
      </c>
      <c r="R225" s="223">
        <f>Q225*H225</f>
        <v>0</v>
      </c>
      <c r="S225" s="223">
        <v>0.042099999999999999</v>
      </c>
      <c r="T225" s="224">
        <f>S225*H225</f>
        <v>0.25259999999999999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5" t="s">
        <v>211</v>
      </c>
      <c r="AT225" s="225" t="s">
        <v>130</v>
      </c>
      <c r="AU225" s="225" t="s">
        <v>85</v>
      </c>
      <c r="AY225" s="17" t="s">
        <v>128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7" t="s">
        <v>81</v>
      </c>
      <c r="BK225" s="226">
        <f>ROUND(I225*H225,2)</f>
        <v>0</v>
      </c>
      <c r="BL225" s="17" t="s">
        <v>211</v>
      </c>
      <c r="BM225" s="225" t="s">
        <v>364</v>
      </c>
    </row>
    <row r="226" s="13" customFormat="1">
      <c r="A226" s="13"/>
      <c r="B226" s="227"/>
      <c r="C226" s="228"/>
      <c r="D226" s="229" t="s">
        <v>136</v>
      </c>
      <c r="E226" s="230" t="s">
        <v>1</v>
      </c>
      <c r="F226" s="231" t="s">
        <v>365</v>
      </c>
      <c r="G226" s="228"/>
      <c r="H226" s="232">
        <v>6</v>
      </c>
      <c r="I226" s="233"/>
      <c r="J226" s="228"/>
      <c r="K226" s="228"/>
      <c r="L226" s="234"/>
      <c r="M226" s="235"/>
      <c r="N226" s="236"/>
      <c r="O226" s="236"/>
      <c r="P226" s="236"/>
      <c r="Q226" s="236"/>
      <c r="R226" s="236"/>
      <c r="S226" s="236"/>
      <c r="T226" s="23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8" t="s">
        <v>136</v>
      </c>
      <c r="AU226" s="238" t="s">
        <v>85</v>
      </c>
      <c r="AV226" s="13" t="s">
        <v>85</v>
      </c>
      <c r="AW226" s="13" t="s">
        <v>32</v>
      </c>
      <c r="AX226" s="13" t="s">
        <v>81</v>
      </c>
      <c r="AY226" s="238" t="s">
        <v>128</v>
      </c>
    </row>
    <row r="227" s="12" customFormat="1" ht="22.8" customHeight="1">
      <c r="A227" s="12"/>
      <c r="B227" s="197"/>
      <c r="C227" s="198"/>
      <c r="D227" s="199" t="s">
        <v>75</v>
      </c>
      <c r="E227" s="211" t="s">
        <v>366</v>
      </c>
      <c r="F227" s="211" t="s">
        <v>367</v>
      </c>
      <c r="G227" s="198"/>
      <c r="H227" s="198"/>
      <c r="I227" s="201"/>
      <c r="J227" s="212">
        <f>BK227</f>
        <v>0</v>
      </c>
      <c r="K227" s="198"/>
      <c r="L227" s="203"/>
      <c r="M227" s="204"/>
      <c r="N227" s="205"/>
      <c r="O227" s="205"/>
      <c r="P227" s="206">
        <f>SUM(P228:P232)</f>
        <v>0</v>
      </c>
      <c r="Q227" s="205"/>
      <c r="R227" s="206">
        <f>SUM(R228:R232)</f>
        <v>0.017399999999999999</v>
      </c>
      <c r="S227" s="205"/>
      <c r="T227" s="207">
        <f>SUM(T228:T232)</f>
        <v>0.068395000000000011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8" t="s">
        <v>85</v>
      </c>
      <c r="AT227" s="209" t="s">
        <v>75</v>
      </c>
      <c r="AU227" s="209" t="s">
        <v>81</v>
      </c>
      <c r="AY227" s="208" t="s">
        <v>128</v>
      </c>
      <c r="BK227" s="210">
        <f>SUM(BK228:BK232)</f>
        <v>0</v>
      </c>
    </row>
    <row r="228" s="2" customFormat="1" ht="24.15" customHeight="1">
      <c r="A228" s="38"/>
      <c r="B228" s="39"/>
      <c r="C228" s="213" t="s">
        <v>368</v>
      </c>
      <c r="D228" s="213" t="s">
        <v>130</v>
      </c>
      <c r="E228" s="214" t="s">
        <v>369</v>
      </c>
      <c r="F228" s="215" t="s">
        <v>370</v>
      </c>
      <c r="G228" s="216" t="s">
        <v>191</v>
      </c>
      <c r="H228" s="217">
        <v>6.7000000000000002</v>
      </c>
      <c r="I228" s="218"/>
      <c r="J228" s="219">
        <f>ROUND(I228*H228,2)</f>
        <v>0</v>
      </c>
      <c r="K228" s="220"/>
      <c r="L228" s="44"/>
      <c r="M228" s="221" t="s">
        <v>1</v>
      </c>
      <c r="N228" s="222" t="s">
        <v>41</v>
      </c>
      <c r="O228" s="91"/>
      <c r="P228" s="223">
        <f>O228*H228</f>
        <v>0</v>
      </c>
      <c r="Q228" s="223">
        <v>0</v>
      </c>
      <c r="R228" s="223">
        <f>Q228*H228</f>
        <v>0</v>
      </c>
      <c r="S228" s="223">
        <v>0.0017700000000000001</v>
      </c>
      <c r="T228" s="224">
        <f>S228*H228</f>
        <v>0.011859000000000002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5" t="s">
        <v>211</v>
      </c>
      <c r="AT228" s="225" t="s">
        <v>130</v>
      </c>
      <c r="AU228" s="225" t="s">
        <v>85</v>
      </c>
      <c r="AY228" s="17" t="s">
        <v>128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7" t="s">
        <v>81</v>
      </c>
      <c r="BK228" s="226">
        <f>ROUND(I228*H228,2)</f>
        <v>0</v>
      </c>
      <c r="BL228" s="17" t="s">
        <v>211</v>
      </c>
      <c r="BM228" s="225" t="s">
        <v>371</v>
      </c>
    </row>
    <row r="229" s="2" customFormat="1" ht="24.15" customHeight="1">
      <c r="A229" s="38"/>
      <c r="B229" s="39"/>
      <c r="C229" s="213" t="s">
        <v>372</v>
      </c>
      <c r="D229" s="213" t="s">
        <v>130</v>
      </c>
      <c r="E229" s="214" t="s">
        <v>373</v>
      </c>
      <c r="F229" s="215" t="s">
        <v>374</v>
      </c>
      <c r="G229" s="216" t="s">
        <v>191</v>
      </c>
      <c r="H229" s="217">
        <v>29.600000000000001</v>
      </c>
      <c r="I229" s="218"/>
      <c r="J229" s="219">
        <f>ROUND(I229*H229,2)</f>
        <v>0</v>
      </c>
      <c r="K229" s="220"/>
      <c r="L229" s="44"/>
      <c r="M229" s="221" t="s">
        <v>1</v>
      </c>
      <c r="N229" s="222" t="s">
        <v>41</v>
      </c>
      <c r="O229" s="91"/>
      <c r="P229" s="223">
        <f>O229*H229</f>
        <v>0</v>
      </c>
      <c r="Q229" s="223">
        <v>0</v>
      </c>
      <c r="R229" s="223">
        <f>Q229*H229</f>
        <v>0</v>
      </c>
      <c r="S229" s="223">
        <v>0.00191</v>
      </c>
      <c r="T229" s="224">
        <f>S229*H229</f>
        <v>0.056536000000000003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5" t="s">
        <v>211</v>
      </c>
      <c r="AT229" s="225" t="s">
        <v>130</v>
      </c>
      <c r="AU229" s="225" t="s">
        <v>85</v>
      </c>
      <c r="AY229" s="17" t="s">
        <v>128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7" t="s">
        <v>81</v>
      </c>
      <c r="BK229" s="226">
        <f>ROUND(I229*H229,2)</f>
        <v>0</v>
      </c>
      <c r="BL229" s="17" t="s">
        <v>211</v>
      </c>
      <c r="BM229" s="225" t="s">
        <v>375</v>
      </c>
    </row>
    <row r="230" s="13" customFormat="1">
      <c r="A230" s="13"/>
      <c r="B230" s="227"/>
      <c r="C230" s="228"/>
      <c r="D230" s="229" t="s">
        <v>136</v>
      </c>
      <c r="E230" s="230" t="s">
        <v>1</v>
      </c>
      <c r="F230" s="231" t="s">
        <v>376</v>
      </c>
      <c r="G230" s="228"/>
      <c r="H230" s="232">
        <v>29.600000000000001</v>
      </c>
      <c r="I230" s="233"/>
      <c r="J230" s="228"/>
      <c r="K230" s="228"/>
      <c r="L230" s="234"/>
      <c r="M230" s="235"/>
      <c r="N230" s="236"/>
      <c r="O230" s="236"/>
      <c r="P230" s="236"/>
      <c r="Q230" s="236"/>
      <c r="R230" s="236"/>
      <c r="S230" s="236"/>
      <c r="T230" s="23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8" t="s">
        <v>136</v>
      </c>
      <c r="AU230" s="238" t="s">
        <v>85</v>
      </c>
      <c r="AV230" s="13" t="s">
        <v>85</v>
      </c>
      <c r="AW230" s="13" t="s">
        <v>32</v>
      </c>
      <c r="AX230" s="13" t="s">
        <v>81</v>
      </c>
      <c r="AY230" s="238" t="s">
        <v>128</v>
      </c>
    </row>
    <row r="231" s="2" customFormat="1" ht="24.15" customHeight="1">
      <c r="A231" s="38"/>
      <c r="B231" s="39"/>
      <c r="C231" s="213" t="s">
        <v>377</v>
      </c>
      <c r="D231" s="213" t="s">
        <v>130</v>
      </c>
      <c r="E231" s="214" t="s">
        <v>378</v>
      </c>
      <c r="F231" s="215" t="s">
        <v>379</v>
      </c>
      <c r="G231" s="216" t="s">
        <v>191</v>
      </c>
      <c r="H231" s="217">
        <v>10</v>
      </c>
      <c r="I231" s="218"/>
      <c r="J231" s="219">
        <f>ROUND(I231*H231,2)</f>
        <v>0</v>
      </c>
      <c r="K231" s="220"/>
      <c r="L231" s="44"/>
      <c r="M231" s="221" t="s">
        <v>1</v>
      </c>
      <c r="N231" s="222" t="s">
        <v>41</v>
      </c>
      <c r="O231" s="91"/>
      <c r="P231" s="223">
        <f>O231*H231</f>
        <v>0</v>
      </c>
      <c r="Q231" s="223">
        <v>0.00174</v>
      </c>
      <c r="R231" s="223">
        <f>Q231*H231</f>
        <v>0.017399999999999999</v>
      </c>
      <c r="S231" s="223">
        <v>0</v>
      </c>
      <c r="T231" s="22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5" t="s">
        <v>211</v>
      </c>
      <c r="AT231" s="225" t="s">
        <v>130</v>
      </c>
      <c r="AU231" s="225" t="s">
        <v>85</v>
      </c>
      <c r="AY231" s="17" t="s">
        <v>128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7" t="s">
        <v>81</v>
      </c>
      <c r="BK231" s="226">
        <f>ROUND(I231*H231,2)</f>
        <v>0</v>
      </c>
      <c r="BL231" s="17" t="s">
        <v>211</v>
      </c>
      <c r="BM231" s="225" t="s">
        <v>380</v>
      </c>
    </row>
    <row r="232" s="2" customFormat="1" ht="24.15" customHeight="1">
      <c r="A232" s="38"/>
      <c r="B232" s="39"/>
      <c r="C232" s="213" t="s">
        <v>381</v>
      </c>
      <c r="D232" s="213" t="s">
        <v>130</v>
      </c>
      <c r="E232" s="214" t="s">
        <v>382</v>
      </c>
      <c r="F232" s="215" t="s">
        <v>383</v>
      </c>
      <c r="G232" s="216" t="s">
        <v>141</v>
      </c>
      <c r="H232" s="217">
        <v>0.017000000000000001</v>
      </c>
      <c r="I232" s="218"/>
      <c r="J232" s="219">
        <f>ROUND(I232*H232,2)</f>
        <v>0</v>
      </c>
      <c r="K232" s="220"/>
      <c r="L232" s="44"/>
      <c r="M232" s="221" t="s">
        <v>1</v>
      </c>
      <c r="N232" s="222" t="s">
        <v>41</v>
      </c>
      <c r="O232" s="91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5" t="s">
        <v>211</v>
      </c>
      <c r="AT232" s="225" t="s">
        <v>130</v>
      </c>
      <c r="AU232" s="225" t="s">
        <v>85</v>
      </c>
      <c r="AY232" s="17" t="s">
        <v>128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7" t="s">
        <v>81</v>
      </c>
      <c r="BK232" s="226">
        <f>ROUND(I232*H232,2)</f>
        <v>0</v>
      </c>
      <c r="BL232" s="17" t="s">
        <v>211</v>
      </c>
      <c r="BM232" s="225" t="s">
        <v>384</v>
      </c>
    </row>
    <row r="233" s="12" customFormat="1" ht="22.8" customHeight="1">
      <c r="A233" s="12"/>
      <c r="B233" s="197"/>
      <c r="C233" s="198"/>
      <c r="D233" s="199" t="s">
        <v>75</v>
      </c>
      <c r="E233" s="211" t="s">
        <v>385</v>
      </c>
      <c r="F233" s="211" t="s">
        <v>386</v>
      </c>
      <c r="G233" s="198"/>
      <c r="H233" s="198"/>
      <c r="I233" s="201"/>
      <c r="J233" s="212">
        <f>BK233</f>
        <v>0</v>
      </c>
      <c r="K233" s="198"/>
      <c r="L233" s="203"/>
      <c r="M233" s="204"/>
      <c r="N233" s="205"/>
      <c r="O233" s="205"/>
      <c r="P233" s="206">
        <f>SUM(P234:P235)</f>
        <v>0</v>
      </c>
      <c r="Q233" s="205"/>
      <c r="R233" s="206">
        <f>SUM(R234:R235)</f>
        <v>0</v>
      </c>
      <c r="S233" s="205"/>
      <c r="T233" s="207">
        <f>SUM(T234:T235)</f>
        <v>0.28804000000000002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8" t="s">
        <v>85</v>
      </c>
      <c r="AT233" s="209" t="s">
        <v>75</v>
      </c>
      <c r="AU233" s="209" t="s">
        <v>81</v>
      </c>
      <c r="AY233" s="208" t="s">
        <v>128</v>
      </c>
      <c r="BK233" s="210">
        <f>SUM(BK234:BK235)</f>
        <v>0</v>
      </c>
    </row>
    <row r="234" s="2" customFormat="1" ht="16.5" customHeight="1">
      <c r="A234" s="38"/>
      <c r="B234" s="39"/>
      <c r="C234" s="213" t="s">
        <v>387</v>
      </c>
      <c r="D234" s="213" t="s">
        <v>130</v>
      </c>
      <c r="E234" s="214" t="s">
        <v>388</v>
      </c>
      <c r="F234" s="215" t="s">
        <v>389</v>
      </c>
      <c r="G234" s="216" t="s">
        <v>148</v>
      </c>
      <c r="H234" s="217">
        <v>30.32</v>
      </c>
      <c r="I234" s="218"/>
      <c r="J234" s="219">
        <f>ROUND(I234*H234,2)</f>
        <v>0</v>
      </c>
      <c r="K234" s="220"/>
      <c r="L234" s="44"/>
      <c r="M234" s="221" t="s">
        <v>1</v>
      </c>
      <c r="N234" s="222" t="s">
        <v>41</v>
      </c>
      <c r="O234" s="91"/>
      <c r="P234" s="223">
        <f>O234*H234</f>
        <v>0</v>
      </c>
      <c r="Q234" s="223">
        <v>0</v>
      </c>
      <c r="R234" s="223">
        <f>Q234*H234</f>
        <v>0</v>
      </c>
      <c r="S234" s="223">
        <v>0.0094999999999999998</v>
      </c>
      <c r="T234" s="224">
        <f>S234*H234</f>
        <v>0.28804000000000002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5" t="s">
        <v>211</v>
      </c>
      <c r="AT234" s="225" t="s">
        <v>130</v>
      </c>
      <c r="AU234" s="225" t="s">
        <v>85</v>
      </c>
      <c r="AY234" s="17" t="s">
        <v>128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7" t="s">
        <v>81</v>
      </c>
      <c r="BK234" s="226">
        <f>ROUND(I234*H234,2)</f>
        <v>0</v>
      </c>
      <c r="BL234" s="17" t="s">
        <v>211</v>
      </c>
      <c r="BM234" s="225" t="s">
        <v>390</v>
      </c>
    </row>
    <row r="235" s="13" customFormat="1">
      <c r="A235" s="13"/>
      <c r="B235" s="227"/>
      <c r="C235" s="228"/>
      <c r="D235" s="229" t="s">
        <v>136</v>
      </c>
      <c r="E235" s="230" t="s">
        <v>1</v>
      </c>
      <c r="F235" s="231" t="s">
        <v>349</v>
      </c>
      <c r="G235" s="228"/>
      <c r="H235" s="232">
        <v>30.32</v>
      </c>
      <c r="I235" s="233"/>
      <c r="J235" s="228"/>
      <c r="K235" s="228"/>
      <c r="L235" s="234"/>
      <c r="M235" s="235"/>
      <c r="N235" s="236"/>
      <c r="O235" s="236"/>
      <c r="P235" s="236"/>
      <c r="Q235" s="236"/>
      <c r="R235" s="236"/>
      <c r="S235" s="236"/>
      <c r="T235" s="23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8" t="s">
        <v>136</v>
      </c>
      <c r="AU235" s="238" t="s">
        <v>85</v>
      </c>
      <c r="AV235" s="13" t="s">
        <v>85</v>
      </c>
      <c r="AW235" s="13" t="s">
        <v>32</v>
      </c>
      <c r="AX235" s="13" t="s">
        <v>81</v>
      </c>
      <c r="AY235" s="238" t="s">
        <v>128</v>
      </c>
    </row>
    <row r="236" s="12" customFormat="1" ht="22.8" customHeight="1">
      <c r="A236" s="12"/>
      <c r="B236" s="197"/>
      <c r="C236" s="198"/>
      <c r="D236" s="199" t="s">
        <v>75</v>
      </c>
      <c r="E236" s="211" t="s">
        <v>391</v>
      </c>
      <c r="F236" s="211" t="s">
        <v>392</v>
      </c>
      <c r="G236" s="198"/>
      <c r="H236" s="198"/>
      <c r="I236" s="201"/>
      <c r="J236" s="212">
        <f>BK236</f>
        <v>0</v>
      </c>
      <c r="K236" s="198"/>
      <c r="L236" s="203"/>
      <c r="M236" s="204"/>
      <c r="N236" s="205"/>
      <c r="O236" s="205"/>
      <c r="P236" s="206">
        <f>SUM(P237:P238)</f>
        <v>0</v>
      </c>
      <c r="Q236" s="205"/>
      <c r="R236" s="206">
        <f>SUM(R237:R238)</f>
        <v>0</v>
      </c>
      <c r="S236" s="205"/>
      <c r="T236" s="207">
        <f>SUM(T237:T238)</f>
        <v>0.08448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8" t="s">
        <v>85</v>
      </c>
      <c r="AT236" s="209" t="s">
        <v>75</v>
      </c>
      <c r="AU236" s="209" t="s">
        <v>81</v>
      </c>
      <c r="AY236" s="208" t="s">
        <v>128</v>
      </c>
      <c r="BK236" s="210">
        <f>SUM(BK237:BK238)</f>
        <v>0</v>
      </c>
    </row>
    <row r="237" s="2" customFormat="1" ht="16.5" customHeight="1">
      <c r="A237" s="38"/>
      <c r="B237" s="39"/>
      <c r="C237" s="213" t="s">
        <v>393</v>
      </c>
      <c r="D237" s="213" t="s">
        <v>130</v>
      </c>
      <c r="E237" s="214" t="s">
        <v>394</v>
      </c>
      <c r="F237" s="215" t="s">
        <v>395</v>
      </c>
      <c r="G237" s="216" t="s">
        <v>148</v>
      </c>
      <c r="H237" s="217">
        <v>4.2240000000000002</v>
      </c>
      <c r="I237" s="218"/>
      <c r="J237" s="219">
        <f>ROUND(I237*H237,2)</f>
        <v>0</v>
      </c>
      <c r="K237" s="220"/>
      <c r="L237" s="44"/>
      <c r="M237" s="221" t="s">
        <v>1</v>
      </c>
      <c r="N237" s="222" t="s">
        <v>41</v>
      </c>
      <c r="O237" s="91"/>
      <c r="P237" s="223">
        <f>O237*H237</f>
        <v>0</v>
      </c>
      <c r="Q237" s="223">
        <v>0</v>
      </c>
      <c r="R237" s="223">
        <f>Q237*H237</f>
        <v>0</v>
      </c>
      <c r="S237" s="223">
        <v>0.02</v>
      </c>
      <c r="T237" s="224">
        <f>S237*H237</f>
        <v>0.08448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5" t="s">
        <v>211</v>
      </c>
      <c r="AT237" s="225" t="s">
        <v>130</v>
      </c>
      <c r="AU237" s="225" t="s">
        <v>85</v>
      </c>
      <c r="AY237" s="17" t="s">
        <v>128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7" t="s">
        <v>81</v>
      </c>
      <c r="BK237" s="226">
        <f>ROUND(I237*H237,2)</f>
        <v>0</v>
      </c>
      <c r="BL237" s="17" t="s">
        <v>211</v>
      </c>
      <c r="BM237" s="225" t="s">
        <v>396</v>
      </c>
    </row>
    <row r="238" s="13" customFormat="1">
      <c r="A238" s="13"/>
      <c r="B238" s="227"/>
      <c r="C238" s="228"/>
      <c r="D238" s="229" t="s">
        <v>136</v>
      </c>
      <c r="E238" s="230" t="s">
        <v>1</v>
      </c>
      <c r="F238" s="231" t="s">
        <v>397</v>
      </c>
      <c r="G238" s="228"/>
      <c r="H238" s="232">
        <v>4.2240000000000002</v>
      </c>
      <c r="I238" s="233"/>
      <c r="J238" s="228"/>
      <c r="K238" s="228"/>
      <c r="L238" s="234"/>
      <c r="M238" s="235"/>
      <c r="N238" s="236"/>
      <c r="O238" s="236"/>
      <c r="P238" s="236"/>
      <c r="Q238" s="236"/>
      <c r="R238" s="236"/>
      <c r="S238" s="236"/>
      <c r="T238" s="23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8" t="s">
        <v>136</v>
      </c>
      <c r="AU238" s="238" t="s">
        <v>85</v>
      </c>
      <c r="AV238" s="13" t="s">
        <v>85</v>
      </c>
      <c r="AW238" s="13" t="s">
        <v>32</v>
      </c>
      <c r="AX238" s="13" t="s">
        <v>81</v>
      </c>
      <c r="AY238" s="238" t="s">
        <v>128</v>
      </c>
    </row>
    <row r="239" s="12" customFormat="1" ht="25.92" customHeight="1">
      <c r="A239" s="12"/>
      <c r="B239" s="197"/>
      <c r="C239" s="198"/>
      <c r="D239" s="199" t="s">
        <v>75</v>
      </c>
      <c r="E239" s="200" t="s">
        <v>398</v>
      </c>
      <c r="F239" s="200" t="s">
        <v>399</v>
      </c>
      <c r="G239" s="198"/>
      <c r="H239" s="198"/>
      <c r="I239" s="201"/>
      <c r="J239" s="202">
        <f>BK239</f>
        <v>0</v>
      </c>
      <c r="K239" s="198"/>
      <c r="L239" s="203"/>
      <c r="M239" s="204"/>
      <c r="N239" s="205"/>
      <c r="O239" s="205"/>
      <c r="P239" s="206">
        <f>P240+P242+P244+P246</f>
        <v>0</v>
      </c>
      <c r="Q239" s="205"/>
      <c r="R239" s="206">
        <f>R240+R242+R244+R246</f>
        <v>0</v>
      </c>
      <c r="S239" s="205"/>
      <c r="T239" s="207">
        <f>T240+T242+T244+T246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8" t="s">
        <v>156</v>
      </c>
      <c r="AT239" s="209" t="s">
        <v>75</v>
      </c>
      <c r="AU239" s="209" t="s">
        <v>76</v>
      </c>
      <c r="AY239" s="208" t="s">
        <v>128</v>
      </c>
      <c r="BK239" s="210">
        <f>BK240+BK242+BK244+BK246</f>
        <v>0</v>
      </c>
    </row>
    <row r="240" s="12" customFormat="1" ht="22.8" customHeight="1">
      <c r="A240" s="12"/>
      <c r="B240" s="197"/>
      <c r="C240" s="198"/>
      <c r="D240" s="199" t="s">
        <v>75</v>
      </c>
      <c r="E240" s="211" t="s">
        <v>400</v>
      </c>
      <c r="F240" s="211" t="s">
        <v>401</v>
      </c>
      <c r="G240" s="198"/>
      <c r="H240" s="198"/>
      <c r="I240" s="201"/>
      <c r="J240" s="212">
        <f>BK240</f>
        <v>0</v>
      </c>
      <c r="K240" s="198"/>
      <c r="L240" s="203"/>
      <c r="M240" s="204"/>
      <c r="N240" s="205"/>
      <c r="O240" s="205"/>
      <c r="P240" s="206">
        <f>P241</f>
        <v>0</v>
      </c>
      <c r="Q240" s="205"/>
      <c r="R240" s="206">
        <f>R241</f>
        <v>0</v>
      </c>
      <c r="S240" s="205"/>
      <c r="T240" s="207">
        <f>T241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8" t="s">
        <v>156</v>
      </c>
      <c r="AT240" s="209" t="s">
        <v>75</v>
      </c>
      <c r="AU240" s="209" t="s">
        <v>81</v>
      </c>
      <c r="AY240" s="208" t="s">
        <v>128</v>
      </c>
      <c r="BK240" s="210">
        <f>BK241</f>
        <v>0</v>
      </c>
    </row>
    <row r="241" s="2" customFormat="1" ht="16.5" customHeight="1">
      <c r="A241" s="38"/>
      <c r="B241" s="39"/>
      <c r="C241" s="213" t="s">
        <v>402</v>
      </c>
      <c r="D241" s="213" t="s">
        <v>130</v>
      </c>
      <c r="E241" s="214" t="s">
        <v>403</v>
      </c>
      <c r="F241" s="215" t="s">
        <v>401</v>
      </c>
      <c r="G241" s="216" t="s">
        <v>404</v>
      </c>
      <c r="H241" s="217">
        <v>1</v>
      </c>
      <c r="I241" s="218"/>
      <c r="J241" s="219">
        <f>ROUND(I241*H241,2)</f>
        <v>0</v>
      </c>
      <c r="K241" s="220"/>
      <c r="L241" s="44"/>
      <c r="M241" s="221" t="s">
        <v>1</v>
      </c>
      <c r="N241" s="222" t="s">
        <v>41</v>
      </c>
      <c r="O241" s="91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5" t="s">
        <v>405</v>
      </c>
      <c r="AT241" s="225" t="s">
        <v>130</v>
      </c>
      <c r="AU241" s="225" t="s">
        <v>85</v>
      </c>
      <c r="AY241" s="17" t="s">
        <v>128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7" t="s">
        <v>81</v>
      </c>
      <c r="BK241" s="226">
        <f>ROUND(I241*H241,2)</f>
        <v>0</v>
      </c>
      <c r="BL241" s="17" t="s">
        <v>405</v>
      </c>
      <c r="BM241" s="225" t="s">
        <v>406</v>
      </c>
    </row>
    <row r="242" s="12" customFormat="1" ht="22.8" customHeight="1">
      <c r="A242" s="12"/>
      <c r="B242" s="197"/>
      <c r="C242" s="198"/>
      <c r="D242" s="199" t="s">
        <v>75</v>
      </c>
      <c r="E242" s="211" t="s">
        <v>407</v>
      </c>
      <c r="F242" s="211" t="s">
        <v>408</v>
      </c>
      <c r="G242" s="198"/>
      <c r="H242" s="198"/>
      <c r="I242" s="201"/>
      <c r="J242" s="212">
        <f>BK242</f>
        <v>0</v>
      </c>
      <c r="K242" s="198"/>
      <c r="L242" s="203"/>
      <c r="M242" s="204"/>
      <c r="N242" s="205"/>
      <c r="O242" s="205"/>
      <c r="P242" s="206">
        <f>P243</f>
        <v>0</v>
      </c>
      <c r="Q242" s="205"/>
      <c r="R242" s="206">
        <f>R243</f>
        <v>0</v>
      </c>
      <c r="S242" s="205"/>
      <c r="T242" s="207">
        <f>T243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8" t="s">
        <v>156</v>
      </c>
      <c r="AT242" s="209" t="s">
        <v>75</v>
      </c>
      <c r="AU242" s="209" t="s">
        <v>81</v>
      </c>
      <c r="AY242" s="208" t="s">
        <v>128</v>
      </c>
      <c r="BK242" s="210">
        <f>BK243</f>
        <v>0</v>
      </c>
    </row>
    <row r="243" s="2" customFormat="1" ht="16.5" customHeight="1">
      <c r="A243" s="38"/>
      <c r="B243" s="39"/>
      <c r="C243" s="213" t="s">
        <v>409</v>
      </c>
      <c r="D243" s="213" t="s">
        <v>130</v>
      </c>
      <c r="E243" s="214" t="s">
        <v>410</v>
      </c>
      <c r="F243" s="215" t="s">
        <v>408</v>
      </c>
      <c r="G243" s="216" t="s">
        <v>404</v>
      </c>
      <c r="H243" s="217">
        <v>1</v>
      </c>
      <c r="I243" s="218"/>
      <c r="J243" s="219">
        <f>ROUND(I243*H243,2)</f>
        <v>0</v>
      </c>
      <c r="K243" s="220"/>
      <c r="L243" s="44"/>
      <c r="M243" s="221" t="s">
        <v>1</v>
      </c>
      <c r="N243" s="222" t="s">
        <v>41</v>
      </c>
      <c r="O243" s="91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5" t="s">
        <v>405</v>
      </c>
      <c r="AT243" s="225" t="s">
        <v>130</v>
      </c>
      <c r="AU243" s="225" t="s">
        <v>85</v>
      </c>
      <c r="AY243" s="17" t="s">
        <v>128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7" t="s">
        <v>81</v>
      </c>
      <c r="BK243" s="226">
        <f>ROUND(I243*H243,2)</f>
        <v>0</v>
      </c>
      <c r="BL243" s="17" t="s">
        <v>405</v>
      </c>
      <c r="BM243" s="225" t="s">
        <v>411</v>
      </c>
    </row>
    <row r="244" s="12" customFormat="1" ht="22.8" customHeight="1">
      <c r="A244" s="12"/>
      <c r="B244" s="197"/>
      <c r="C244" s="198"/>
      <c r="D244" s="199" t="s">
        <v>75</v>
      </c>
      <c r="E244" s="211" t="s">
        <v>412</v>
      </c>
      <c r="F244" s="211" t="s">
        <v>413</v>
      </c>
      <c r="G244" s="198"/>
      <c r="H244" s="198"/>
      <c r="I244" s="201"/>
      <c r="J244" s="212">
        <f>BK244</f>
        <v>0</v>
      </c>
      <c r="K244" s="198"/>
      <c r="L244" s="203"/>
      <c r="M244" s="204"/>
      <c r="N244" s="205"/>
      <c r="O244" s="205"/>
      <c r="P244" s="206">
        <f>P245</f>
        <v>0</v>
      </c>
      <c r="Q244" s="205"/>
      <c r="R244" s="206">
        <f>R245</f>
        <v>0</v>
      </c>
      <c r="S244" s="205"/>
      <c r="T244" s="207">
        <f>T245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8" t="s">
        <v>156</v>
      </c>
      <c r="AT244" s="209" t="s">
        <v>75</v>
      </c>
      <c r="AU244" s="209" t="s">
        <v>81</v>
      </c>
      <c r="AY244" s="208" t="s">
        <v>128</v>
      </c>
      <c r="BK244" s="210">
        <f>BK245</f>
        <v>0</v>
      </c>
    </row>
    <row r="245" s="2" customFormat="1" ht="16.5" customHeight="1">
      <c r="A245" s="38"/>
      <c r="B245" s="39"/>
      <c r="C245" s="213" t="s">
        <v>414</v>
      </c>
      <c r="D245" s="213" t="s">
        <v>130</v>
      </c>
      <c r="E245" s="214" t="s">
        <v>415</v>
      </c>
      <c r="F245" s="215" t="s">
        <v>413</v>
      </c>
      <c r="G245" s="216" t="s">
        <v>404</v>
      </c>
      <c r="H245" s="217">
        <v>1</v>
      </c>
      <c r="I245" s="218"/>
      <c r="J245" s="219">
        <f>ROUND(I245*H245,2)</f>
        <v>0</v>
      </c>
      <c r="K245" s="220"/>
      <c r="L245" s="44"/>
      <c r="M245" s="221" t="s">
        <v>1</v>
      </c>
      <c r="N245" s="222" t="s">
        <v>41</v>
      </c>
      <c r="O245" s="91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5" t="s">
        <v>405</v>
      </c>
      <c r="AT245" s="225" t="s">
        <v>130</v>
      </c>
      <c r="AU245" s="225" t="s">
        <v>85</v>
      </c>
      <c r="AY245" s="17" t="s">
        <v>128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7" t="s">
        <v>81</v>
      </c>
      <c r="BK245" s="226">
        <f>ROUND(I245*H245,2)</f>
        <v>0</v>
      </c>
      <c r="BL245" s="17" t="s">
        <v>405</v>
      </c>
      <c r="BM245" s="225" t="s">
        <v>416</v>
      </c>
    </row>
    <row r="246" s="12" customFormat="1" ht="22.8" customHeight="1">
      <c r="A246" s="12"/>
      <c r="B246" s="197"/>
      <c r="C246" s="198"/>
      <c r="D246" s="199" t="s">
        <v>75</v>
      </c>
      <c r="E246" s="211" t="s">
        <v>417</v>
      </c>
      <c r="F246" s="211" t="s">
        <v>418</v>
      </c>
      <c r="G246" s="198"/>
      <c r="H246" s="198"/>
      <c r="I246" s="201"/>
      <c r="J246" s="212">
        <f>BK246</f>
        <v>0</v>
      </c>
      <c r="K246" s="198"/>
      <c r="L246" s="203"/>
      <c r="M246" s="204"/>
      <c r="N246" s="205"/>
      <c r="O246" s="205"/>
      <c r="P246" s="206">
        <f>SUM(P247:P249)</f>
        <v>0</v>
      </c>
      <c r="Q246" s="205"/>
      <c r="R246" s="206">
        <f>SUM(R247:R249)</f>
        <v>0</v>
      </c>
      <c r="S246" s="205"/>
      <c r="T246" s="207">
        <f>SUM(T247:T249)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8" t="s">
        <v>156</v>
      </c>
      <c r="AT246" s="209" t="s">
        <v>75</v>
      </c>
      <c r="AU246" s="209" t="s">
        <v>81</v>
      </c>
      <c r="AY246" s="208" t="s">
        <v>128</v>
      </c>
      <c r="BK246" s="210">
        <f>SUM(BK247:BK249)</f>
        <v>0</v>
      </c>
    </row>
    <row r="247" s="2" customFormat="1" ht="16.5" customHeight="1">
      <c r="A247" s="38"/>
      <c r="B247" s="39"/>
      <c r="C247" s="213" t="s">
        <v>419</v>
      </c>
      <c r="D247" s="213" t="s">
        <v>130</v>
      </c>
      <c r="E247" s="214" t="s">
        <v>420</v>
      </c>
      <c r="F247" s="215" t="s">
        <v>421</v>
      </c>
      <c r="G247" s="216" t="s">
        <v>404</v>
      </c>
      <c r="H247" s="217">
        <v>1</v>
      </c>
      <c r="I247" s="218"/>
      <c r="J247" s="219">
        <f>ROUND(I247*H247,2)</f>
        <v>0</v>
      </c>
      <c r="K247" s="220"/>
      <c r="L247" s="44"/>
      <c r="M247" s="221" t="s">
        <v>1</v>
      </c>
      <c r="N247" s="222" t="s">
        <v>41</v>
      </c>
      <c r="O247" s="91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5" t="s">
        <v>405</v>
      </c>
      <c r="AT247" s="225" t="s">
        <v>130</v>
      </c>
      <c r="AU247" s="225" t="s">
        <v>85</v>
      </c>
      <c r="AY247" s="17" t="s">
        <v>128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7" t="s">
        <v>81</v>
      </c>
      <c r="BK247" s="226">
        <f>ROUND(I247*H247,2)</f>
        <v>0</v>
      </c>
      <c r="BL247" s="17" t="s">
        <v>405</v>
      </c>
      <c r="BM247" s="225" t="s">
        <v>422</v>
      </c>
    </row>
    <row r="248" s="15" customFormat="1">
      <c r="A248" s="15"/>
      <c r="B248" s="261"/>
      <c r="C248" s="262"/>
      <c r="D248" s="229" t="s">
        <v>136</v>
      </c>
      <c r="E248" s="263" t="s">
        <v>1</v>
      </c>
      <c r="F248" s="264" t="s">
        <v>423</v>
      </c>
      <c r="G248" s="262"/>
      <c r="H248" s="263" t="s">
        <v>1</v>
      </c>
      <c r="I248" s="265"/>
      <c r="J248" s="262"/>
      <c r="K248" s="262"/>
      <c r="L248" s="266"/>
      <c r="M248" s="267"/>
      <c r="N248" s="268"/>
      <c r="O248" s="268"/>
      <c r="P248" s="268"/>
      <c r="Q248" s="268"/>
      <c r="R248" s="268"/>
      <c r="S248" s="268"/>
      <c r="T248" s="269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0" t="s">
        <v>136</v>
      </c>
      <c r="AU248" s="270" t="s">
        <v>85</v>
      </c>
      <c r="AV248" s="15" t="s">
        <v>81</v>
      </c>
      <c r="AW248" s="15" t="s">
        <v>32</v>
      </c>
      <c r="AX248" s="15" t="s">
        <v>76</v>
      </c>
      <c r="AY248" s="270" t="s">
        <v>128</v>
      </c>
    </row>
    <row r="249" s="13" customFormat="1">
      <c r="A249" s="13"/>
      <c r="B249" s="227"/>
      <c r="C249" s="228"/>
      <c r="D249" s="229" t="s">
        <v>136</v>
      </c>
      <c r="E249" s="230" t="s">
        <v>1</v>
      </c>
      <c r="F249" s="231" t="s">
        <v>81</v>
      </c>
      <c r="G249" s="228"/>
      <c r="H249" s="232">
        <v>1</v>
      </c>
      <c r="I249" s="233"/>
      <c r="J249" s="228"/>
      <c r="K249" s="228"/>
      <c r="L249" s="234"/>
      <c r="M249" s="271"/>
      <c r="N249" s="272"/>
      <c r="O249" s="272"/>
      <c r="P249" s="272"/>
      <c r="Q249" s="272"/>
      <c r="R249" s="272"/>
      <c r="S249" s="272"/>
      <c r="T249" s="27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8" t="s">
        <v>136</v>
      </c>
      <c r="AU249" s="238" t="s">
        <v>85</v>
      </c>
      <c r="AV249" s="13" t="s">
        <v>85</v>
      </c>
      <c r="AW249" s="13" t="s">
        <v>32</v>
      </c>
      <c r="AX249" s="13" t="s">
        <v>81</v>
      </c>
      <c r="AY249" s="238" t="s">
        <v>128</v>
      </c>
    </row>
    <row r="250" s="2" customFormat="1" ht="6.96" customHeight="1">
      <c r="A250" s="38"/>
      <c r="B250" s="66"/>
      <c r="C250" s="67"/>
      <c r="D250" s="67"/>
      <c r="E250" s="67"/>
      <c r="F250" s="67"/>
      <c r="G250" s="67"/>
      <c r="H250" s="67"/>
      <c r="I250" s="67"/>
      <c r="J250" s="67"/>
      <c r="K250" s="67"/>
      <c r="L250" s="44"/>
      <c r="M250" s="38"/>
      <c r="O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</row>
  </sheetData>
  <sheetProtection sheet="1" autoFilter="0" formatColumns="0" formatRows="0" objects="1" scenarios="1" spinCount="100000" saltValue="KGYvJZY7SmzTMr/YzLgZrbKC2Qr3V7zFBCkOMzw2TsQmiiH/ZdeAhr2zaaz3NwRDJb8phxQQ8nIUPk9/Hh6EYw==" hashValue="hf9PnanN6hk2a8TNshdkBhYF8FeQBb5HuVYRVZGzgyTyQdmY9CE3m/C/YhUFGW/vMeZ+d5cTFolINVsOjkzENQ==" algorithmName="SHA-512" password="CC35"/>
  <autoFilter ref="C132:K249"/>
  <mergeCells count="6">
    <mergeCell ref="E7:H7"/>
    <mergeCell ref="E16:H16"/>
    <mergeCell ref="E25:H25"/>
    <mergeCell ref="E85:H85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0"/>
    </row>
    <row r="4" s="1" customFormat="1" ht="24.96" customHeight="1">
      <c r="B4" s="20"/>
      <c r="C4" s="134" t="s">
        <v>424</v>
      </c>
      <c r="H4" s="20"/>
    </row>
    <row r="5" s="1" customFormat="1" ht="12" customHeight="1">
      <c r="B5" s="20"/>
      <c r="C5" s="274" t="s">
        <v>13</v>
      </c>
      <c r="D5" s="142" t="s">
        <v>14</v>
      </c>
      <c r="E5" s="1"/>
      <c r="F5" s="1"/>
      <c r="H5" s="20"/>
    </row>
    <row r="6" s="1" customFormat="1" ht="36.96" customHeight="1">
      <c r="B6" s="20"/>
      <c r="C6" s="275" t="s">
        <v>16</v>
      </c>
      <c r="D6" s="276" t="s">
        <v>17</v>
      </c>
      <c r="E6" s="1"/>
      <c r="F6" s="1"/>
      <c r="H6" s="20"/>
    </row>
    <row r="7" s="1" customFormat="1" ht="16.5" customHeight="1">
      <c r="B7" s="20"/>
      <c r="C7" s="136" t="s">
        <v>22</v>
      </c>
      <c r="D7" s="139" t="str">
        <f>'Rekapitulace stavby'!AN8</f>
        <v>20. 6. 2025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85"/>
      <c r="B9" s="277"/>
      <c r="C9" s="278" t="s">
        <v>57</v>
      </c>
      <c r="D9" s="279" t="s">
        <v>58</v>
      </c>
      <c r="E9" s="279" t="s">
        <v>115</v>
      </c>
      <c r="F9" s="280" t="s">
        <v>425</v>
      </c>
      <c r="G9" s="185"/>
      <c r="H9" s="277"/>
    </row>
    <row r="10" s="2" customFormat="1" ht="26.4" customHeight="1">
      <c r="A10" s="38"/>
      <c r="B10" s="44"/>
      <c r="C10" s="281" t="s">
        <v>14</v>
      </c>
      <c r="D10" s="281" t="s">
        <v>17</v>
      </c>
      <c r="E10" s="38"/>
      <c r="F10" s="38"/>
      <c r="G10" s="38"/>
      <c r="H10" s="44"/>
    </row>
    <row r="11" s="2" customFormat="1" ht="16.8" customHeight="1">
      <c r="A11" s="38"/>
      <c r="B11" s="44"/>
      <c r="C11" s="282" t="s">
        <v>83</v>
      </c>
      <c r="D11" s="283" t="s">
        <v>1</v>
      </c>
      <c r="E11" s="284" t="s">
        <v>1</v>
      </c>
      <c r="F11" s="285">
        <v>70</v>
      </c>
      <c r="G11" s="38"/>
      <c r="H11" s="44"/>
    </row>
    <row r="12" s="2" customFormat="1" ht="16.8" customHeight="1">
      <c r="A12" s="38"/>
      <c r="B12" s="44"/>
      <c r="C12" s="286" t="s">
        <v>1</v>
      </c>
      <c r="D12" s="286" t="s">
        <v>215</v>
      </c>
      <c r="E12" s="17" t="s">
        <v>1</v>
      </c>
      <c r="F12" s="287">
        <v>25</v>
      </c>
      <c r="G12" s="38"/>
      <c r="H12" s="44"/>
    </row>
    <row r="13" s="2" customFormat="1" ht="16.8" customHeight="1">
      <c r="A13" s="38"/>
      <c r="B13" s="44"/>
      <c r="C13" s="286" t="s">
        <v>1</v>
      </c>
      <c r="D13" s="286" t="s">
        <v>216</v>
      </c>
      <c r="E13" s="17" t="s">
        <v>1</v>
      </c>
      <c r="F13" s="287">
        <v>20</v>
      </c>
      <c r="G13" s="38"/>
      <c r="H13" s="44"/>
    </row>
    <row r="14" s="2" customFormat="1" ht="16.8" customHeight="1">
      <c r="A14" s="38"/>
      <c r="B14" s="44"/>
      <c r="C14" s="286" t="s">
        <v>1</v>
      </c>
      <c r="D14" s="286" t="s">
        <v>217</v>
      </c>
      <c r="E14" s="17" t="s">
        <v>1</v>
      </c>
      <c r="F14" s="287">
        <v>25</v>
      </c>
      <c r="G14" s="38"/>
      <c r="H14" s="44"/>
    </row>
    <row r="15" s="2" customFormat="1" ht="16.8" customHeight="1">
      <c r="A15" s="38"/>
      <c r="B15" s="44"/>
      <c r="C15" s="286" t="s">
        <v>83</v>
      </c>
      <c r="D15" s="286" t="s">
        <v>218</v>
      </c>
      <c r="E15" s="17" t="s">
        <v>1</v>
      </c>
      <c r="F15" s="287">
        <v>70</v>
      </c>
      <c r="G15" s="38"/>
      <c r="H15" s="44"/>
    </row>
    <row r="16" s="2" customFormat="1" ht="16.8" customHeight="1">
      <c r="A16" s="38"/>
      <c r="B16" s="44"/>
      <c r="C16" s="288" t="s">
        <v>426</v>
      </c>
      <c r="D16" s="38"/>
      <c r="E16" s="38"/>
      <c r="F16" s="38"/>
      <c r="G16" s="38"/>
      <c r="H16" s="44"/>
    </row>
    <row r="17" s="2" customFormat="1">
      <c r="A17" s="38"/>
      <c r="B17" s="44"/>
      <c r="C17" s="286" t="s">
        <v>212</v>
      </c>
      <c r="D17" s="286" t="s">
        <v>213</v>
      </c>
      <c r="E17" s="17" t="s">
        <v>148</v>
      </c>
      <c r="F17" s="287">
        <v>70</v>
      </c>
      <c r="G17" s="38"/>
      <c r="H17" s="44"/>
    </row>
    <row r="18" s="2" customFormat="1">
      <c r="A18" s="38"/>
      <c r="B18" s="44"/>
      <c r="C18" s="286" t="s">
        <v>220</v>
      </c>
      <c r="D18" s="286" t="s">
        <v>221</v>
      </c>
      <c r="E18" s="17" t="s">
        <v>148</v>
      </c>
      <c r="F18" s="287">
        <v>4200</v>
      </c>
      <c r="G18" s="38"/>
      <c r="H18" s="44"/>
    </row>
    <row r="19" s="2" customFormat="1">
      <c r="A19" s="38"/>
      <c r="B19" s="44"/>
      <c r="C19" s="286" t="s">
        <v>226</v>
      </c>
      <c r="D19" s="286" t="s">
        <v>227</v>
      </c>
      <c r="E19" s="17" t="s">
        <v>148</v>
      </c>
      <c r="F19" s="287">
        <v>70</v>
      </c>
      <c r="G19" s="38"/>
      <c r="H19" s="44"/>
    </row>
    <row r="20" s="2" customFormat="1" ht="16.8" customHeight="1">
      <c r="A20" s="38"/>
      <c r="B20" s="44"/>
      <c r="C20" s="282" t="s">
        <v>427</v>
      </c>
      <c r="D20" s="283" t="s">
        <v>1</v>
      </c>
      <c r="E20" s="284" t="s">
        <v>1</v>
      </c>
      <c r="F20" s="285">
        <v>600</v>
      </c>
      <c r="G20" s="38"/>
      <c r="H20" s="44"/>
    </row>
    <row r="21" s="2" customFormat="1" ht="7.44" customHeight="1">
      <c r="A21" s="38"/>
      <c r="B21" s="165"/>
      <c r="C21" s="166"/>
      <c r="D21" s="166"/>
      <c r="E21" s="166"/>
      <c r="F21" s="166"/>
      <c r="G21" s="166"/>
      <c r="H21" s="44"/>
    </row>
    <row r="22" s="2" customFormat="1">
      <c r="A22" s="38"/>
      <c r="B22" s="38"/>
      <c r="C22" s="38"/>
      <c r="D22" s="38"/>
      <c r="E22" s="38"/>
      <c r="F22" s="38"/>
      <c r="G22" s="38"/>
      <c r="H22" s="38"/>
    </row>
  </sheetData>
  <sheetProtection sheet="1" formatColumns="0" formatRows="0" objects="1" scenarios="1" spinCount="100000" saltValue="jRwhIt33l8IKsp1JZ28x8nPwH5Ub8YSGx8sjo8uL8xoZ1jU0F7jCqp0bBVAqtyScOrdyqKI5idJGstR4Cio9xQ==" hashValue="1P8uhP3KRYSHg0R6WMfD8NEGjxEM9NQO//cArNOjLSv9QoAhHQVGo6FjJG+dD1vh9V+JJj5qcxmyhBP+RiZbNQ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Duben</dc:creator>
  <cp:lastModifiedBy>Jan Duben</cp:lastModifiedBy>
  <dcterms:created xsi:type="dcterms:W3CDTF">2025-06-26T09:47:11Z</dcterms:created>
  <dcterms:modified xsi:type="dcterms:W3CDTF">2025-06-26T09:47:14Z</dcterms:modified>
</cp:coreProperties>
</file>