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9440" windowHeight="95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'Rekapitulace'!$G$21</definedName>
    <definedName name="Dodavka0">'Položky'!#REF!</definedName>
    <definedName name="HSV">'Rekapitulace'!$E$21</definedName>
    <definedName name="HSV0">'Položky'!#REF!</definedName>
    <definedName name="HZS">'Rekapitulace'!$I$21</definedName>
    <definedName name="HZS0">'Položky'!#REF!</definedName>
    <definedName name="JKSO">'Krycí list'!$F$4</definedName>
    <definedName name="MJ">'Krycí list'!$G$4</definedName>
    <definedName name="Mont">'Rekapitulace'!$H$21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'Položky'!$A$1:$G$66</definedName>
    <definedName name="_xlnm.Print_Area" localSheetId="1">'Rekapitulace'!$A$1:$I$27</definedName>
    <definedName name="PocetMJ">'Krycí list'!$G$7</definedName>
    <definedName name="Poznamka">'Krycí list'!$B$37</definedName>
    <definedName name="Projektant">'Krycí list'!$C$7</definedName>
    <definedName name="PSV">'Rekapitulace'!$F$21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'Rekapitulace'!$E$26</definedName>
    <definedName name="VRNnazev">'Rekapitulace'!$A$26</definedName>
    <definedName name="VRNproc">'Rekapitulace'!$F$26</definedName>
    <definedName name="VRNzakl">'Rekapitulace'!$G$26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<sst xmlns="http://schemas.openxmlformats.org/spreadsheetml/2006/main" count="244" uniqueCount="165">
  <si>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</si>
  <si>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</si>
  <si>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</si>
  <si>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</si>
  <si>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</si>
  <si>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</si>
  <si>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</si>
  <si>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</si>
  <si>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</si>
  <si>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</si>
  <si>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</si>
  <si>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</si>
  <si>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</si>
  <si>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</si>
  <si>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</si>
  <si>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</si>
  <si>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</si>
  <si>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</si>
  <si>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</si>
  <si>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</si>
  <si>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</si>
  <si>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</si>
  <si>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</si>
  <si>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</si>
  <si>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</si>
  <si>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</si>
  <si>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</si>
  <si>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</si>
  <si>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</si>
  <si>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</si>
  <si>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</si>
  <si>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</si>
  <si>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</si>
  <si>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</si>
  <si>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</si>
  <si>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</si>
  <si>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</si>
  <si>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</si>
  <si>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</si>
  <si>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</si>
  <si>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</si>
  <si>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</si>
  <si>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</si>
  <si>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</si>
  <si>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</si>
  <si>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</si>
  <si>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</si>
  <si>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</si>
  <si>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</si>
  <si>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</si>
  <si>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</si>
  <si>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</si>
  <si>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</si>
  <si>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</si>
  <si>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</si>
  <si>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</si>
  <si>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</si>
  <si>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</si>
  <si>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</si>
  <si>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</si>
  <si>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</si>
  <si>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</si>
  <si>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</si>
  <si>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</si>
  <si>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</si>
  <si>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</si>
  <si>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</si>
  <si>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MŠ Moskevská</t>
  </si>
  <si>
    <t>2.NP - sociální zařízení</t>
  </si>
  <si>
    <t>3</t>
  </si>
  <si>
    <t>Svislé a kompletní konstrukce</t>
  </si>
  <si>
    <t>342 25-6256.RT1</t>
  </si>
  <si>
    <t>Příčka z tvárnic porobetonových tl. 200 mm (sokl pro umyvadla)</t>
  </si>
  <si>
    <t>m2</t>
  </si>
  <si>
    <t>342 28-0060.RAA</t>
  </si>
  <si>
    <t>Podhled zavěšený z desek sádrokartonových ocel. nosná kce, deska "zelená"12,5 mm</t>
  </si>
  <si>
    <t>348-18210</t>
  </si>
  <si>
    <t xml:space="preserve">Svítidlo - bodové LED </t>
  </si>
  <si>
    <t>kus</t>
  </si>
  <si>
    <t>61</t>
  </si>
  <si>
    <t>Upravy povrchů vnitřní</t>
  </si>
  <si>
    <t>612 42-0010.RA0</t>
  </si>
  <si>
    <t xml:space="preserve">Omítka stěn vnitřní vápenocementová hrubá zatřená </t>
  </si>
  <si>
    <t>64</t>
  </si>
  <si>
    <t>Výplně otvorů</t>
  </si>
  <si>
    <t>642 20-2011.RA0</t>
  </si>
  <si>
    <t xml:space="preserve">Zazdění dveří jednokřídlových, omítka </t>
  </si>
  <si>
    <t>96</t>
  </si>
  <si>
    <t>Bourání konstrukcí</t>
  </si>
  <si>
    <t>962 20-0011.RA0</t>
  </si>
  <si>
    <t>Bourání příček z cihel pálených (umyvadlový sokl)</t>
  </si>
  <si>
    <t>97</t>
  </si>
  <si>
    <t>Prorážení otvorů</t>
  </si>
  <si>
    <t>978 05-9531.R00</t>
  </si>
  <si>
    <t xml:space="preserve">Odsekání vnitřních obkladů stěn nad 2 m2 </t>
  </si>
  <si>
    <t>979 99-0101.R00</t>
  </si>
  <si>
    <t xml:space="preserve">Poplatek za skládku suti - směs betonu a cihel </t>
  </si>
  <si>
    <t>t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</si>
  <si>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</si>
  <si>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</si>
  <si>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</si>
  <si>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</si>
  <si>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971 10-0021.RA0</t>
  </si>
  <si>
    <t>Vybourání otvorů ve zdivu cihelném (vstup do sprch.koutu)</t>
  </si>
  <si>
    <t>721</t>
  </si>
  <si>
    <t>Vnitřní kanalizace</t>
  </si>
  <si>
    <t>721 17-1209.R00</t>
  </si>
  <si>
    <t>Vnitřní kanalizace - nové rozvody (pro umyv.,WC, sprcha)</t>
  </si>
  <si>
    <t>soubor</t>
  </si>
  <si>
    <t>722</t>
  </si>
  <si>
    <t>Vnitřní vodovod</t>
  </si>
  <si>
    <t>722 17-2310.R00</t>
  </si>
  <si>
    <t>Vnitřní vodovod - nové rozvody (pro umyv.,WC, sprcha, úprava pod bojlerem)</t>
  </si>
  <si>
    <t>725</t>
  </si>
  <si>
    <t>Zařizovací předměty</t>
  </si>
  <si>
    <t>725 29-0010.RA0</t>
  </si>
  <si>
    <t xml:space="preserve">Demontáž klozetu včetně splachovací nádrže </t>
  </si>
  <si>
    <t>725 29-0020.RA0</t>
  </si>
  <si>
    <t xml:space="preserve">Demontáž umyvadla včetně baterie a konzol </t>
  </si>
  <si>
    <t>725 21-9401.R00</t>
  </si>
  <si>
    <t xml:space="preserve">Montáž umyvadel na šrouby do zdiva </t>
  </si>
  <si>
    <t>725 12-9201.R00</t>
  </si>
  <si>
    <t xml:space="preserve">Montáž pisoárového záchodku </t>
  </si>
  <si>
    <t>725 11-9107.R00</t>
  </si>
  <si>
    <t>Montáž splach.nádrží nízkopoložených bez vent. (vč.dodávky)</t>
  </si>
  <si>
    <t>551-49060</t>
  </si>
  <si>
    <t>Zrcadlo lepené na stěnu 1500 x 500 mm (vč.montáže)</t>
  </si>
  <si>
    <t>725 11-9305.R00</t>
  </si>
  <si>
    <t xml:space="preserve">Montáž klozetových mís </t>
  </si>
  <si>
    <t>725 03-2123.R00</t>
  </si>
  <si>
    <t>725 03-7111.R00</t>
  </si>
  <si>
    <t xml:space="preserve">Umyvadlo dětské pro MŠ </t>
  </si>
  <si>
    <t>725 01-6101.R00</t>
  </si>
  <si>
    <t xml:space="preserve">Pisoár dětský pro MŠ </t>
  </si>
  <si>
    <t>725 82-3111.R00</t>
  </si>
  <si>
    <t>Baterie, sifony, ventily, montážní materiál (pro WC, umyv., sprchu)</t>
  </si>
  <si>
    <t>733</t>
  </si>
  <si>
    <t>Rozvod potrubí</t>
  </si>
  <si>
    <t>733 16-1106.R00</t>
  </si>
  <si>
    <t>Potrubí měděné - zřízení napojení radiátorů (včedtně dodávky materiálu)</t>
  </si>
  <si>
    <t>735</t>
  </si>
  <si>
    <t>Otopná tělesa</t>
  </si>
  <si>
    <t>735 15-1821.R00</t>
  </si>
  <si>
    <t xml:space="preserve">Demontáž otopných těles panelových 2řadých,1500 mm </t>
  </si>
  <si>
    <t>735 15-9110.R00</t>
  </si>
  <si>
    <t xml:space="preserve">Montáž panelových těles 1řadých do délky 1500 mm </t>
  </si>
  <si>
    <t>735 15-6262.R00</t>
  </si>
  <si>
    <t xml:space="preserve">Otopná tělesa panelová Radik Klasik 11   600/ 600 </t>
  </si>
  <si>
    <t>771</t>
  </si>
  <si>
    <t>Podlahy z dlaždic a obklady</t>
  </si>
  <si>
    <t>771 57-0010.RA0</t>
  </si>
  <si>
    <t xml:space="preserve">Dlažba z dlaždic keramických </t>
  </si>
  <si>
    <t>781</t>
  </si>
  <si>
    <t>Obklady keramické</t>
  </si>
  <si>
    <t>781 47-5114.RA0</t>
  </si>
  <si>
    <t xml:space="preserve">Obklad vnitřní keram. </t>
  </si>
  <si>
    <t>784</t>
  </si>
  <si>
    <t>Malby</t>
  </si>
  <si>
    <t>784 45-0020.RA0</t>
  </si>
  <si>
    <t xml:space="preserve">Malba vnitřníl, penetrace 1x, bílá 2x </t>
  </si>
  <si>
    <t>M21</t>
  </si>
  <si>
    <t>Elektromontáže</t>
  </si>
  <si>
    <t>210 29-0671.R00</t>
  </si>
  <si>
    <t>Montáž svítidel stropních do SDK (včetně zřízení potřebných el.rozvodů)</t>
  </si>
  <si>
    <t xml:space="preserve">Klozet dětský závěsný včetně konstrukce pro MŠ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</si>
</sst>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31">
      <selection activeCell="D73" sqref="D7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68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76"/>
      <c r="D7" s="177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6"/>
      <c r="D8" s="177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8"/>
      <c r="F11" s="179"/>
      <c r="G11" s="18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1"/>
      <c r="C37" s="181"/>
      <c r="D37" s="181"/>
      <c r="E37" s="181"/>
      <c r="F37" s="181"/>
      <c r="G37" s="181"/>
      <c r="H37" t="s">
        <v>4</v>
      </c>
    </row>
    <row r="38" spans="1:8" ht="12.75" customHeight="1">
      <c r="A38" s="68"/>
      <c r="B38" s="181"/>
      <c r="C38" s="181"/>
      <c r="D38" s="181"/>
      <c r="E38" s="181"/>
      <c r="F38" s="181"/>
      <c r="G38" s="181"/>
      <c r="H38" t="s">
        <v>4</v>
      </c>
    </row>
    <row r="39" spans="1:8" ht="12.75">
      <c r="A39" s="68"/>
      <c r="B39" s="181"/>
      <c r="C39" s="181"/>
      <c r="D39" s="181"/>
      <c r="E39" s="181"/>
      <c r="F39" s="181"/>
      <c r="G39" s="181"/>
      <c r="H39" t="s">
        <v>4</v>
      </c>
    </row>
    <row r="40" spans="1:8" ht="12.75">
      <c r="A40" s="68"/>
      <c r="B40" s="181"/>
      <c r="C40" s="181"/>
      <c r="D40" s="181"/>
      <c r="E40" s="181"/>
      <c r="F40" s="181"/>
      <c r="G40" s="181"/>
      <c r="H40" t="s">
        <v>4</v>
      </c>
    </row>
    <row r="41" spans="1:8" ht="12.75">
      <c r="A41" s="68"/>
      <c r="B41" s="181"/>
      <c r="C41" s="181"/>
      <c r="D41" s="181"/>
      <c r="E41" s="181"/>
      <c r="F41" s="181"/>
      <c r="G41" s="181"/>
      <c r="H41" t="s">
        <v>4</v>
      </c>
    </row>
    <row r="42" spans="1:8" ht="12.75">
      <c r="A42" s="68"/>
      <c r="B42" s="181"/>
      <c r="C42" s="181"/>
      <c r="D42" s="181"/>
      <c r="E42" s="181"/>
      <c r="F42" s="181"/>
      <c r="G42" s="181"/>
      <c r="H42" t="s">
        <v>4</v>
      </c>
    </row>
    <row r="43" spans="1:8" ht="12.75">
      <c r="A43" s="68"/>
      <c r="B43" s="181"/>
      <c r="C43" s="181"/>
      <c r="D43" s="181"/>
      <c r="E43" s="181"/>
      <c r="F43" s="181"/>
      <c r="G43" s="181"/>
      <c r="H43" t="s">
        <v>4</v>
      </c>
    </row>
    <row r="44" spans="1:8" ht="12.75">
      <c r="A44" s="68"/>
      <c r="B44" s="181"/>
      <c r="C44" s="181"/>
      <c r="D44" s="181"/>
      <c r="E44" s="181"/>
      <c r="F44" s="181"/>
      <c r="G44" s="181"/>
      <c r="H44" t="s">
        <v>4</v>
      </c>
    </row>
    <row r="45" spans="1:8" ht="3" customHeight="1">
      <c r="A45" s="68"/>
      <c r="B45" s="181"/>
      <c r="C45" s="181"/>
      <c r="D45" s="181"/>
      <c r="E45" s="181"/>
      <c r="F45" s="181"/>
      <c r="G45" s="181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8"/>
  <sheetViews>
    <sheetView workbookViewId="0" topLeftCell="A1">
      <selection activeCell="A26" sqref="A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5</v>
      </c>
      <c r="B1" s="183"/>
      <c r="C1" s="69" t="str">
        <f>CONCATENATE(cislostavby," ",nazevstavby)</f>
        <v xml:space="preserve"> MŠ Moskevská</v>
      </c>
      <c r="D1" s="70"/>
      <c r="E1" s="71"/>
      <c r="F1" s="70"/>
      <c r="G1" s="72"/>
      <c r="H1" s="73"/>
      <c r="I1" s="74"/>
    </row>
    <row r="2" spans="1:9" ht="13.5" thickBot="1">
      <c r="A2" s="184" t="s">
        <v>1</v>
      </c>
      <c r="B2" s="185"/>
      <c r="C2" s="75" t="str">
        <f>CONCATENATE(cisloobjektu," ",nazevobjektu)</f>
        <v xml:space="preserve"> 2.NP - sociální zařízení</v>
      </c>
      <c r="D2" s="76"/>
      <c r="E2" s="77"/>
      <c r="F2" s="76"/>
      <c r="G2" s="186"/>
      <c r="H2" s="186"/>
      <c r="I2" s="187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3</v>
      </c>
      <c r="B7" s="86" t="str">
        <f>Položky!C7</f>
        <v>Svislé a kompletní konstrukce</v>
      </c>
      <c r="C7" s="87"/>
      <c r="D7" s="88"/>
      <c r="E7" s="172">
        <f>Položky!BA11</f>
        <v>0</v>
      </c>
      <c r="F7" s="173">
        <f>Položky!BB11</f>
        <v>0</v>
      </c>
      <c r="G7" s="173">
        <f>Položky!BC11</f>
        <v>0</v>
      </c>
      <c r="H7" s="173">
        <f>Položky!BD11</f>
        <v>0</v>
      </c>
      <c r="I7" s="174">
        <f>Položky!BE11</f>
        <v>0</v>
      </c>
    </row>
    <row r="8" spans="1:9" s="11" customFormat="1" ht="12.75">
      <c r="A8" s="171" t="str">
        <f>Položky!B12</f>
        <v>61</v>
      </c>
      <c r="B8" s="86" t="str">
        <f>Položky!C12</f>
        <v>Upravy povrchů vnitřní</v>
      </c>
      <c r="C8" s="87"/>
      <c r="D8" s="88"/>
      <c r="E8" s="172">
        <f>Položky!BA14</f>
        <v>0</v>
      </c>
      <c r="F8" s="173">
        <f>Položky!BB14</f>
        <v>0</v>
      </c>
      <c r="G8" s="173">
        <f>Položky!BC14</f>
        <v>0</v>
      </c>
      <c r="H8" s="173">
        <f>Položky!BD14</f>
        <v>0</v>
      </c>
      <c r="I8" s="174">
        <f>Položky!BE14</f>
        <v>0</v>
      </c>
    </row>
    <row r="9" spans="1:9" s="11" customFormat="1" ht="12.75">
      <c r="A9" s="171" t="str">
        <f>Položky!B15</f>
        <v>64</v>
      </c>
      <c r="B9" s="86" t="str">
        <f>Položky!C15</f>
        <v>Výplně otvorů</v>
      </c>
      <c r="C9" s="87"/>
      <c r="D9" s="88"/>
      <c r="E9" s="172">
        <f>Položky!BA17</f>
        <v>0</v>
      </c>
      <c r="F9" s="173">
        <f>Položky!BB17</f>
        <v>0</v>
      </c>
      <c r="G9" s="173">
        <f>Položky!BC17</f>
        <v>0</v>
      </c>
      <c r="H9" s="173">
        <f>Položky!BD17</f>
        <v>0</v>
      </c>
      <c r="I9" s="174">
        <f>Položky!BE17</f>
        <v>0</v>
      </c>
    </row>
    <row r="10" spans="1:9" s="11" customFormat="1" ht="12.75">
      <c r="A10" s="171" t="str">
        <f>Položky!B18</f>
        <v>96</v>
      </c>
      <c r="B10" s="86" t="str">
        <f>Položky!C18</f>
        <v>Bourání konstrukcí</v>
      </c>
      <c r="C10" s="87"/>
      <c r="D10" s="88"/>
      <c r="E10" s="172">
        <f>Položky!BA20</f>
        <v>0</v>
      </c>
      <c r="F10" s="173">
        <f>Položky!BB20</f>
        <v>0</v>
      </c>
      <c r="G10" s="173">
        <f>Položky!BC20</f>
        <v>0</v>
      </c>
      <c r="H10" s="173">
        <f>Položky!BD20</f>
        <v>0</v>
      </c>
      <c r="I10" s="174">
        <f>Položky!BE20</f>
        <v>0</v>
      </c>
    </row>
    <row r="11" spans="1:9" s="11" customFormat="1" ht="12.75">
      <c r="A11" s="171" t="str">
        <f>Položky!B21</f>
        <v>97</v>
      </c>
      <c r="B11" s="86" t="str">
        <f>Položky!C21</f>
        <v>Prorážení otvorů</v>
      </c>
      <c r="C11" s="87"/>
      <c r="D11" s="88"/>
      <c r="E11" s="172">
        <f>Položky!BA27</f>
        <v>0</v>
      </c>
      <c r="F11" s="173">
        <f>Položky!BB27</f>
        <v>0</v>
      </c>
      <c r="G11" s="173">
        <f>Položky!BC27</f>
        <v>0</v>
      </c>
      <c r="H11" s="173">
        <f>Položky!BD27</f>
        <v>0</v>
      </c>
      <c r="I11" s="174">
        <f>Položky!BE27</f>
        <v>0</v>
      </c>
    </row>
    <row r="12" spans="1:9" s="11" customFormat="1" ht="12.75">
      <c r="A12" s="171" t="str">
        <f>Položky!B28</f>
        <v>721</v>
      </c>
      <c r="B12" s="86" t="str">
        <f>Položky!C28</f>
        <v>Vnitřní kanalizace</v>
      </c>
      <c r="C12" s="87"/>
      <c r="D12" s="88"/>
      <c r="E12" s="172">
        <f>Položky!BA30</f>
        <v>0</v>
      </c>
      <c r="F12" s="173">
        <f>Položky!BB30</f>
        <v>0</v>
      </c>
      <c r="G12" s="173">
        <f>Položky!BC30</f>
        <v>0</v>
      </c>
      <c r="H12" s="173">
        <f>Položky!BD30</f>
        <v>0</v>
      </c>
      <c r="I12" s="174">
        <f>Položky!BE30</f>
        <v>0</v>
      </c>
    </row>
    <row r="13" spans="1:9" s="11" customFormat="1" ht="12.75">
      <c r="A13" s="171" t="str">
        <f>Položky!B31</f>
        <v>722</v>
      </c>
      <c r="B13" s="86" t="str">
        <f>Položky!C31</f>
        <v>Vnitřní vodovod</v>
      </c>
      <c r="C13" s="87"/>
      <c r="D13" s="88"/>
      <c r="E13" s="172">
        <f>Položky!BA33</f>
        <v>0</v>
      </c>
      <c r="F13" s="173">
        <f>Položky!BB33</f>
        <v>0</v>
      </c>
      <c r="G13" s="173">
        <f>Položky!BC33</f>
        <v>0</v>
      </c>
      <c r="H13" s="173">
        <f>Položky!BD33</f>
        <v>0</v>
      </c>
      <c r="I13" s="174">
        <f>Položky!BE33</f>
        <v>0</v>
      </c>
    </row>
    <row r="14" spans="1:9" s="11" customFormat="1" ht="12.75">
      <c r="A14" s="171" t="str">
        <f>Položky!B34</f>
        <v>725</v>
      </c>
      <c r="B14" s="86" t="str">
        <f>Položky!C34</f>
        <v>Zařizovací předměty</v>
      </c>
      <c r="C14" s="87"/>
      <c r="D14" s="88"/>
      <c r="E14" s="172">
        <f>Položky!BA46</f>
        <v>0</v>
      </c>
      <c r="F14" s="173">
        <f>Položky!BB46</f>
        <v>0</v>
      </c>
      <c r="G14" s="173">
        <f>Položky!BC46</f>
        <v>0</v>
      </c>
      <c r="H14" s="173">
        <f>Položky!BD46</f>
        <v>0</v>
      </c>
      <c r="I14" s="174">
        <f>Položky!BE46</f>
        <v>0</v>
      </c>
    </row>
    <row r="15" spans="1:9" s="11" customFormat="1" ht="12.75">
      <c r="A15" s="171" t="str">
        <f>Položky!B47</f>
        <v>733</v>
      </c>
      <c r="B15" s="86" t="str">
        <f>Položky!C47</f>
        <v>Rozvod potrubí</v>
      </c>
      <c r="C15" s="87"/>
      <c r="D15" s="88"/>
      <c r="E15" s="172">
        <f>Položky!BA49</f>
        <v>0</v>
      </c>
      <c r="F15" s="173">
        <f>Položky!BB49</f>
        <v>0</v>
      </c>
      <c r="G15" s="173">
        <f>Položky!BC49</f>
        <v>0</v>
      </c>
      <c r="H15" s="173">
        <f>Položky!BD49</f>
        <v>0</v>
      </c>
      <c r="I15" s="174">
        <f>Položky!BE49</f>
        <v>0</v>
      </c>
    </row>
    <row r="16" spans="1:9" s="11" customFormat="1" ht="12.75">
      <c r="A16" s="171" t="str">
        <f>Položky!B50</f>
        <v>735</v>
      </c>
      <c r="B16" s="86" t="str">
        <f>Položky!C50</f>
        <v>Otopná tělesa</v>
      </c>
      <c r="C16" s="87"/>
      <c r="D16" s="88"/>
      <c r="E16" s="172">
        <f>Položky!BA54</f>
        <v>0</v>
      </c>
      <c r="F16" s="173">
        <f>Položky!BB54</f>
        <v>0</v>
      </c>
      <c r="G16" s="173">
        <f>Položky!BC54</f>
        <v>0</v>
      </c>
      <c r="H16" s="173">
        <f>Položky!BD54</f>
        <v>0</v>
      </c>
      <c r="I16" s="174">
        <f>Položky!BE54</f>
        <v>0</v>
      </c>
    </row>
    <row r="17" spans="1:9" s="11" customFormat="1" ht="12.75">
      <c r="A17" s="171" t="str">
        <f>Položky!B55</f>
        <v>771</v>
      </c>
      <c r="B17" s="86" t="str">
        <f>Položky!C55</f>
        <v>Podlahy z dlaždic a obklady</v>
      </c>
      <c r="C17" s="87"/>
      <c r="D17" s="88"/>
      <c r="E17" s="172">
        <f>Položky!BA57</f>
        <v>0</v>
      </c>
      <c r="F17" s="173">
        <f>Položky!BB57</f>
        <v>0</v>
      </c>
      <c r="G17" s="173">
        <f>Položky!BC57</f>
        <v>0</v>
      </c>
      <c r="H17" s="173">
        <f>Položky!BD57</f>
        <v>0</v>
      </c>
      <c r="I17" s="174">
        <f>Položky!BE57</f>
        <v>0</v>
      </c>
    </row>
    <row r="18" spans="1:9" s="11" customFormat="1" ht="12.75">
      <c r="A18" s="171" t="str">
        <f>Položky!B58</f>
        <v>781</v>
      </c>
      <c r="B18" s="86" t="str">
        <f>Položky!C58</f>
        <v>Obklady keramické</v>
      </c>
      <c r="C18" s="87"/>
      <c r="D18" s="88"/>
      <c r="E18" s="172">
        <f>Položky!BA60</f>
        <v>0</v>
      </c>
      <c r="F18" s="173">
        <f>Položky!BB60</f>
        <v>0</v>
      </c>
      <c r="G18" s="173">
        <f>Položky!BC60</f>
        <v>0</v>
      </c>
      <c r="H18" s="173">
        <f>Položky!BD60</f>
        <v>0</v>
      </c>
      <c r="I18" s="174">
        <f>Položky!BE60</f>
        <v>0</v>
      </c>
    </row>
    <row r="19" spans="1:9" s="11" customFormat="1" ht="12.75">
      <c r="A19" s="171" t="str">
        <f>Položky!B61</f>
        <v>784</v>
      </c>
      <c r="B19" s="86" t="str">
        <f>Položky!C61</f>
        <v>Malby</v>
      </c>
      <c r="C19" s="87"/>
      <c r="D19" s="88"/>
      <c r="E19" s="172">
        <f>Položky!BA63</f>
        <v>0</v>
      </c>
      <c r="F19" s="173">
        <f>Položky!BB63</f>
        <v>0</v>
      </c>
      <c r="G19" s="173">
        <f>Položky!BC63</f>
        <v>0</v>
      </c>
      <c r="H19" s="173">
        <f>Položky!BD63</f>
        <v>0</v>
      </c>
      <c r="I19" s="174">
        <f>Položky!BE63</f>
        <v>0</v>
      </c>
    </row>
    <row r="20" spans="1:9" s="11" customFormat="1" ht="13.5" thickBot="1">
      <c r="A20" s="171" t="str">
        <f>Položky!B64</f>
        <v>M21</v>
      </c>
      <c r="B20" s="86" t="str">
        <f>Položky!C64</f>
        <v>Elektromontáže</v>
      </c>
      <c r="C20" s="87"/>
      <c r="D20" s="88"/>
      <c r="E20" s="172">
        <f>Položky!BA66</f>
        <v>0</v>
      </c>
      <c r="F20" s="173">
        <f>Položky!BB66</f>
        <v>0</v>
      </c>
      <c r="G20" s="173">
        <f>Položky!BC66</f>
        <v>0</v>
      </c>
      <c r="H20" s="173">
        <f>Položky!BD66</f>
        <v>0</v>
      </c>
      <c r="I20" s="174">
        <f>Položky!BE66</f>
        <v>0</v>
      </c>
    </row>
    <row r="21" spans="1:9" s="94" customFormat="1" ht="13.5" thickBot="1">
      <c r="A21" s="89"/>
      <c r="B21" s="81" t="s">
        <v>50</v>
      </c>
      <c r="C21" s="81"/>
      <c r="D21" s="90"/>
      <c r="E21" s="91">
        <f>SUM(E7:E20)</f>
        <v>0</v>
      </c>
      <c r="F21" s="92">
        <f>SUM(F7:F20)</f>
        <v>0</v>
      </c>
      <c r="G21" s="92">
        <f>SUM(G7:G20)</f>
        <v>0</v>
      </c>
      <c r="H21" s="92">
        <f>SUM(H7:H20)</f>
        <v>0</v>
      </c>
      <c r="I21" s="93">
        <f>SUM(I7:I20)</f>
        <v>0</v>
      </c>
    </row>
    <row r="22" spans="1:9" ht="12.75">
      <c r="A22" s="87"/>
      <c r="B22" s="87"/>
      <c r="C22" s="87"/>
      <c r="D22" s="87"/>
      <c r="E22" s="87"/>
      <c r="F22" s="87"/>
      <c r="G22" s="87"/>
      <c r="H22" s="87"/>
      <c r="I22" s="87"/>
    </row>
    <row r="23" spans="1:57" ht="19.5" customHeight="1">
      <c r="A23" s="95" t="s">
        <v>51</v>
      </c>
      <c r="B23" s="95"/>
      <c r="C23" s="95"/>
      <c r="D23" s="95"/>
      <c r="E23" s="95"/>
      <c r="F23" s="95"/>
      <c r="G23" s="96"/>
      <c r="H23" s="95"/>
      <c r="I23" s="95"/>
      <c r="BA23" s="30"/>
      <c r="BB23" s="30"/>
      <c r="BC23" s="30"/>
      <c r="BD23" s="30"/>
      <c r="BE23" s="30"/>
    </row>
    <row r="24" spans="1:9" ht="13.5" thickBot="1">
      <c r="A24" s="97"/>
      <c r="B24" s="97"/>
      <c r="C24" s="97"/>
      <c r="D24" s="97"/>
      <c r="E24" s="97"/>
      <c r="F24" s="97"/>
      <c r="G24" s="97"/>
      <c r="H24" s="97"/>
      <c r="I24" s="97"/>
    </row>
    <row r="25" spans="1:9" ht="12.75">
      <c r="A25" s="98" t="s">
        <v>52</v>
      </c>
      <c r="B25" s="99"/>
      <c r="C25" s="99"/>
      <c r="D25" s="100"/>
      <c r="E25" s="101" t="s">
        <v>53</v>
      </c>
      <c r="F25" s="102" t="s">
        <v>54</v>
      </c>
      <c r="G25" s="103" t="s">
        <v>55</v>
      </c>
      <c r="H25" s="104"/>
      <c r="I25" s="105" t="s">
        <v>53</v>
      </c>
    </row>
    <row r="26" spans="1:53" ht="12.75">
      <c r="A26" s="106"/>
      <c r="B26" s="107"/>
      <c r="C26" s="107"/>
      <c r="D26" s="108"/>
      <c r="E26" s="109"/>
      <c r="F26" s="110"/>
      <c r="G26" s="111">
        <f>CHOOSE(BA26+1,HSV+PSV,HSV+PSV+Mont,HSV+PSV+Dodavka+Mont,HSV,PSV,Mont,Dodavka,Mont+Dodavka,0)</f>
        <v>0</v>
      </c>
      <c r="H26" s="112"/>
      <c r="I26" s="113">
        <f>E26+F26*G26/100</f>
        <v>0</v>
      </c>
      <c r="BA26">
        <v>8</v>
      </c>
    </row>
    <row r="27" spans="1:9" ht="13.5" thickBot="1">
      <c r="A27" s="114"/>
      <c r="B27" s="115" t="s">
        <v>56</v>
      </c>
      <c r="C27" s="116"/>
      <c r="D27" s="117"/>
      <c r="E27" s="118"/>
      <c r="F27" s="119"/>
      <c r="G27" s="119"/>
      <c r="H27" s="188">
        <f>SUM(H26:H26)</f>
        <v>0</v>
      </c>
      <c r="I27" s="189"/>
    </row>
    <row r="28" spans="1:9" ht="12.75">
      <c r="A28" s="97"/>
      <c r="B28" s="97"/>
      <c r="C28" s="97"/>
      <c r="D28" s="97"/>
      <c r="E28" s="97"/>
      <c r="F28" s="97"/>
      <c r="G28" s="97"/>
      <c r="H28" s="97"/>
      <c r="I28" s="97"/>
    </row>
    <row r="29" spans="2:9" ht="12.75">
      <c r="B29" s="94"/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  <row r="77" spans="6:9" ht="12.75">
      <c r="F77" s="120"/>
      <c r="G77" s="121"/>
      <c r="H77" s="121"/>
      <c r="I77" s="122"/>
    </row>
    <row r="78" spans="6:9" ht="12.75">
      <c r="F78" s="120"/>
      <c r="G78" s="121"/>
      <c r="H78" s="121"/>
      <c r="I78" s="122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9"/>
  <sheetViews>
    <sheetView showGridLines="0" showZeros="0" workbookViewId="0" topLeftCell="A40">
      <selection activeCell="G44" sqref="G44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0" t="s">
        <v>57</v>
      </c>
      <c r="B1" s="190"/>
      <c r="C1" s="190"/>
      <c r="D1" s="190"/>
      <c r="E1" s="190"/>
      <c r="F1" s="190"/>
      <c r="G1" s="19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1" t="s">
        <v>5</v>
      </c>
      <c r="B3" s="192"/>
      <c r="C3" s="128" t="str">
        <f>CONCATENATE(cislostavby," ",nazevstavby)</f>
        <v xml:space="preserve"> MŠ Moskevská</v>
      </c>
      <c r="D3" s="129"/>
      <c r="E3" s="130"/>
      <c r="F3" s="131">
        <f>Rekapitulace!H1</f>
        <v>0</v>
      </c>
      <c r="G3" s="132"/>
    </row>
    <row r="4" spans="1:7" ht="13.5" thickBot="1">
      <c r="A4" s="193" t="s">
        <v>1</v>
      </c>
      <c r="B4" s="194"/>
      <c r="C4" s="133" t="str">
        <f>CONCATENATE(cisloobjektu," ",nazevobjektu)</f>
        <v xml:space="preserve"> 2.NP - sociální zařízení</v>
      </c>
      <c r="D4" s="134"/>
      <c r="E4" s="195"/>
      <c r="F4" s="195"/>
      <c r="G4" s="19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69</v>
      </c>
      <c r="C7" s="145" t="s">
        <v>70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1</v>
      </c>
      <c r="B8" s="152" t="s">
        <v>71</v>
      </c>
      <c r="C8" s="153" t="s">
        <v>72</v>
      </c>
      <c r="D8" s="154" t="s">
        <v>73</v>
      </c>
      <c r="E8" s="155">
        <v>1.85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0.15155</v>
      </c>
    </row>
    <row r="9" spans="1:104" ht="22.5">
      <c r="A9" s="151">
        <v>2</v>
      </c>
      <c r="B9" s="152" t="s">
        <v>74</v>
      </c>
      <c r="C9" s="153" t="s">
        <v>75</v>
      </c>
      <c r="D9" s="154" t="s">
        <v>73</v>
      </c>
      <c r="E9" s="155">
        <v>7.2</v>
      </c>
      <c r="F9" s="155">
        <v>0</v>
      </c>
      <c r="G9" s="156">
        <f>E9*F9</f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>IF(AZ9=1,G9,0)</f>
        <v>0</v>
      </c>
      <c r="BB9" s="123">
        <f>IF(AZ9=2,G9,0)</f>
        <v>0</v>
      </c>
      <c r="BC9" s="123">
        <f>IF(AZ9=3,G9,0)</f>
        <v>0</v>
      </c>
      <c r="BD9" s="123">
        <f>IF(AZ9=4,G9,0)</f>
        <v>0</v>
      </c>
      <c r="BE9" s="123">
        <f>IF(AZ9=5,G9,0)</f>
        <v>0</v>
      </c>
      <c r="CZ9" s="123">
        <v>0.02406</v>
      </c>
    </row>
    <row r="10" spans="1:104" ht="12.75">
      <c r="A10" s="151">
        <v>3</v>
      </c>
      <c r="B10" s="152" t="s">
        <v>76</v>
      </c>
      <c r="C10" s="153" t="s">
        <v>77</v>
      </c>
      <c r="D10" s="154" t="s">
        <v>78</v>
      </c>
      <c r="E10" s="155">
        <v>6</v>
      </c>
      <c r="F10" s="155">
        <v>0</v>
      </c>
      <c r="G10" s="156">
        <f>E10*F10</f>
        <v>0</v>
      </c>
      <c r="O10" s="150">
        <v>2</v>
      </c>
      <c r="AA10" s="123">
        <v>12</v>
      </c>
      <c r="AB10" s="123">
        <v>1</v>
      </c>
      <c r="AC10" s="123">
        <v>3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0.005</v>
      </c>
    </row>
    <row r="11" spans="1:57" ht="12.75">
      <c r="A11" s="157"/>
      <c r="B11" s="158" t="s">
        <v>66</v>
      </c>
      <c r="C11" s="159" t="str">
        <f>CONCATENATE(B7," ",C7)</f>
        <v>3 Svislé a kompletní konstrukce</v>
      </c>
      <c r="D11" s="157"/>
      <c r="E11" s="160"/>
      <c r="F11" s="160"/>
      <c r="G11" s="161">
        <f>SUM(G7:G10)</f>
        <v>0</v>
      </c>
      <c r="O11" s="150">
        <v>4</v>
      </c>
      <c r="BA11" s="162">
        <f>SUM(BA7:BA10)</f>
        <v>0</v>
      </c>
      <c r="BB11" s="162">
        <f>SUM(BB7:BB10)</f>
        <v>0</v>
      </c>
      <c r="BC11" s="162">
        <f>SUM(BC7:BC10)</f>
        <v>0</v>
      </c>
      <c r="BD11" s="162">
        <f>SUM(BD7:BD10)</f>
        <v>0</v>
      </c>
      <c r="BE11" s="162">
        <f>SUM(BE7:BE10)</f>
        <v>0</v>
      </c>
    </row>
    <row r="12" spans="1:15" ht="12.75">
      <c r="A12" s="143" t="s">
        <v>65</v>
      </c>
      <c r="B12" s="144" t="s">
        <v>79</v>
      </c>
      <c r="C12" s="145" t="s">
        <v>80</v>
      </c>
      <c r="D12" s="146"/>
      <c r="E12" s="147"/>
      <c r="F12" s="147"/>
      <c r="G12" s="148"/>
      <c r="H12" s="149"/>
      <c r="I12" s="149"/>
      <c r="O12" s="150">
        <v>1</v>
      </c>
    </row>
    <row r="13" spans="1:104" ht="12.75">
      <c r="A13" s="151">
        <v>4</v>
      </c>
      <c r="B13" s="152" t="s">
        <v>81</v>
      </c>
      <c r="C13" s="153" t="s">
        <v>82</v>
      </c>
      <c r="D13" s="154" t="s">
        <v>73</v>
      </c>
      <c r="E13" s="155">
        <v>22.8</v>
      </c>
      <c r="F13" s="155">
        <v>0</v>
      </c>
      <c r="G13" s="156">
        <f>E13*F13</f>
        <v>0</v>
      </c>
      <c r="O13" s="150">
        <v>2</v>
      </c>
      <c r="AA13" s="123">
        <v>12</v>
      </c>
      <c r="AB13" s="123">
        <v>0</v>
      </c>
      <c r="AC13" s="123">
        <v>4</v>
      </c>
      <c r="AZ13" s="123">
        <v>1</v>
      </c>
      <c r="BA13" s="123">
        <f>IF(AZ13=1,G13,0)</f>
        <v>0</v>
      </c>
      <c r="BB13" s="123">
        <f>IF(AZ13=2,G13,0)</f>
        <v>0</v>
      </c>
      <c r="BC13" s="123">
        <f>IF(AZ13=3,G13,0)</f>
        <v>0</v>
      </c>
      <c r="BD13" s="123">
        <f>IF(AZ13=4,G13,0)</f>
        <v>0</v>
      </c>
      <c r="BE13" s="123">
        <f>IF(AZ13=5,G13,0)</f>
        <v>0</v>
      </c>
      <c r="CZ13" s="123">
        <v>0.03961</v>
      </c>
    </row>
    <row r="14" spans="1:57" ht="12.75">
      <c r="A14" s="157"/>
      <c r="B14" s="158" t="s">
        <v>66</v>
      </c>
      <c r="C14" s="159" t="str">
        <f>CONCATENATE(B12," ",C12)</f>
        <v>61 Upravy povrchů vnitřní</v>
      </c>
      <c r="D14" s="157"/>
      <c r="E14" s="160"/>
      <c r="F14" s="160"/>
      <c r="G14" s="161">
        <f>SUM(G12:G13)</f>
        <v>0</v>
      </c>
      <c r="O14" s="150">
        <v>4</v>
      </c>
      <c r="BA14" s="162">
        <f>SUM(BA12:BA13)</f>
        <v>0</v>
      </c>
      <c r="BB14" s="162">
        <f>SUM(BB12:BB13)</f>
        <v>0</v>
      </c>
      <c r="BC14" s="162">
        <f>SUM(BC12:BC13)</f>
        <v>0</v>
      </c>
      <c r="BD14" s="162">
        <f>SUM(BD12:BD13)</f>
        <v>0</v>
      </c>
      <c r="BE14" s="162">
        <f>SUM(BE12:BE13)</f>
        <v>0</v>
      </c>
    </row>
    <row r="15" spans="1:15" ht="12.75">
      <c r="A15" s="143" t="s">
        <v>65</v>
      </c>
      <c r="B15" s="144" t="s">
        <v>83</v>
      </c>
      <c r="C15" s="145" t="s">
        <v>84</v>
      </c>
      <c r="D15" s="146"/>
      <c r="E15" s="147"/>
      <c r="F15" s="147"/>
      <c r="G15" s="148"/>
      <c r="H15" s="149"/>
      <c r="I15" s="149"/>
      <c r="O15" s="150">
        <v>1</v>
      </c>
    </row>
    <row r="16" spans="1:104" ht="12.75">
      <c r="A16" s="151">
        <v>5</v>
      </c>
      <c r="B16" s="152" t="s">
        <v>85</v>
      </c>
      <c r="C16" s="153" t="s">
        <v>86</v>
      </c>
      <c r="D16" s="154" t="s">
        <v>78</v>
      </c>
      <c r="E16" s="155">
        <v>1</v>
      </c>
      <c r="F16" s="155">
        <v>0</v>
      </c>
      <c r="G16" s="156">
        <f>E16*F16</f>
        <v>0</v>
      </c>
      <c r="O16" s="150">
        <v>2</v>
      </c>
      <c r="AA16" s="123">
        <v>12</v>
      </c>
      <c r="AB16" s="123">
        <v>0</v>
      </c>
      <c r="AC16" s="123">
        <v>5</v>
      </c>
      <c r="AZ16" s="123">
        <v>1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0.70139</v>
      </c>
    </row>
    <row r="17" spans="1:57" ht="12.75">
      <c r="A17" s="157"/>
      <c r="B17" s="158" t="s">
        <v>66</v>
      </c>
      <c r="C17" s="159" t="str">
        <f>CONCATENATE(B15," ",C15)</f>
        <v>64 Výplně otvorů</v>
      </c>
      <c r="D17" s="157"/>
      <c r="E17" s="160"/>
      <c r="F17" s="160"/>
      <c r="G17" s="161">
        <f>SUM(G15:G16)</f>
        <v>0</v>
      </c>
      <c r="O17" s="150">
        <v>4</v>
      </c>
      <c r="BA17" s="162">
        <f>SUM(BA15:BA16)</f>
        <v>0</v>
      </c>
      <c r="BB17" s="162">
        <f>SUM(BB15:BB16)</f>
        <v>0</v>
      </c>
      <c r="BC17" s="162">
        <f>SUM(BC15:BC16)</f>
        <v>0</v>
      </c>
      <c r="BD17" s="162">
        <f>SUM(BD15:BD16)</f>
        <v>0</v>
      </c>
      <c r="BE17" s="162">
        <f>SUM(BE15:BE16)</f>
        <v>0</v>
      </c>
    </row>
    <row r="18" spans="1:15" ht="12.75">
      <c r="A18" s="143" t="s">
        <v>65</v>
      </c>
      <c r="B18" s="144" t="s">
        <v>87</v>
      </c>
      <c r="C18" s="145" t="s">
        <v>88</v>
      </c>
      <c r="D18" s="146"/>
      <c r="E18" s="147"/>
      <c r="F18" s="147"/>
      <c r="G18" s="148"/>
      <c r="H18" s="149"/>
      <c r="I18" s="149"/>
      <c r="O18" s="150">
        <v>1</v>
      </c>
    </row>
    <row r="19" spans="1:104" ht="12.75">
      <c r="A19" s="151">
        <v>6</v>
      </c>
      <c r="B19" s="152" t="s">
        <v>89</v>
      </c>
      <c r="C19" s="153" t="s">
        <v>90</v>
      </c>
      <c r="D19" s="154" t="s">
        <v>73</v>
      </c>
      <c r="E19" s="155">
        <v>1.8</v>
      </c>
      <c r="F19" s="155">
        <v>0</v>
      </c>
      <c r="G19" s="156">
        <f>E19*F19</f>
        <v>0</v>
      </c>
      <c r="O19" s="150">
        <v>2</v>
      </c>
      <c r="AA19" s="123">
        <v>12</v>
      </c>
      <c r="AB19" s="123">
        <v>0</v>
      </c>
      <c r="AC19" s="123">
        <v>6</v>
      </c>
      <c r="AZ19" s="123">
        <v>1</v>
      </c>
      <c r="BA19" s="123">
        <f>IF(AZ19=1,G19,0)</f>
        <v>0</v>
      </c>
      <c r="BB19" s="123">
        <f>IF(AZ19=2,G19,0)</f>
        <v>0</v>
      </c>
      <c r="BC19" s="123">
        <f>IF(AZ19=3,G19,0)</f>
        <v>0</v>
      </c>
      <c r="BD19" s="123">
        <f>IF(AZ19=4,G19,0)</f>
        <v>0</v>
      </c>
      <c r="BE19" s="123">
        <f>IF(AZ19=5,G19,0)</f>
        <v>0</v>
      </c>
      <c r="CZ19" s="123">
        <v>0.00067</v>
      </c>
    </row>
    <row r="20" spans="1:57" ht="12.75">
      <c r="A20" s="157"/>
      <c r="B20" s="158" t="s">
        <v>66</v>
      </c>
      <c r="C20" s="159" t="str">
        <f>CONCATENATE(B18," ",C18)</f>
        <v>96 Bourání konstrukcí</v>
      </c>
      <c r="D20" s="157"/>
      <c r="E20" s="160"/>
      <c r="F20" s="160"/>
      <c r="G20" s="161">
        <f>SUM(G18:G19)</f>
        <v>0</v>
      </c>
      <c r="O20" s="150">
        <v>4</v>
      </c>
      <c r="BA20" s="162">
        <f>SUM(BA18:BA19)</f>
        <v>0</v>
      </c>
      <c r="BB20" s="162">
        <f>SUM(BB18:BB19)</f>
        <v>0</v>
      </c>
      <c r="BC20" s="162">
        <f>SUM(BC18:BC19)</f>
        <v>0</v>
      </c>
      <c r="BD20" s="162">
        <f>SUM(BD18:BD19)</f>
        <v>0</v>
      </c>
      <c r="BE20" s="162">
        <f>SUM(BE18:BE19)</f>
        <v>0</v>
      </c>
    </row>
    <row r="21" spans="1:15" ht="12.75">
      <c r="A21" s="143" t="s">
        <v>65</v>
      </c>
      <c r="B21" s="144" t="s">
        <v>91</v>
      </c>
      <c r="C21" s="145" t="s">
        <v>92</v>
      </c>
      <c r="D21" s="146"/>
      <c r="E21" s="147"/>
      <c r="F21" s="147"/>
      <c r="G21" s="148"/>
      <c r="H21" s="149"/>
      <c r="I21" s="149"/>
      <c r="O21" s="150">
        <v>1</v>
      </c>
    </row>
    <row r="22" spans="1:104" ht="12.75">
      <c r="A22" s="151">
        <v>7</v>
      </c>
      <c r="B22" s="152" t="s">
        <v>93</v>
      </c>
      <c r="C22" s="153" t="s">
        <v>94</v>
      </c>
      <c r="D22" s="154" t="s">
        <v>73</v>
      </c>
      <c r="E22" s="155">
        <v>22.8</v>
      </c>
      <c r="F22" s="155">
        <v>0</v>
      </c>
      <c r="G22" s="156">
        <f>E22*F22</f>
        <v>0</v>
      </c>
      <c r="O22" s="150">
        <v>2</v>
      </c>
      <c r="AA22" s="123">
        <v>12</v>
      </c>
      <c r="AB22" s="123">
        <v>0</v>
      </c>
      <c r="AC22" s="123">
        <v>7</v>
      </c>
      <c r="AZ22" s="123">
        <v>1</v>
      </c>
      <c r="BA22" s="123">
        <f>IF(AZ22=1,G22,0)</f>
        <v>0</v>
      </c>
      <c r="BB22" s="123">
        <f>IF(AZ22=2,G22,0)</f>
        <v>0</v>
      </c>
      <c r="BC22" s="123">
        <f>IF(AZ22=3,G22,0)</f>
        <v>0</v>
      </c>
      <c r="BD22" s="123">
        <f>IF(AZ22=4,G22,0)</f>
        <v>0</v>
      </c>
      <c r="BE22" s="123">
        <f>IF(AZ22=5,G22,0)</f>
        <v>0</v>
      </c>
      <c r="CZ22" s="123">
        <v>0</v>
      </c>
    </row>
    <row r="23" spans="1:104" ht="12.75">
      <c r="A23" s="151">
        <v>8</v>
      </c>
      <c r="B23" s="152" t="s">
        <v>95</v>
      </c>
      <c r="C23" s="153" t="s">
        <v>96</v>
      </c>
      <c r="D23" s="154" t="s">
        <v>97</v>
      </c>
      <c r="E23" s="155">
        <v>2.6</v>
      </c>
      <c r="F23" s="155">
        <v>0</v>
      </c>
      <c r="G23" s="156">
        <f>E23*F23</f>
        <v>0</v>
      </c>
      <c r="O23" s="150">
        <v>2</v>
      </c>
      <c r="AA23" s="123">
        <v>12</v>
      </c>
      <c r="AB23" s="123">
        <v>0</v>
      </c>
      <c r="AC23" s="123">
        <v>8</v>
      </c>
      <c r="AZ23" s="123">
        <v>1</v>
      </c>
      <c r="BA23" s="123">
        <f>IF(AZ23=1,G23,0)</f>
        <v>0</v>
      </c>
      <c r="BB23" s="123">
        <f>IF(AZ23=2,G23,0)</f>
        <v>0</v>
      </c>
      <c r="BC23" s="123">
        <f>IF(AZ23=3,G23,0)</f>
        <v>0</v>
      </c>
      <c r="BD23" s="123">
        <f>IF(AZ23=4,G23,0)</f>
        <v>0</v>
      </c>
      <c r="BE23" s="123">
        <f>IF(AZ23=5,G23,0)</f>
        <v>0</v>
      </c>
      <c r="CZ23" s="123">
        <v>0</v>
      </c>
    </row>
    <row r="24" spans="1:104" ht="12.75">
      <c r="A24" s="151">
        <v>9</v>
      </c>
      <c r="B24" s="152" t="s">
        <v>98</v>
      </c>
      <c r="C24" s="153" t="s">
        <v>99</v>
      </c>
      <c r="D24" s="154" t="s">
        <v>97</v>
      </c>
      <c r="E24" s="155">
        <v>2.6</v>
      </c>
      <c r="F24" s="155">
        <v>0</v>
      </c>
      <c r="G24" s="156">
        <f>E24*F24</f>
        <v>0</v>
      </c>
      <c r="O24" s="150">
        <v>2</v>
      </c>
      <c r="AA24" s="123">
        <v>12</v>
      </c>
      <c r="AB24" s="123">
        <v>0</v>
      </c>
      <c r="AC24" s="123">
        <v>9</v>
      </c>
      <c r="AZ24" s="123">
        <v>1</v>
      </c>
      <c r="BA24" s="123">
        <f>IF(AZ24=1,G24,0)</f>
        <v>0</v>
      </c>
      <c r="BB24" s="123">
        <f>IF(AZ24=2,G24,0)</f>
        <v>0</v>
      </c>
      <c r="BC24" s="123">
        <f>IF(AZ24=3,G24,0)</f>
        <v>0</v>
      </c>
      <c r="BD24" s="123">
        <f>IF(AZ24=4,G24,0)</f>
        <v>0</v>
      </c>
      <c r="BE24" s="123">
        <f>IF(AZ24=5,G24,0)</f>
        <v>0</v>
      </c>
      <c r="CZ24" s="123">
        <v>0</v>
      </c>
    </row>
    <row r="25" spans="1:104" ht="12.75">
      <c r="A25" s="151">
        <v>10</v>
      </c>
      <c r="B25" s="152" t="s">
        <v>100</v>
      </c>
      <c r="C25" s="153" t="s">
        <v>101</v>
      </c>
      <c r="D25" s="154" t="s">
        <v>97</v>
      </c>
      <c r="E25" s="155">
        <v>2.6</v>
      </c>
      <c r="F25" s="155">
        <v>0</v>
      </c>
      <c r="G25" s="156">
        <f>E25*F25</f>
        <v>0</v>
      </c>
      <c r="O25" s="150">
        <v>2</v>
      </c>
      <c r="AA25" s="123">
        <v>12</v>
      </c>
      <c r="AB25" s="123">
        <v>0</v>
      </c>
      <c r="AC25" s="123">
        <v>10</v>
      </c>
      <c r="AZ25" s="123">
        <v>1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0</v>
      </c>
    </row>
    <row r="26" spans="1:104" ht="22.5">
      <c r="A26" s="151">
        <v>11</v>
      </c>
      <c r="B26" s="152" t="s">
        <v>102</v>
      </c>
      <c r="C26" s="153" t="s">
        <v>103</v>
      </c>
      <c r="D26" s="154" t="s">
        <v>73</v>
      </c>
      <c r="E26" s="155">
        <v>2.2</v>
      </c>
      <c r="F26" s="155">
        <v>0</v>
      </c>
      <c r="G26" s="156">
        <f>E26*F26</f>
        <v>0</v>
      </c>
      <c r="O26" s="150">
        <v>2</v>
      </c>
      <c r="AA26" s="123">
        <v>12</v>
      </c>
      <c r="AB26" s="123">
        <v>0</v>
      </c>
      <c r="AC26" s="123">
        <v>11</v>
      </c>
      <c r="AZ26" s="123">
        <v>1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0.00055</v>
      </c>
    </row>
    <row r="27" spans="1:57" ht="12.75">
      <c r="A27" s="157"/>
      <c r="B27" s="158" t="s">
        <v>66</v>
      </c>
      <c r="C27" s="159" t="str">
        <f>CONCATENATE(B21," ",C21)</f>
        <v>97 Prorážení otvorů</v>
      </c>
      <c r="D27" s="157"/>
      <c r="E27" s="160"/>
      <c r="F27" s="160"/>
      <c r="G27" s="161">
        <f>SUM(G21:G26)</f>
        <v>0</v>
      </c>
      <c r="O27" s="150">
        <v>4</v>
      </c>
      <c r="BA27" s="162">
        <f>SUM(BA21:BA26)</f>
        <v>0</v>
      </c>
      <c r="BB27" s="162">
        <f>SUM(BB21:BB26)</f>
        <v>0</v>
      </c>
      <c r="BC27" s="162">
        <f>SUM(BC21:BC26)</f>
        <v>0</v>
      </c>
      <c r="BD27" s="162">
        <f>SUM(BD21:BD26)</f>
        <v>0</v>
      </c>
      <c r="BE27" s="162">
        <f>SUM(BE21:BE26)</f>
        <v>0</v>
      </c>
    </row>
    <row r="28" spans="1:15" ht="12.75">
      <c r="A28" s="143" t="s">
        <v>65</v>
      </c>
      <c r="B28" s="144" t="s">
        <v>104</v>
      </c>
      <c r="C28" s="145" t="s">
        <v>105</v>
      </c>
      <c r="D28" s="146"/>
      <c r="E28" s="147"/>
      <c r="F28" s="147"/>
      <c r="G28" s="148"/>
      <c r="H28" s="149"/>
      <c r="I28" s="149"/>
      <c r="O28" s="150">
        <v>1</v>
      </c>
    </row>
    <row r="29" spans="1:104" ht="22.5">
      <c r="A29" s="151">
        <v>12</v>
      </c>
      <c r="B29" s="152" t="s">
        <v>106</v>
      </c>
      <c r="C29" s="153" t="s">
        <v>107</v>
      </c>
      <c r="D29" s="154" t="s">
        <v>108</v>
      </c>
      <c r="E29" s="155">
        <v>1</v>
      </c>
      <c r="F29" s="155">
        <v>0</v>
      </c>
      <c r="G29" s="156">
        <f>E29*F29</f>
        <v>0</v>
      </c>
      <c r="O29" s="150">
        <v>2</v>
      </c>
      <c r="AA29" s="123">
        <v>12</v>
      </c>
      <c r="AB29" s="123">
        <v>0</v>
      </c>
      <c r="AC29" s="123">
        <v>12</v>
      </c>
      <c r="AZ29" s="123">
        <v>2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0.00033</v>
      </c>
    </row>
    <row r="30" spans="1:57" ht="12.75">
      <c r="A30" s="157"/>
      <c r="B30" s="158" t="s">
        <v>66</v>
      </c>
      <c r="C30" s="159" t="str">
        <f>CONCATENATE(B28," ",C28)</f>
        <v>721 Vnitřní kanalizace</v>
      </c>
      <c r="D30" s="157"/>
      <c r="E30" s="160"/>
      <c r="F30" s="160"/>
      <c r="G30" s="161">
        <f>SUM(G28:G29)</f>
        <v>0</v>
      </c>
      <c r="O30" s="150">
        <v>4</v>
      </c>
      <c r="BA30" s="162">
        <f>SUM(BA28:BA29)</f>
        <v>0</v>
      </c>
      <c r="BB30" s="162">
        <f>SUM(BB28:BB29)</f>
        <v>0</v>
      </c>
      <c r="BC30" s="162">
        <f>SUM(BC28:BC29)</f>
        <v>0</v>
      </c>
      <c r="BD30" s="162">
        <f>SUM(BD28:BD29)</f>
        <v>0</v>
      </c>
      <c r="BE30" s="162">
        <f>SUM(BE28:BE29)</f>
        <v>0</v>
      </c>
    </row>
    <row r="31" spans="1:15" ht="12.75">
      <c r="A31" s="143" t="s">
        <v>65</v>
      </c>
      <c r="B31" s="144" t="s">
        <v>109</v>
      </c>
      <c r="C31" s="145" t="s">
        <v>110</v>
      </c>
      <c r="D31" s="146"/>
      <c r="E31" s="147"/>
      <c r="F31" s="147"/>
      <c r="G31" s="148"/>
      <c r="H31" s="149"/>
      <c r="I31" s="149"/>
      <c r="O31" s="150">
        <v>1</v>
      </c>
    </row>
    <row r="32" spans="1:104" ht="22.5">
      <c r="A32" s="151">
        <v>13</v>
      </c>
      <c r="B32" s="152" t="s">
        <v>111</v>
      </c>
      <c r="C32" s="153" t="s">
        <v>112</v>
      </c>
      <c r="D32" s="154" t="s">
        <v>108</v>
      </c>
      <c r="E32" s="155">
        <v>1</v>
      </c>
      <c r="F32" s="155">
        <v>0</v>
      </c>
      <c r="G32" s="156">
        <f>E32*F32</f>
        <v>0</v>
      </c>
      <c r="O32" s="150">
        <v>2</v>
      </c>
      <c r="AA32" s="123">
        <v>12</v>
      </c>
      <c r="AB32" s="123">
        <v>0</v>
      </c>
      <c r="AC32" s="123">
        <v>13</v>
      </c>
      <c r="AZ32" s="123">
        <v>2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0.00392</v>
      </c>
    </row>
    <row r="33" spans="1:57" ht="12.75">
      <c r="A33" s="157"/>
      <c r="B33" s="158" t="s">
        <v>66</v>
      </c>
      <c r="C33" s="159" t="str">
        <f>CONCATENATE(B31," ",C31)</f>
        <v>722 Vnitřní vodovod</v>
      </c>
      <c r="D33" s="157"/>
      <c r="E33" s="160"/>
      <c r="F33" s="160"/>
      <c r="G33" s="161">
        <f>SUM(G31:G32)</f>
        <v>0</v>
      </c>
      <c r="O33" s="150">
        <v>4</v>
      </c>
      <c r="BA33" s="162">
        <f>SUM(BA31:BA32)</f>
        <v>0</v>
      </c>
      <c r="BB33" s="162">
        <f>SUM(BB31:BB32)</f>
        <v>0</v>
      </c>
      <c r="BC33" s="162">
        <f>SUM(BC31:BC32)</f>
        <v>0</v>
      </c>
      <c r="BD33" s="162">
        <f>SUM(BD31:BD32)</f>
        <v>0</v>
      </c>
      <c r="BE33" s="162">
        <f>SUM(BE31:BE32)</f>
        <v>0</v>
      </c>
    </row>
    <row r="34" spans="1:15" ht="12.75">
      <c r="A34" s="143" t="s">
        <v>65</v>
      </c>
      <c r="B34" s="144" t="s">
        <v>113</v>
      </c>
      <c r="C34" s="145" t="s">
        <v>114</v>
      </c>
      <c r="D34" s="146"/>
      <c r="E34" s="147"/>
      <c r="F34" s="147"/>
      <c r="G34" s="148"/>
      <c r="H34" s="149"/>
      <c r="I34" s="149"/>
      <c r="O34" s="150">
        <v>1</v>
      </c>
    </row>
    <row r="35" spans="1:104" ht="12.75">
      <c r="A35" s="151">
        <v>14</v>
      </c>
      <c r="B35" s="152" t="s">
        <v>115</v>
      </c>
      <c r="C35" s="153" t="s">
        <v>116</v>
      </c>
      <c r="D35" s="154" t="s">
        <v>78</v>
      </c>
      <c r="E35" s="155">
        <v>6</v>
      </c>
      <c r="F35" s="155">
        <v>0</v>
      </c>
      <c r="G35" s="156">
        <f aca="true" t="shared" si="0" ref="G35:G45">E35*F35</f>
        <v>0</v>
      </c>
      <c r="O35" s="150">
        <v>2</v>
      </c>
      <c r="AA35" s="123">
        <v>12</v>
      </c>
      <c r="AB35" s="123">
        <v>0</v>
      </c>
      <c r="AC35" s="123">
        <v>14</v>
      </c>
      <c r="AZ35" s="123">
        <v>2</v>
      </c>
      <c r="BA35" s="123">
        <f aca="true" t="shared" si="1" ref="BA35:BA45">IF(AZ35=1,G35,0)</f>
        <v>0</v>
      </c>
      <c r="BB35" s="123">
        <f aca="true" t="shared" si="2" ref="BB35:BB45">IF(AZ35=2,G35,0)</f>
        <v>0</v>
      </c>
      <c r="BC35" s="123">
        <f aca="true" t="shared" si="3" ref="BC35:BC45">IF(AZ35=3,G35,0)</f>
        <v>0</v>
      </c>
      <c r="BD35" s="123">
        <f aca="true" t="shared" si="4" ref="BD35:BD45">IF(AZ35=4,G35,0)</f>
        <v>0</v>
      </c>
      <c r="BE35" s="123">
        <f aca="true" t="shared" si="5" ref="BE35:BE45">IF(AZ35=5,G35,0)</f>
        <v>0</v>
      </c>
      <c r="CZ35" s="123">
        <v>0</v>
      </c>
    </row>
    <row r="36" spans="1:104" ht="12.75">
      <c r="A36" s="151">
        <v>15</v>
      </c>
      <c r="B36" s="152" t="s">
        <v>117</v>
      </c>
      <c r="C36" s="153" t="s">
        <v>118</v>
      </c>
      <c r="D36" s="154" t="s">
        <v>78</v>
      </c>
      <c r="E36" s="155">
        <v>5</v>
      </c>
      <c r="F36" s="155">
        <v>0</v>
      </c>
      <c r="G36" s="156">
        <f t="shared" si="0"/>
        <v>0</v>
      </c>
      <c r="O36" s="150">
        <v>2</v>
      </c>
      <c r="AA36" s="123">
        <v>12</v>
      </c>
      <c r="AB36" s="123">
        <v>0</v>
      </c>
      <c r="AC36" s="123">
        <v>15</v>
      </c>
      <c r="AZ36" s="123">
        <v>2</v>
      </c>
      <c r="BA36" s="123">
        <f t="shared" si="1"/>
        <v>0</v>
      </c>
      <c r="BB36" s="123">
        <f t="shared" si="2"/>
        <v>0</v>
      </c>
      <c r="BC36" s="123">
        <f t="shared" si="3"/>
        <v>0</v>
      </c>
      <c r="BD36" s="123">
        <f t="shared" si="4"/>
        <v>0</v>
      </c>
      <c r="BE36" s="123">
        <f t="shared" si="5"/>
        <v>0</v>
      </c>
      <c r="CZ36" s="123">
        <v>0</v>
      </c>
    </row>
    <row r="37" spans="1:104" ht="12.75">
      <c r="A37" s="151">
        <v>16</v>
      </c>
      <c r="B37" s="152" t="s">
        <v>119</v>
      </c>
      <c r="C37" s="153" t="s">
        <v>120</v>
      </c>
      <c r="D37" s="154" t="s">
        <v>78</v>
      </c>
      <c r="E37" s="155">
        <v>5</v>
      </c>
      <c r="F37" s="155">
        <v>0</v>
      </c>
      <c r="G37" s="156">
        <f t="shared" si="0"/>
        <v>0</v>
      </c>
      <c r="O37" s="150">
        <v>2</v>
      </c>
      <c r="AA37" s="123">
        <v>12</v>
      </c>
      <c r="AB37" s="123">
        <v>0</v>
      </c>
      <c r="AC37" s="123">
        <v>16</v>
      </c>
      <c r="AZ37" s="123">
        <v>2</v>
      </c>
      <c r="BA37" s="123">
        <f t="shared" si="1"/>
        <v>0</v>
      </c>
      <c r="BB37" s="123">
        <f t="shared" si="2"/>
        <v>0</v>
      </c>
      <c r="BC37" s="123">
        <f t="shared" si="3"/>
        <v>0</v>
      </c>
      <c r="BD37" s="123">
        <f t="shared" si="4"/>
        <v>0</v>
      </c>
      <c r="BE37" s="123">
        <f t="shared" si="5"/>
        <v>0</v>
      </c>
      <c r="CZ37" s="123">
        <v>0.00141</v>
      </c>
    </row>
    <row r="38" spans="1:104" ht="12.75">
      <c r="A38" s="151">
        <v>17</v>
      </c>
      <c r="B38" s="152" t="s">
        <v>121</v>
      </c>
      <c r="C38" s="153" t="s">
        <v>122</v>
      </c>
      <c r="D38" s="154" t="s">
        <v>78</v>
      </c>
      <c r="E38" s="155">
        <v>2</v>
      </c>
      <c r="F38" s="155">
        <v>0</v>
      </c>
      <c r="G38" s="156">
        <f t="shared" si="0"/>
        <v>0</v>
      </c>
      <c r="O38" s="150">
        <v>2</v>
      </c>
      <c r="AA38" s="123">
        <v>12</v>
      </c>
      <c r="AB38" s="123">
        <v>0</v>
      </c>
      <c r="AC38" s="123">
        <v>17</v>
      </c>
      <c r="AZ38" s="123">
        <v>2</v>
      </c>
      <c r="BA38" s="123">
        <f t="shared" si="1"/>
        <v>0</v>
      </c>
      <c r="BB38" s="123">
        <f t="shared" si="2"/>
        <v>0</v>
      </c>
      <c r="BC38" s="123">
        <f t="shared" si="3"/>
        <v>0</v>
      </c>
      <c r="BD38" s="123">
        <f t="shared" si="4"/>
        <v>0</v>
      </c>
      <c r="BE38" s="123">
        <f t="shared" si="5"/>
        <v>0</v>
      </c>
      <c r="CZ38" s="123">
        <v>0.00375</v>
      </c>
    </row>
    <row r="39" spans="1:104" ht="22.5">
      <c r="A39" s="151">
        <v>18</v>
      </c>
      <c r="B39" s="152" t="s">
        <v>123</v>
      </c>
      <c r="C39" s="153" t="s">
        <v>124</v>
      </c>
      <c r="D39" s="154" t="s">
        <v>78</v>
      </c>
      <c r="E39" s="155">
        <v>3</v>
      </c>
      <c r="F39" s="155">
        <v>0</v>
      </c>
      <c r="G39" s="156">
        <f t="shared" si="0"/>
        <v>0</v>
      </c>
      <c r="O39" s="150">
        <v>2</v>
      </c>
      <c r="AA39" s="123">
        <v>12</v>
      </c>
      <c r="AB39" s="123">
        <v>0</v>
      </c>
      <c r="AC39" s="123">
        <v>18</v>
      </c>
      <c r="AZ39" s="123">
        <v>2</v>
      </c>
      <c r="BA39" s="123">
        <f t="shared" si="1"/>
        <v>0</v>
      </c>
      <c r="BB39" s="123">
        <f t="shared" si="2"/>
        <v>0</v>
      </c>
      <c r="BC39" s="123">
        <f t="shared" si="3"/>
        <v>0</v>
      </c>
      <c r="BD39" s="123">
        <f t="shared" si="4"/>
        <v>0</v>
      </c>
      <c r="BE39" s="123">
        <f t="shared" si="5"/>
        <v>0</v>
      </c>
      <c r="CZ39" s="123">
        <v>0.00011</v>
      </c>
    </row>
    <row r="40" spans="1:104" ht="12.75">
      <c r="A40" s="151">
        <v>19</v>
      </c>
      <c r="B40" s="152" t="s">
        <v>125</v>
      </c>
      <c r="C40" s="153" t="s">
        <v>126</v>
      </c>
      <c r="D40" s="154" t="s">
        <v>78</v>
      </c>
      <c r="E40" s="155">
        <v>1</v>
      </c>
      <c r="F40" s="155">
        <v>0</v>
      </c>
      <c r="G40" s="156">
        <f t="shared" si="0"/>
        <v>0</v>
      </c>
      <c r="O40" s="150">
        <v>2</v>
      </c>
      <c r="AA40" s="123">
        <v>12</v>
      </c>
      <c r="AB40" s="123">
        <v>1</v>
      </c>
      <c r="AC40" s="123">
        <v>19</v>
      </c>
      <c r="AZ40" s="123">
        <v>2</v>
      </c>
      <c r="BA40" s="123">
        <f t="shared" si="1"/>
        <v>0</v>
      </c>
      <c r="BB40" s="123">
        <f t="shared" si="2"/>
        <v>0</v>
      </c>
      <c r="BC40" s="123">
        <f t="shared" si="3"/>
        <v>0</v>
      </c>
      <c r="BD40" s="123">
        <f t="shared" si="4"/>
        <v>0</v>
      </c>
      <c r="BE40" s="123">
        <f t="shared" si="5"/>
        <v>0</v>
      </c>
      <c r="CZ40" s="123">
        <v>0.0019</v>
      </c>
    </row>
    <row r="41" spans="1:104" ht="12.75">
      <c r="A41" s="151">
        <v>20</v>
      </c>
      <c r="B41" s="152" t="s">
        <v>127</v>
      </c>
      <c r="C41" s="153" t="s">
        <v>128</v>
      </c>
      <c r="D41" s="154" t="s">
        <v>78</v>
      </c>
      <c r="E41" s="155">
        <v>3</v>
      </c>
      <c r="F41" s="155">
        <v>0</v>
      </c>
      <c r="G41" s="156">
        <f t="shared" si="0"/>
        <v>0</v>
      </c>
      <c r="O41" s="150">
        <v>2</v>
      </c>
      <c r="AA41" s="123">
        <v>12</v>
      </c>
      <c r="AB41" s="123">
        <v>0</v>
      </c>
      <c r="AC41" s="123">
        <v>20</v>
      </c>
      <c r="AZ41" s="123">
        <v>2</v>
      </c>
      <c r="BA41" s="123">
        <f t="shared" si="1"/>
        <v>0</v>
      </c>
      <c r="BB41" s="123">
        <f t="shared" si="2"/>
        <v>0</v>
      </c>
      <c r="BC41" s="123">
        <f t="shared" si="3"/>
        <v>0</v>
      </c>
      <c r="BD41" s="123">
        <f t="shared" si="4"/>
        <v>0</v>
      </c>
      <c r="BE41" s="123">
        <f t="shared" si="5"/>
        <v>0</v>
      </c>
      <c r="CZ41" s="123">
        <v>0.00186</v>
      </c>
    </row>
    <row r="42" spans="1:104" ht="12.75">
      <c r="A42" s="151">
        <v>21</v>
      </c>
      <c r="B42" s="152" t="s">
        <v>129</v>
      </c>
      <c r="C42" s="153" t="s">
        <v>164</v>
      </c>
      <c r="D42" s="154" t="s">
        <v>78</v>
      </c>
      <c r="E42" s="155">
        <v>3</v>
      </c>
      <c r="F42" s="155">
        <v>0</v>
      </c>
      <c r="G42" s="156">
        <f t="shared" si="0"/>
        <v>0</v>
      </c>
      <c r="O42" s="150">
        <v>2</v>
      </c>
      <c r="AA42" s="123">
        <v>12</v>
      </c>
      <c r="AB42" s="123">
        <v>0</v>
      </c>
      <c r="AC42" s="123">
        <v>21</v>
      </c>
      <c r="AZ42" s="123">
        <v>2</v>
      </c>
      <c r="BA42" s="123">
        <f t="shared" si="1"/>
        <v>0</v>
      </c>
      <c r="BB42" s="123">
        <f t="shared" si="2"/>
        <v>0</v>
      </c>
      <c r="BC42" s="123">
        <f t="shared" si="3"/>
        <v>0</v>
      </c>
      <c r="BD42" s="123">
        <f t="shared" si="4"/>
        <v>0</v>
      </c>
      <c r="BE42" s="123">
        <f t="shared" si="5"/>
        <v>0</v>
      </c>
      <c r="CZ42" s="123">
        <v>0.01594</v>
      </c>
    </row>
    <row r="43" spans="1:104" ht="12.75">
      <c r="A43" s="151">
        <v>22</v>
      </c>
      <c r="B43" s="152" t="s">
        <v>130</v>
      </c>
      <c r="C43" s="153" t="s">
        <v>131</v>
      </c>
      <c r="D43" s="154" t="s">
        <v>78</v>
      </c>
      <c r="E43" s="155">
        <v>5</v>
      </c>
      <c r="F43" s="155">
        <v>0</v>
      </c>
      <c r="G43" s="156">
        <f t="shared" si="0"/>
        <v>0</v>
      </c>
      <c r="O43" s="150">
        <v>2</v>
      </c>
      <c r="AA43" s="123">
        <v>12</v>
      </c>
      <c r="AB43" s="123">
        <v>0</v>
      </c>
      <c r="AC43" s="123">
        <v>22</v>
      </c>
      <c r="AZ43" s="123">
        <v>2</v>
      </c>
      <c r="BA43" s="123">
        <f t="shared" si="1"/>
        <v>0</v>
      </c>
      <c r="BB43" s="123">
        <f t="shared" si="2"/>
        <v>0</v>
      </c>
      <c r="BC43" s="123">
        <f t="shared" si="3"/>
        <v>0</v>
      </c>
      <c r="BD43" s="123">
        <f t="shared" si="4"/>
        <v>0</v>
      </c>
      <c r="BE43" s="123">
        <f t="shared" si="5"/>
        <v>0</v>
      </c>
      <c r="CZ43" s="123">
        <v>0.01231</v>
      </c>
    </row>
    <row r="44" spans="1:104" ht="12.75">
      <c r="A44" s="151">
        <v>23</v>
      </c>
      <c r="B44" s="152" t="s">
        <v>132</v>
      </c>
      <c r="C44" s="153" t="s">
        <v>133</v>
      </c>
      <c r="D44" s="154" t="s">
        <v>78</v>
      </c>
      <c r="E44" s="155">
        <v>2</v>
      </c>
      <c r="F44" s="155">
        <v>0</v>
      </c>
      <c r="G44" s="156">
        <f t="shared" si="0"/>
        <v>0</v>
      </c>
      <c r="O44" s="150">
        <v>2</v>
      </c>
      <c r="AA44" s="123">
        <v>12</v>
      </c>
      <c r="AB44" s="123">
        <v>0</v>
      </c>
      <c r="AC44" s="123">
        <v>23</v>
      </c>
      <c r="AZ44" s="123">
        <v>2</v>
      </c>
      <c r="BA44" s="123">
        <f t="shared" si="1"/>
        <v>0</v>
      </c>
      <c r="BB44" s="123">
        <f t="shared" si="2"/>
        <v>0</v>
      </c>
      <c r="BC44" s="123">
        <f t="shared" si="3"/>
        <v>0</v>
      </c>
      <c r="BD44" s="123">
        <f t="shared" si="4"/>
        <v>0</v>
      </c>
      <c r="BE44" s="123">
        <f t="shared" si="5"/>
        <v>0</v>
      </c>
      <c r="CZ44" s="123">
        <v>0.02368</v>
      </c>
    </row>
    <row r="45" spans="1:104" ht="22.5">
      <c r="A45" s="151">
        <v>24</v>
      </c>
      <c r="B45" s="152" t="s">
        <v>134</v>
      </c>
      <c r="C45" s="153" t="s">
        <v>135</v>
      </c>
      <c r="D45" s="154" t="s">
        <v>108</v>
      </c>
      <c r="E45" s="155">
        <v>1</v>
      </c>
      <c r="F45" s="155">
        <v>0</v>
      </c>
      <c r="G45" s="156">
        <f t="shared" si="0"/>
        <v>0</v>
      </c>
      <c r="O45" s="150">
        <v>2</v>
      </c>
      <c r="AA45" s="123">
        <v>12</v>
      </c>
      <c r="AB45" s="123">
        <v>0</v>
      </c>
      <c r="AC45" s="123">
        <v>24</v>
      </c>
      <c r="AZ45" s="123">
        <v>2</v>
      </c>
      <c r="BA45" s="123">
        <f t="shared" si="1"/>
        <v>0</v>
      </c>
      <c r="BB45" s="123">
        <f t="shared" si="2"/>
        <v>0</v>
      </c>
      <c r="BC45" s="123">
        <f t="shared" si="3"/>
        <v>0</v>
      </c>
      <c r="BD45" s="123">
        <f t="shared" si="4"/>
        <v>0</v>
      </c>
      <c r="BE45" s="123">
        <f t="shared" si="5"/>
        <v>0</v>
      </c>
      <c r="CZ45" s="123">
        <v>0.00085</v>
      </c>
    </row>
    <row r="46" spans="1:57" ht="12.75">
      <c r="A46" s="157"/>
      <c r="B46" s="158" t="s">
        <v>66</v>
      </c>
      <c r="C46" s="159" t="str">
        <f>CONCATENATE(B34," ",C34)</f>
        <v>725 Zařizovací předměty</v>
      </c>
      <c r="D46" s="157"/>
      <c r="E46" s="160"/>
      <c r="F46" s="160"/>
      <c r="G46" s="161">
        <f>SUM(G34:G45)</f>
        <v>0</v>
      </c>
      <c r="O46" s="150">
        <v>4</v>
      </c>
      <c r="BA46" s="162">
        <f>SUM(BA34:BA45)</f>
        <v>0</v>
      </c>
      <c r="BB46" s="162">
        <f>SUM(BB34:BB45)</f>
        <v>0</v>
      </c>
      <c r="BC46" s="162">
        <f>SUM(BC34:BC45)</f>
        <v>0</v>
      </c>
      <c r="BD46" s="162">
        <f>SUM(BD34:BD45)</f>
        <v>0</v>
      </c>
      <c r="BE46" s="162">
        <f>SUM(BE34:BE45)</f>
        <v>0</v>
      </c>
    </row>
    <row r="47" spans="1:15" ht="12.75">
      <c r="A47" s="143" t="s">
        <v>65</v>
      </c>
      <c r="B47" s="144" t="s">
        <v>136</v>
      </c>
      <c r="C47" s="145" t="s">
        <v>137</v>
      </c>
      <c r="D47" s="146"/>
      <c r="E47" s="147"/>
      <c r="F47" s="147"/>
      <c r="G47" s="148"/>
      <c r="H47" s="149"/>
      <c r="I47" s="149"/>
      <c r="O47" s="150">
        <v>1</v>
      </c>
    </row>
    <row r="48" spans="1:104" ht="22.5">
      <c r="A48" s="151">
        <v>25</v>
      </c>
      <c r="B48" s="152" t="s">
        <v>138</v>
      </c>
      <c r="C48" s="153" t="s">
        <v>139</v>
      </c>
      <c r="D48" s="154" t="s">
        <v>108</v>
      </c>
      <c r="E48" s="155">
        <v>1</v>
      </c>
      <c r="F48" s="155">
        <v>0</v>
      </c>
      <c r="G48" s="156">
        <f>E48*F48</f>
        <v>0</v>
      </c>
      <c r="O48" s="150">
        <v>2</v>
      </c>
      <c r="AA48" s="123">
        <v>12</v>
      </c>
      <c r="AB48" s="123">
        <v>0</v>
      </c>
      <c r="AC48" s="123">
        <v>25</v>
      </c>
      <c r="AZ48" s="123">
        <v>2</v>
      </c>
      <c r="BA48" s="123">
        <f>IF(AZ48=1,G48,0)</f>
        <v>0</v>
      </c>
      <c r="BB48" s="123">
        <f>IF(AZ48=2,G48,0)</f>
        <v>0</v>
      </c>
      <c r="BC48" s="123">
        <f>IF(AZ48=3,G48,0)</f>
        <v>0</v>
      </c>
      <c r="BD48" s="123">
        <f>IF(AZ48=4,G48,0)</f>
        <v>0</v>
      </c>
      <c r="BE48" s="123">
        <f>IF(AZ48=5,G48,0)</f>
        <v>0</v>
      </c>
      <c r="CZ48" s="123">
        <v>0.00655</v>
      </c>
    </row>
    <row r="49" spans="1:57" ht="12.75">
      <c r="A49" s="157"/>
      <c r="B49" s="158" t="s">
        <v>66</v>
      </c>
      <c r="C49" s="159" t="str">
        <f>CONCATENATE(B47," ",C47)</f>
        <v>733 Rozvod potrubí</v>
      </c>
      <c r="D49" s="157"/>
      <c r="E49" s="160"/>
      <c r="F49" s="160"/>
      <c r="G49" s="161">
        <f>SUM(G47:G48)</f>
        <v>0</v>
      </c>
      <c r="O49" s="150">
        <v>4</v>
      </c>
      <c r="BA49" s="162">
        <f>SUM(BA47:BA48)</f>
        <v>0</v>
      </c>
      <c r="BB49" s="162">
        <f>SUM(BB47:BB48)</f>
        <v>0</v>
      </c>
      <c r="BC49" s="162">
        <f>SUM(BC47:BC48)</f>
        <v>0</v>
      </c>
      <c r="BD49" s="162">
        <f>SUM(BD47:BD48)</f>
        <v>0</v>
      </c>
      <c r="BE49" s="162">
        <f>SUM(BE47:BE48)</f>
        <v>0</v>
      </c>
    </row>
    <row r="50" spans="1:15" ht="12.75">
      <c r="A50" s="143" t="s">
        <v>65</v>
      </c>
      <c r="B50" s="144" t="s">
        <v>140</v>
      </c>
      <c r="C50" s="145" t="s">
        <v>141</v>
      </c>
      <c r="D50" s="146"/>
      <c r="E50" s="147"/>
      <c r="F50" s="147"/>
      <c r="G50" s="148"/>
      <c r="H50" s="149"/>
      <c r="I50" s="149"/>
      <c r="O50" s="150">
        <v>1</v>
      </c>
    </row>
    <row r="51" spans="1:104" ht="22.5">
      <c r="A51" s="151">
        <v>26</v>
      </c>
      <c r="B51" s="152" t="s">
        <v>142</v>
      </c>
      <c r="C51" s="153" t="s">
        <v>143</v>
      </c>
      <c r="D51" s="154" t="s">
        <v>78</v>
      </c>
      <c r="E51" s="155">
        <v>1</v>
      </c>
      <c r="F51" s="155">
        <v>0</v>
      </c>
      <c r="G51" s="156">
        <f>E51*F51</f>
        <v>0</v>
      </c>
      <c r="O51" s="150">
        <v>2</v>
      </c>
      <c r="AA51" s="123">
        <v>12</v>
      </c>
      <c r="AB51" s="123">
        <v>0</v>
      </c>
      <c r="AC51" s="123">
        <v>26</v>
      </c>
      <c r="AZ51" s="123">
        <v>2</v>
      </c>
      <c r="BA51" s="123">
        <f>IF(AZ51=1,G51,0)</f>
        <v>0</v>
      </c>
      <c r="BB51" s="123">
        <f>IF(AZ51=2,G51,0)</f>
        <v>0</v>
      </c>
      <c r="BC51" s="123">
        <f>IF(AZ51=3,G51,0)</f>
        <v>0</v>
      </c>
      <c r="BD51" s="123">
        <f>IF(AZ51=4,G51,0)</f>
        <v>0</v>
      </c>
      <c r="BE51" s="123">
        <f>IF(AZ51=5,G51,0)</f>
        <v>0</v>
      </c>
      <c r="CZ51" s="123">
        <v>8E-05</v>
      </c>
    </row>
    <row r="52" spans="1:104" ht="12.75">
      <c r="A52" s="151">
        <v>27</v>
      </c>
      <c r="B52" s="152" t="s">
        <v>144</v>
      </c>
      <c r="C52" s="153" t="s">
        <v>145</v>
      </c>
      <c r="D52" s="154" t="s">
        <v>78</v>
      </c>
      <c r="E52" s="155">
        <v>2</v>
      </c>
      <c r="F52" s="155">
        <v>0</v>
      </c>
      <c r="G52" s="156">
        <f>E52*F52</f>
        <v>0</v>
      </c>
      <c r="O52" s="150">
        <v>2</v>
      </c>
      <c r="AA52" s="123">
        <v>12</v>
      </c>
      <c r="AB52" s="123">
        <v>0</v>
      </c>
      <c r="AC52" s="123">
        <v>27</v>
      </c>
      <c r="AZ52" s="123">
        <v>2</v>
      </c>
      <c r="BA52" s="123">
        <f>IF(AZ52=1,G52,0)</f>
        <v>0</v>
      </c>
      <c r="BB52" s="123">
        <f>IF(AZ52=2,G52,0)</f>
        <v>0</v>
      </c>
      <c r="BC52" s="123">
        <f>IF(AZ52=3,G52,0)</f>
        <v>0</v>
      </c>
      <c r="BD52" s="123">
        <f>IF(AZ52=4,G52,0)</f>
        <v>0</v>
      </c>
      <c r="BE52" s="123">
        <f>IF(AZ52=5,G52,0)</f>
        <v>0</v>
      </c>
      <c r="CZ52" s="123">
        <v>0</v>
      </c>
    </row>
    <row r="53" spans="1:104" ht="12.75">
      <c r="A53" s="151">
        <v>28</v>
      </c>
      <c r="B53" s="152" t="s">
        <v>146</v>
      </c>
      <c r="C53" s="153" t="s">
        <v>147</v>
      </c>
      <c r="D53" s="154" t="s">
        <v>78</v>
      </c>
      <c r="E53" s="155">
        <v>2</v>
      </c>
      <c r="F53" s="155">
        <v>0</v>
      </c>
      <c r="G53" s="156">
        <f>E53*F53</f>
        <v>0</v>
      </c>
      <c r="O53" s="150">
        <v>2</v>
      </c>
      <c r="AA53" s="123">
        <v>12</v>
      </c>
      <c r="AB53" s="123">
        <v>0</v>
      </c>
      <c r="AC53" s="123">
        <v>28</v>
      </c>
      <c r="AZ53" s="123">
        <v>2</v>
      </c>
      <c r="BA53" s="123">
        <f>IF(AZ53=1,G53,0)</f>
        <v>0</v>
      </c>
      <c r="BB53" s="123">
        <f>IF(AZ53=2,G53,0)</f>
        <v>0</v>
      </c>
      <c r="BC53" s="123">
        <f>IF(AZ53=3,G53,0)</f>
        <v>0</v>
      </c>
      <c r="BD53" s="123">
        <f>IF(AZ53=4,G53,0)</f>
        <v>0</v>
      </c>
      <c r="BE53" s="123">
        <f>IF(AZ53=5,G53,0)</f>
        <v>0</v>
      </c>
      <c r="CZ53" s="123">
        <v>0.01296</v>
      </c>
    </row>
    <row r="54" spans="1:57" ht="12.75">
      <c r="A54" s="157"/>
      <c r="B54" s="158" t="s">
        <v>66</v>
      </c>
      <c r="C54" s="159" t="str">
        <f>CONCATENATE(B50," ",C50)</f>
        <v>735 Otopná tělesa</v>
      </c>
      <c r="D54" s="157"/>
      <c r="E54" s="160"/>
      <c r="F54" s="160"/>
      <c r="G54" s="161">
        <f>SUM(G50:G53)</f>
        <v>0</v>
      </c>
      <c r="O54" s="150">
        <v>4</v>
      </c>
      <c r="BA54" s="162">
        <f>SUM(BA50:BA53)</f>
        <v>0</v>
      </c>
      <c r="BB54" s="162">
        <f>SUM(BB50:BB53)</f>
        <v>0</v>
      </c>
      <c r="BC54" s="162">
        <f>SUM(BC50:BC53)</f>
        <v>0</v>
      </c>
      <c r="BD54" s="162">
        <f>SUM(BD50:BD53)</f>
        <v>0</v>
      </c>
      <c r="BE54" s="162">
        <f>SUM(BE50:BE53)</f>
        <v>0</v>
      </c>
    </row>
    <row r="55" spans="1:15" ht="12.75">
      <c r="A55" s="143" t="s">
        <v>65</v>
      </c>
      <c r="B55" s="144" t="s">
        <v>148</v>
      </c>
      <c r="C55" s="145" t="s">
        <v>149</v>
      </c>
      <c r="D55" s="146"/>
      <c r="E55" s="147"/>
      <c r="F55" s="147"/>
      <c r="G55" s="148"/>
      <c r="H55" s="149"/>
      <c r="I55" s="149"/>
      <c r="O55" s="150">
        <v>1</v>
      </c>
    </row>
    <row r="56" spans="1:104" ht="12.75">
      <c r="A56" s="151">
        <v>29</v>
      </c>
      <c r="B56" s="152" t="s">
        <v>150</v>
      </c>
      <c r="C56" s="153" t="s">
        <v>151</v>
      </c>
      <c r="D56" s="154" t="s">
        <v>73</v>
      </c>
      <c r="E56" s="155">
        <v>8.8</v>
      </c>
      <c r="F56" s="155">
        <v>0</v>
      </c>
      <c r="G56" s="156">
        <f>E56*F56</f>
        <v>0</v>
      </c>
      <c r="O56" s="150">
        <v>2</v>
      </c>
      <c r="AA56" s="123">
        <v>12</v>
      </c>
      <c r="AB56" s="123">
        <v>0</v>
      </c>
      <c r="AC56" s="123">
        <v>29</v>
      </c>
      <c r="AZ56" s="123">
        <v>2</v>
      </c>
      <c r="BA56" s="123">
        <f>IF(AZ56=1,G56,0)</f>
        <v>0</v>
      </c>
      <c r="BB56" s="123">
        <f>IF(AZ56=2,G56,0)</f>
        <v>0</v>
      </c>
      <c r="BC56" s="123">
        <f>IF(AZ56=3,G56,0)</f>
        <v>0</v>
      </c>
      <c r="BD56" s="123">
        <f>IF(AZ56=4,G56,0)</f>
        <v>0</v>
      </c>
      <c r="BE56" s="123">
        <f>IF(AZ56=5,G56,0)</f>
        <v>0</v>
      </c>
      <c r="CZ56" s="123">
        <v>0.07084</v>
      </c>
    </row>
    <row r="57" spans="1:57" ht="12.75">
      <c r="A57" s="157"/>
      <c r="B57" s="158" t="s">
        <v>66</v>
      </c>
      <c r="C57" s="159" t="str">
        <f>CONCATENATE(B55," ",C55)</f>
        <v>771 Podlahy z dlaždic a obklady</v>
      </c>
      <c r="D57" s="157"/>
      <c r="E57" s="160"/>
      <c r="F57" s="160"/>
      <c r="G57" s="161">
        <f>SUM(G55:G56)</f>
        <v>0</v>
      </c>
      <c r="O57" s="150">
        <v>4</v>
      </c>
      <c r="BA57" s="162">
        <f>SUM(BA55:BA56)</f>
        <v>0</v>
      </c>
      <c r="BB57" s="162">
        <f>SUM(BB55:BB56)</f>
        <v>0</v>
      </c>
      <c r="BC57" s="162">
        <f>SUM(BC55:BC56)</f>
        <v>0</v>
      </c>
      <c r="BD57" s="162">
        <f>SUM(BD55:BD56)</f>
        <v>0</v>
      </c>
      <c r="BE57" s="162">
        <f>SUM(BE55:BE56)</f>
        <v>0</v>
      </c>
    </row>
    <row r="58" spans="1:15" ht="12.75">
      <c r="A58" s="143" t="s">
        <v>65</v>
      </c>
      <c r="B58" s="144" t="s">
        <v>152</v>
      </c>
      <c r="C58" s="145" t="s">
        <v>153</v>
      </c>
      <c r="D58" s="146"/>
      <c r="E58" s="147"/>
      <c r="F58" s="147"/>
      <c r="G58" s="148"/>
      <c r="H58" s="149"/>
      <c r="I58" s="149"/>
      <c r="O58" s="150">
        <v>1</v>
      </c>
    </row>
    <row r="59" spans="1:104" ht="12.75">
      <c r="A59" s="151">
        <v>30</v>
      </c>
      <c r="B59" s="152" t="s">
        <v>154</v>
      </c>
      <c r="C59" s="153" t="s">
        <v>155</v>
      </c>
      <c r="D59" s="154" t="s">
        <v>73</v>
      </c>
      <c r="E59" s="155">
        <v>26.7</v>
      </c>
      <c r="F59" s="155">
        <v>0</v>
      </c>
      <c r="G59" s="156">
        <f>E59*F59</f>
        <v>0</v>
      </c>
      <c r="O59" s="150">
        <v>2</v>
      </c>
      <c r="AA59" s="123">
        <v>12</v>
      </c>
      <c r="AB59" s="123">
        <v>0</v>
      </c>
      <c r="AC59" s="123">
        <v>30</v>
      </c>
      <c r="AZ59" s="123">
        <v>2</v>
      </c>
      <c r="BA59" s="123">
        <f>IF(AZ59=1,G59,0)</f>
        <v>0</v>
      </c>
      <c r="BB59" s="123">
        <f>IF(AZ59=2,G59,0)</f>
        <v>0</v>
      </c>
      <c r="BC59" s="123">
        <f>IF(AZ59=3,G59,0)</f>
        <v>0</v>
      </c>
      <c r="BD59" s="123">
        <f>IF(AZ59=4,G59,0)</f>
        <v>0</v>
      </c>
      <c r="BE59" s="123">
        <f>IF(AZ59=5,G59,0)</f>
        <v>0</v>
      </c>
      <c r="CZ59" s="123">
        <v>0.01728</v>
      </c>
    </row>
    <row r="60" spans="1:57" ht="12.75">
      <c r="A60" s="157"/>
      <c r="B60" s="158" t="s">
        <v>66</v>
      </c>
      <c r="C60" s="159" t="str">
        <f>CONCATENATE(B58," ",C58)</f>
        <v>781 Obklady keramické</v>
      </c>
      <c r="D60" s="157"/>
      <c r="E60" s="160"/>
      <c r="F60" s="160"/>
      <c r="G60" s="161">
        <f>SUM(G58:G59)</f>
        <v>0</v>
      </c>
      <c r="O60" s="150">
        <v>4</v>
      </c>
      <c r="BA60" s="162">
        <f>SUM(BA58:BA59)</f>
        <v>0</v>
      </c>
      <c r="BB60" s="162">
        <f>SUM(BB58:BB59)</f>
        <v>0</v>
      </c>
      <c r="BC60" s="162">
        <f>SUM(BC58:BC59)</f>
        <v>0</v>
      </c>
      <c r="BD60" s="162">
        <f>SUM(BD58:BD59)</f>
        <v>0</v>
      </c>
      <c r="BE60" s="162">
        <f>SUM(BE58:BE59)</f>
        <v>0</v>
      </c>
    </row>
    <row r="61" spans="1:15" ht="12.75">
      <c r="A61" s="143" t="s">
        <v>65</v>
      </c>
      <c r="B61" s="144" t="s">
        <v>156</v>
      </c>
      <c r="C61" s="145" t="s">
        <v>157</v>
      </c>
      <c r="D61" s="146"/>
      <c r="E61" s="147"/>
      <c r="F61" s="147"/>
      <c r="G61" s="148"/>
      <c r="H61" s="149"/>
      <c r="I61" s="149"/>
      <c r="O61" s="150">
        <v>1</v>
      </c>
    </row>
    <row r="62" spans="1:104" ht="12.75">
      <c r="A62" s="151">
        <v>31</v>
      </c>
      <c r="B62" s="152" t="s">
        <v>158</v>
      </c>
      <c r="C62" s="153" t="s">
        <v>159</v>
      </c>
      <c r="D62" s="154" t="s">
        <v>73</v>
      </c>
      <c r="E62" s="155">
        <v>23.2</v>
      </c>
      <c r="F62" s="155">
        <v>0</v>
      </c>
      <c r="G62" s="156">
        <f>E62*F62</f>
        <v>0</v>
      </c>
      <c r="O62" s="150">
        <v>2</v>
      </c>
      <c r="AA62" s="123">
        <v>12</v>
      </c>
      <c r="AB62" s="123">
        <v>0</v>
      </c>
      <c r="AC62" s="123">
        <v>31</v>
      </c>
      <c r="AZ62" s="123">
        <v>2</v>
      </c>
      <c r="BA62" s="123">
        <f>IF(AZ62=1,G62,0)</f>
        <v>0</v>
      </c>
      <c r="BB62" s="123">
        <f>IF(AZ62=2,G62,0)</f>
        <v>0</v>
      </c>
      <c r="BC62" s="123">
        <f>IF(AZ62=3,G62,0)</f>
        <v>0</v>
      </c>
      <c r="BD62" s="123">
        <f>IF(AZ62=4,G62,0)</f>
        <v>0</v>
      </c>
      <c r="BE62" s="123">
        <f>IF(AZ62=5,G62,0)</f>
        <v>0</v>
      </c>
      <c r="CZ62" s="123">
        <v>0.00032</v>
      </c>
    </row>
    <row r="63" spans="1:57" ht="12.75">
      <c r="A63" s="157"/>
      <c r="B63" s="158" t="s">
        <v>66</v>
      </c>
      <c r="C63" s="159" t="str">
        <f>CONCATENATE(B61," ",C61)</f>
        <v>784 Malby</v>
      </c>
      <c r="D63" s="157"/>
      <c r="E63" s="160"/>
      <c r="F63" s="160"/>
      <c r="G63" s="161">
        <f>SUM(G61:G62)</f>
        <v>0</v>
      </c>
      <c r="O63" s="150">
        <v>4</v>
      </c>
      <c r="BA63" s="162">
        <f>SUM(BA61:BA62)</f>
        <v>0</v>
      </c>
      <c r="BB63" s="162">
        <f>SUM(BB61:BB62)</f>
        <v>0</v>
      </c>
      <c r="BC63" s="162">
        <f>SUM(BC61:BC62)</f>
        <v>0</v>
      </c>
      <c r="BD63" s="162">
        <f>SUM(BD61:BD62)</f>
        <v>0</v>
      </c>
      <c r="BE63" s="162">
        <f>SUM(BE61:BE62)</f>
        <v>0</v>
      </c>
    </row>
    <row r="64" spans="1:15" ht="12.75">
      <c r="A64" s="143" t="s">
        <v>65</v>
      </c>
      <c r="B64" s="144" t="s">
        <v>160</v>
      </c>
      <c r="C64" s="145" t="s">
        <v>161</v>
      </c>
      <c r="D64" s="146"/>
      <c r="E64" s="147"/>
      <c r="F64" s="147"/>
      <c r="G64" s="148"/>
      <c r="H64" s="149"/>
      <c r="I64" s="149"/>
      <c r="O64" s="150">
        <v>1</v>
      </c>
    </row>
    <row r="65" spans="1:104" ht="22.5">
      <c r="A65" s="151">
        <v>32</v>
      </c>
      <c r="B65" s="152" t="s">
        <v>162</v>
      </c>
      <c r="C65" s="153" t="s">
        <v>163</v>
      </c>
      <c r="D65" s="154" t="s">
        <v>78</v>
      </c>
      <c r="E65" s="155">
        <v>6</v>
      </c>
      <c r="F65" s="155">
        <v>0</v>
      </c>
      <c r="G65" s="156">
        <f>E65*F65</f>
        <v>0</v>
      </c>
      <c r="O65" s="150">
        <v>2</v>
      </c>
      <c r="AA65" s="123">
        <v>12</v>
      </c>
      <c r="AB65" s="123">
        <v>0</v>
      </c>
      <c r="AC65" s="123">
        <v>32</v>
      </c>
      <c r="AZ65" s="123">
        <v>4</v>
      </c>
      <c r="BA65" s="123">
        <f>IF(AZ65=1,G65,0)</f>
        <v>0</v>
      </c>
      <c r="BB65" s="123">
        <f>IF(AZ65=2,G65,0)</f>
        <v>0</v>
      </c>
      <c r="BC65" s="123">
        <f>IF(AZ65=3,G65,0)</f>
        <v>0</v>
      </c>
      <c r="BD65" s="123">
        <f>IF(AZ65=4,G65,0)</f>
        <v>0</v>
      </c>
      <c r="BE65" s="123">
        <f>IF(AZ65=5,G65,0)</f>
        <v>0</v>
      </c>
      <c r="CZ65" s="123">
        <v>0</v>
      </c>
    </row>
    <row r="66" spans="1:57" ht="12.75">
      <c r="A66" s="157"/>
      <c r="B66" s="158" t="s">
        <v>66</v>
      </c>
      <c r="C66" s="159" t="str">
        <f>CONCATENATE(B64," ",C64)</f>
        <v>M21 Elektromontáže</v>
      </c>
      <c r="D66" s="157"/>
      <c r="E66" s="160"/>
      <c r="F66" s="160"/>
      <c r="G66" s="161">
        <f>SUM(G64:G65)</f>
        <v>0</v>
      </c>
      <c r="O66" s="150">
        <v>4</v>
      </c>
      <c r="BA66" s="162">
        <f>SUM(BA64:BA65)</f>
        <v>0</v>
      </c>
      <c r="BB66" s="162">
        <f>SUM(BB64:BB65)</f>
        <v>0</v>
      </c>
      <c r="BC66" s="162">
        <f>SUM(BC64:BC65)</f>
        <v>0</v>
      </c>
      <c r="BD66" s="162">
        <f>SUM(BD64:BD65)</f>
        <v>0</v>
      </c>
      <c r="BE66" s="162">
        <f>SUM(BE64:BE65)</f>
        <v>0</v>
      </c>
    </row>
    <row r="67" spans="1:7" ht="12.75">
      <c r="A67" s="124"/>
      <c r="B67" s="124"/>
      <c r="C67" s="124"/>
      <c r="D67" s="124"/>
      <c r="E67" s="124"/>
      <c r="F67" s="124"/>
      <c r="G67" s="124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spans="1:7" ht="12.75">
      <c r="A90" s="163"/>
      <c r="B90" s="163"/>
      <c r="C90" s="163"/>
      <c r="D90" s="163"/>
      <c r="E90" s="163"/>
      <c r="F90" s="163"/>
      <c r="G90" s="163"/>
    </row>
    <row r="91" spans="1:7" ht="12.75">
      <c r="A91" s="163"/>
      <c r="B91" s="163"/>
      <c r="C91" s="163"/>
      <c r="D91" s="163"/>
      <c r="E91" s="163"/>
      <c r="F91" s="163"/>
      <c r="G91" s="163"/>
    </row>
    <row r="92" spans="1:7" ht="12.75">
      <c r="A92" s="163"/>
      <c r="B92" s="163"/>
      <c r="C92" s="163"/>
      <c r="D92" s="163"/>
      <c r="E92" s="163"/>
      <c r="F92" s="163"/>
      <c r="G92" s="163"/>
    </row>
    <row r="93" spans="1:7" ht="12.75">
      <c r="A93" s="163"/>
      <c r="B93" s="163"/>
      <c r="C93" s="163"/>
      <c r="D93" s="163"/>
      <c r="E93" s="163"/>
      <c r="F93" s="163"/>
      <c r="G93" s="163"/>
    </row>
    <row r="94" ht="12.75">
      <c r="E94" s="123"/>
    </row>
    <row r="95" ht="12.75">
      <c r="E95" s="123"/>
    </row>
    <row r="96" ht="12.75">
      <c r="E96" s="123"/>
    </row>
    <row r="97" ht="12.75">
      <c r="E97" s="123"/>
    </row>
    <row r="98" ht="12.75">
      <c r="E98" s="123"/>
    </row>
    <row r="99" ht="12.75">
      <c r="E99" s="12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ht="12.75">
      <c r="E105" s="123"/>
    </row>
    <row r="106" ht="12.75">
      <c r="E106" s="123"/>
    </row>
    <row r="107" ht="12.75">
      <c r="E107" s="123"/>
    </row>
    <row r="108" ht="12.75">
      <c r="E108" s="123"/>
    </row>
    <row r="109" ht="12.75">
      <c r="E109" s="123"/>
    </row>
    <row r="110" ht="12.75">
      <c r="E110" s="123"/>
    </row>
    <row r="111" ht="12.75">
      <c r="E111" s="123"/>
    </row>
    <row r="112" ht="12.75">
      <c r="E112" s="123"/>
    </row>
    <row r="113" ht="12.75">
      <c r="E113" s="123"/>
    </row>
    <row r="114" ht="12.75">
      <c r="E114" s="123"/>
    </row>
    <row r="115" ht="12.75">
      <c r="E115" s="123"/>
    </row>
    <row r="116" ht="12.75">
      <c r="E116" s="123"/>
    </row>
    <row r="117" ht="12.75">
      <c r="E117" s="123"/>
    </row>
    <row r="118" ht="12.75">
      <c r="E118" s="123"/>
    </row>
    <row r="119" ht="12.75">
      <c r="E119" s="123"/>
    </row>
    <row r="120" ht="12.75">
      <c r="E120" s="123"/>
    </row>
    <row r="121" ht="12.75">
      <c r="E121" s="123"/>
    </row>
    <row r="122" ht="12.75">
      <c r="E122" s="123"/>
    </row>
    <row r="123" ht="12.75">
      <c r="E123" s="123"/>
    </row>
    <row r="124" ht="12.75">
      <c r="E124" s="123"/>
    </row>
    <row r="125" spans="1:2" ht="12.75">
      <c r="A125" s="164"/>
      <c r="B125" s="164"/>
    </row>
    <row r="126" spans="1:7" ht="12.75">
      <c r="A126" s="163"/>
      <c r="B126" s="163"/>
      <c r="C126" s="166"/>
      <c r="D126" s="166"/>
      <c r="E126" s="167"/>
      <c r="F126" s="166"/>
      <c r="G126" s="168"/>
    </row>
    <row r="127" spans="1:7" ht="12.75">
      <c r="A127" s="169"/>
      <c r="B127" s="169"/>
      <c r="C127" s="163"/>
      <c r="D127" s="163"/>
      <c r="E127" s="170"/>
      <c r="F127" s="163"/>
      <c r="G127" s="163"/>
    </row>
    <row r="128" spans="1:7" ht="12.75">
      <c r="A128" s="163"/>
      <c r="B128" s="163"/>
      <c r="C128" s="163"/>
      <c r="D128" s="163"/>
      <c r="E128" s="170"/>
      <c r="F128" s="163"/>
      <c r="G128" s="163"/>
    </row>
    <row r="129" spans="1:7" ht="12.75">
      <c r="A129" s="163"/>
      <c r="B129" s="163"/>
      <c r="C129" s="163"/>
      <c r="D129" s="163"/>
      <c r="E129" s="170"/>
      <c r="F129" s="163"/>
      <c r="G129" s="163"/>
    </row>
    <row r="130" spans="1:7" ht="12.75">
      <c r="A130" s="163"/>
      <c r="B130" s="163"/>
      <c r="C130" s="163"/>
      <c r="D130" s="163"/>
      <c r="E130" s="170"/>
      <c r="F130" s="163"/>
      <c r="G130" s="163"/>
    </row>
    <row r="131" spans="1:7" ht="12.75">
      <c r="A131" s="163"/>
      <c r="B131" s="163"/>
      <c r="C131" s="163"/>
      <c r="D131" s="163"/>
      <c r="E131" s="170"/>
      <c r="F131" s="163"/>
      <c r="G131" s="163"/>
    </row>
    <row r="132" spans="1:7" ht="12.75">
      <c r="A132" s="163"/>
      <c r="B132" s="163"/>
      <c r="C132" s="163"/>
      <c r="D132" s="163"/>
      <c r="E132" s="170"/>
      <c r="F132" s="163"/>
      <c r="G132" s="163"/>
    </row>
    <row r="133" spans="1:7" ht="12.75">
      <c r="A133" s="163"/>
      <c r="B133" s="163"/>
      <c r="C133" s="163"/>
      <c r="D133" s="163"/>
      <c r="E133" s="170"/>
      <c r="F133" s="163"/>
      <c r="G133" s="163"/>
    </row>
    <row r="134" spans="1:7" ht="12.75">
      <c r="A134" s="163"/>
      <c r="B134" s="163"/>
      <c r="C134" s="163"/>
      <c r="D134" s="163"/>
      <c r="E134" s="170"/>
      <c r="F134" s="163"/>
      <c r="G134" s="163"/>
    </row>
    <row r="135" spans="1:7" ht="12.75">
      <c r="A135" s="163"/>
      <c r="B135" s="163"/>
      <c r="C135" s="163"/>
      <c r="D135" s="163"/>
      <c r="E135" s="170"/>
      <c r="F135" s="163"/>
      <c r="G135" s="163"/>
    </row>
    <row r="136" spans="1:7" ht="12.75">
      <c r="A136" s="163"/>
      <c r="B136" s="163"/>
      <c r="C136" s="163"/>
      <c r="D136" s="163"/>
      <c r="E136" s="170"/>
      <c r="F136" s="163"/>
      <c r="G136" s="163"/>
    </row>
    <row r="137" spans="1:7" ht="12.75">
      <c r="A137" s="163"/>
      <c r="B137" s="163"/>
      <c r="C137" s="163"/>
      <c r="D137" s="163"/>
      <c r="E137" s="170"/>
      <c r="F137" s="163"/>
      <c r="G137" s="163"/>
    </row>
    <row r="138" spans="1:7" ht="12.75">
      <c r="A138" s="163"/>
      <c r="B138" s="163"/>
      <c r="C138" s="163"/>
      <c r="D138" s="163"/>
      <c r="E138" s="170"/>
      <c r="F138" s="163"/>
      <c r="G138" s="163"/>
    </row>
    <row r="139" spans="1:7" ht="12.75">
      <c r="A139" s="163"/>
      <c r="B139" s="163"/>
      <c r="C139" s="163"/>
      <c r="D139" s="163"/>
      <c r="E139" s="170"/>
      <c r="F139" s="163"/>
      <c r="G139" s="16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OEM</cp:lastModifiedBy>
  <dcterms:created xsi:type="dcterms:W3CDTF">2016-05-22T16:15:34Z</dcterms:created>
  <dcterms:modified xsi:type="dcterms:W3CDTF">2016-05-23T07:15:59Z</dcterms:modified>
  <cp:category/>
  <cp:version/>
  <cp:contentType/>
  <cp:contentStatus/>
</cp:coreProperties>
</file>