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<sst xmlns="http://schemas.openxmlformats.org/spreadsheetml/2006/main" count="620" uniqueCount="318">
  <si>
    <t>KRYCÍ LIST ROZPOČTU</t>
  </si>
  <si>
    <t>Název stavby</t>
  </si>
  <si>
    <t xml:space="preserve">Oprava sociálního zařízení dívky  I.n.p. </t>
  </si>
  <si>
    <t>JKSO</t>
  </si>
  <si>
    <t xml:space="preserve"> </t>
  </si>
  <si>
    <t>Kód stavby</t>
  </si>
  <si>
    <t>2016-35-002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</si>
  <si>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</si>
  <si>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</si>
  <si>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</si>
  <si>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</si>
  <si>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</si>
  <si>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</si>
  <si>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</si>
  <si>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</si>
  <si>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</si>
  <si>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</si>
  <si>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</si>
  <si>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</si>
  <si>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</si>
  <si>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</si>
  <si>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</si>
  <si>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</si>
  <si>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</si>
  <si>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</si>
  <si>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</si>
  <si>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</si>
  <si>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</si>
  <si>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</si>
  <si>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</si>
  <si>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</si>
  <si>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</si>
  <si>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</si>
  <si>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</si>
  <si>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</si>
  <si>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</si>
  <si>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</si>
  <si>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</si>
  <si>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</si>
  <si>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</si>
  <si>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</si>
  <si>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</si>
  <si>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</si>
  <si>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</si>
  <si>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</si>
  <si>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</si>
  <si>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</si>
  <si>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</si>
  <si>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</si>
  <si>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</si>
  <si>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</si>
  <si>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</si>
  <si>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</si>
  <si>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</si>
  <si>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</si>
  <si>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</si>
  <si>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</si>
  <si>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</si>
  <si>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</si>
  <si>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</si>
  <si>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</si>
  <si>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</si>
  <si>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</si>
  <si>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</si>
  <si>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</si>
  <si>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</si>
  <si>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</si>
  <si>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</si>
  <si>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</si>
  <si>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</si>
  <si>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</si>
  <si>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</si>
  <si>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</si>
  <si>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</si>
  <si>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</si>
  <si>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</si>
  <si>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</si>
  <si>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</si>
  <si>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</si>
  <si>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5.5.2016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</si>
  <si>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</si>
  <si>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</si>
  <si>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</si>
  <si>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</si>
  <si>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</si>
  <si>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</si>
  <si>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</si>
  <si>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</si>
  <si>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</si>
  <si>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</si>
  <si>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</si>
  <si>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</si>
  <si>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</si>
  <si>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</si>
  <si>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</si>
  <si>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</si>
  <si>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</si>
  <si>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</si>
  <si>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</si>
  <si>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</si>
  <si>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</si>
  <si>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</si>
  <si>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</si>
  <si>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</si>
  <si>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</si>
  <si>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</si>
  <si>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</si>
  <si>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011</t>
  </si>
  <si>
    <t>342272248</t>
  </si>
  <si>
    <t>Příčky tl 75 mm z pórobetonových přesných příčkovek Ytong objemové hmotnosti 600 kg/m3</t>
  </si>
  <si>
    <t>m2</t>
  </si>
  <si>
    <t>2</t>
  </si>
  <si>
    <t>4</t>
  </si>
  <si>
    <t>Vodorovné konstrukce</t>
  </si>
  <si>
    <t>413941121</t>
  </si>
  <si>
    <t>Osazování ocelových válcovaných nosníků stropů I, IE, U, UE nebo L do č.12</t>
  </si>
  <si>
    <t>t</t>
  </si>
  <si>
    <t>M</t>
  </si>
  <si>
    <t>MAT</t>
  </si>
  <si>
    <t>133806100</t>
  </si>
  <si>
    <t>tyč ocelová L50/50</t>
  </si>
  <si>
    <t>6</t>
  </si>
  <si>
    <t>Úpravy povrchu, podlahy, osazení</t>
  </si>
  <si>
    <t>014</t>
  </si>
  <si>
    <t>612421231</t>
  </si>
  <si>
    <t>Oprava vnitřních omítek štukových stěn MV v rozsahu do 10 %</t>
  </si>
  <si>
    <t>5</t>
  </si>
  <si>
    <t>642942111</t>
  </si>
  <si>
    <t>Osazování zárubní nebo rámů dveřních kovových do 2,5 m2 na MC</t>
  </si>
  <si>
    <t>kus</t>
  </si>
  <si>
    <t>553311020</t>
  </si>
  <si>
    <t>zárubeň ocelová pro běžné zdění H 95 700 L/P</t>
  </si>
  <si>
    <t>9</t>
  </si>
  <si>
    <t>Ostatní konstrukce a práce-bourání</t>
  </si>
  <si>
    <t>7</t>
  </si>
  <si>
    <t>013</t>
  </si>
  <si>
    <t>965081213</t>
  </si>
  <si>
    <t>Bourání podlah z dlaždic keramických nebo xylolitových tl do 10 mm pl přes 1 m2</t>
  </si>
  <si>
    <t>8</t>
  </si>
  <si>
    <t>974032122</t>
  </si>
  <si>
    <t>Vysekání rýh ve stěnách nebo příčkách z dutých cihel nebo tvárnic hl do 30 mm š do 70 mm</t>
  </si>
  <si>
    <t>m</t>
  </si>
  <si>
    <t>974032133</t>
  </si>
  <si>
    <t>Vysekání rýh ve stěnách nebo příčkách z dutých cihel nebo tvárnic hl do 50 mm š 100 mm</t>
  </si>
  <si>
    <t>10</t>
  </si>
  <si>
    <t>974032164</t>
  </si>
  <si>
    <t>Vysekání rýh ve stěnách nebo příčkách z dutých cihel nebo tvárnic hl do 150 mm š do 150 mm</t>
  </si>
  <si>
    <t>11</t>
  </si>
  <si>
    <t>978013121</t>
  </si>
  <si>
    <t>Otlučení vnitřních omítek stěn MV nebo MVC stěn o rozsahu do 10 %</t>
  </si>
  <si>
    <t>12</t>
  </si>
  <si>
    <t>979011111</t>
  </si>
  <si>
    <t>Svislá doprava suti a vybouraných hmot za prvé podlaží</t>
  </si>
  <si>
    <t>13</t>
  </si>
  <si>
    <t>979011121</t>
  </si>
  <si>
    <t>Svislá doprava suti a vybouraných hmot ZKD podlaží</t>
  </si>
  <si>
    <t>14</t>
  </si>
  <si>
    <t>979081111</t>
  </si>
  <si>
    <t>Odvoz suti a vybouraných hmot na skládku do 1 km</t>
  </si>
  <si>
    <t>15</t>
  </si>
  <si>
    <t>979081121</t>
  </si>
  <si>
    <t>Odvoz suti a vybouraných hmot na skládku ZKD 1 km přes 1 km</t>
  </si>
  <si>
    <t>16</t>
  </si>
  <si>
    <t>979082111</t>
  </si>
  <si>
    <t>Vnitrostaveništní doprava suti a vybouraných hmot do 10 m</t>
  </si>
  <si>
    <t>17</t>
  </si>
  <si>
    <t>979082121</t>
  </si>
  <si>
    <t>Vnitrostaveništní doprava suti a vybouraných hmot ZKD 5 m přes 10 m</t>
  </si>
  <si>
    <t>18</t>
  </si>
  <si>
    <t>979098131</t>
  </si>
  <si>
    <t>Poplatek za skládku - keramického materiálu bez příměsi</t>
  </si>
  <si>
    <t>Práce a dodávky PSV</t>
  </si>
  <si>
    <t>721</t>
  </si>
  <si>
    <t>Zdravotechnika - vnitřní kanalizace</t>
  </si>
  <si>
    <t>19</t>
  </si>
  <si>
    <t>721140802</t>
  </si>
  <si>
    <t>Demontáž potrubí litinové do DN 100</t>
  </si>
  <si>
    <t>20</t>
  </si>
  <si>
    <t>721174003</t>
  </si>
  <si>
    <t>Potrubí kanalizační z PP hrdlové ležaté DN 50</t>
  </si>
  <si>
    <t>21</t>
  </si>
  <si>
    <t>721174005</t>
  </si>
  <si>
    <t>Potrubí kanalizační z PP hrdlové ležaté DN 100</t>
  </si>
  <si>
    <t>22</t>
  </si>
  <si>
    <t>998721102</t>
  </si>
  <si>
    <t>Přesun hmot pro vnitřní kanalizace v objektech v do 12 m</t>
  </si>
  <si>
    <t>722</t>
  </si>
  <si>
    <t>Zdravotechnika - vnitřní vodovod</t>
  </si>
  <si>
    <t>23</t>
  </si>
  <si>
    <t>722173242</t>
  </si>
  <si>
    <t>Potrubí vodovodní plastové vícevrstvé spoj lisováním 20x2,3 mm FRIATHERM uni</t>
  </si>
  <si>
    <t>24</t>
  </si>
  <si>
    <t>998722102</t>
  </si>
  <si>
    <t>Přesun hmot pro vnitřní vodovod v objektech v do 12 m</t>
  </si>
  <si>
    <t>25</t>
  </si>
  <si>
    <t>PK</t>
  </si>
  <si>
    <t>V100</t>
  </si>
  <si>
    <t>Montáž a dodání izolace potrubí 6mm</t>
  </si>
  <si>
    <t>725</t>
  </si>
  <si>
    <t>Zdravotechnika - zařizovací předměty</t>
  </si>
  <si>
    <t>26</t>
  </si>
  <si>
    <t>725110811</t>
  </si>
  <si>
    <t>Demontáž klozetů splachovací s nádrží</t>
  </si>
  <si>
    <t>soubor</t>
  </si>
  <si>
    <t>27</t>
  </si>
  <si>
    <t>725111231</t>
  </si>
  <si>
    <t>Splachovač nádržkový keramický bez armatury s bočním napouštěním-pouze montáž</t>
  </si>
  <si>
    <t>28</t>
  </si>
  <si>
    <t>725210821</t>
  </si>
  <si>
    <t>Demontáž umyvadel bez výtokových armatur</t>
  </si>
  <si>
    <t>29</t>
  </si>
  <si>
    <t>725211602</t>
  </si>
  <si>
    <t>Umyvadlo keramické připevněné na stěnu šrouby v bílé barvě bez krytu na sifon 550 mm</t>
  </si>
  <si>
    <t>30</t>
  </si>
  <si>
    <t>725330840</t>
  </si>
  <si>
    <t>Demontáž výlevka litinová nebo ocelová</t>
  </si>
  <si>
    <t>31</t>
  </si>
  <si>
    <t>725331111</t>
  </si>
  <si>
    <t>Výlevka bez výtokových armatur keramická se sklopnou plastovou mřížkou 425 mm</t>
  </si>
  <si>
    <t>733</t>
  </si>
  <si>
    <t>Ústřední vytápění - potrubí</t>
  </si>
  <si>
    <t>32</t>
  </si>
  <si>
    <t>731</t>
  </si>
  <si>
    <t>733120815</t>
  </si>
  <si>
    <t>Demontáž potrubí ocelového hladkého do D 38</t>
  </si>
  <si>
    <t>33</t>
  </si>
  <si>
    <t>733221104</t>
  </si>
  <si>
    <t>Potrubí měděné měkké spojované měkkým pájením D 22x1</t>
  </si>
  <si>
    <t>34</t>
  </si>
  <si>
    <t>998733103</t>
  </si>
  <si>
    <t>Přesun hmot pro rozvody potrubí v objektech v do 24 m</t>
  </si>
  <si>
    <t>735</t>
  </si>
  <si>
    <t>Ústřední vytápění - otopná tělesa</t>
  </si>
  <si>
    <t>35</t>
  </si>
  <si>
    <t>735151577</t>
  </si>
  <si>
    <t>Otopné těleso panelové Korado Radik Klasik typ 22 výška/délka 600/1000 mm</t>
  </si>
  <si>
    <t>36</t>
  </si>
  <si>
    <t>T101</t>
  </si>
  <si>
    <t>Detentor</t>
  </si>
  <si>
    <t>ks</t>
  </si>
  <si>
    <t>37</t>
  </si>
  <si>
    <t>T102</t>
  </si>
  <si>
    <t>Ventil přímí 1/2"</t>
  </si>
  <si>
    <t>744</t>
  </si>
  <si>
    <t>Elektromontáže - montáž vodičů měděných</t>
  </si>
  <si>
    <t>38</t>
  </si>
  <si>
    <t>741</t>
  </si>
  <si>
    <t>744211111</t>
  </si>
  <si>
    <t>Montáž vodič Cu izolovaný sk.1 do 1 kV žíla 0,35 až 6 mm2 do stěny</t>
  </si>
  <si>
    <t>39</t>
  </si>
  <si>
    <t>341095150</t>
  </si>
  <si>
    <t>kabel silový s Cu jádrem, oválný CYKYLo 3x1,5 mm2</t>
  </si>
  <si>
    <t>40</t>
  </si>
  <si>
    <t>341095170</t>
  </si>
  <si>
    <t>kabel silový s Cu jádrem, oválný CYKYLo 3x2,5 mm2</t>
  </si>
  <si>
    <t>41</t>
  </si>
  <si>
    <t>E101</t>
  </si>
  <si>
    <t>Proudový chránič</t>
  </si>
  <si>
    <t>748</t>
  </si>
  <si>
    <t>Elektromontáže - osvětlovací zařízení a svítidla</t>
  </si>
  <si>
    <t>42</t>
  </si>
  <si>
    <t>748111112</t>
  </si>
  <si>
    <t>Montáž svítidlo žárovkové bytové stropní přisazené 1 zdroj se sklem</t>
  </si>
  <si>
    <t>43</t>
  </si>
  <si>
    <t>348121100</t>
  </si>
  <si>
    <t>svítidlo žárovkové stropní</t>
  </si>
  <si>
    <t>766</t>
  </si>
  <si>
    <t>Konstrukce truhlářské</t>
  </si>
  <si>
    <t>44</t>
  </si>
  <si>
    <t>766660001</t>
  </si>
  <si>
    <t>Montáž dveřních křídel otvíravých do ocelové zárubně 1křídlových š do 0,8 m</t>
  </si>
  <si>
    <t>45</t>
  </si>
  <si>
    <t>T100</t>
  </si>
  <si>
    <t>dveře vnitřní plné 700/1970,bílé,vč. al. kování</t>
  </si>
  <si>
    <t>46</t>
  </si>
  <si>
    <t>Strop kazetový, al. rastr 600/600,plné kazety</t>
  </si>
  <si>
    <t>771</t>
  </si>
  <si>
    <t>Podlahy z dlaždic</t>
  </si>
  <si>
    <t>47</t>
  </si>
  <si>
    <t>771574113</t>
  </si>
  <si>
    <t>Montáž podlah keramických režných hladkých lepených flexibilním lepidlem do 12 ks/m2</t>
  </si>
  <si>
    <t>48</t>
  </si>
  <si>
    <t>597610110</t>
  </si>
  <si>
    <t>dlaždice keramická 300/300</t>
  </si>
  <si>
    <t>49</t>
  </si>
  <si>
    <t>771579195</t>
  </si>
  <si>
    <t xml:space="preserve">Příplatek k montáž podlah keramických za spárování </t>
  </si>
  <si>
    <t>50</t>
  </si>
  <si>
    <t>998771102</t>
  </si>
  <si>
    <t>Přesun hmot pro podlahy z dlaždic v objektech v do 12 m</t>
  </si>
  <si>
    <t>51</t>
  </si>
  <si>
    <t>P100</t>
  </si>
  <si>
    <t>Vyrovnávací cementová stěrka do 10mm</t>
  </si>
  <si>
    <t>781</t>
  </si>
  <si>
    <t>Dokončovací práce - obklady keramické</t>
  </si>
  <si>
    <t>52</t>
  </si>
  <si>
    <t>781473113</t>
  </si>
  <si>
    <t>Montáž obkladů keramických režných lepených do 19 ks/m2</t>
  </si>
  <si>
    <t>53</t>
  </si>
  <si>
    <t>597610020</t>
  </si>
  <si>
    <t>obkládačky keramické</t>
  </si>
  <si>
    <t>54</t>
  </si>
  <si>
    <t>781479196</t>
  </si>
  <si>
    <t xml:space="preserve">Příplatek k montáži obkladů keramických za spárování </t>
  </si>
  <si>
    <t>55</t>
  </si>
  <si>
    <t>998781102</t>
  </si>
  <si>
    <t>Přesun hmot pro obklady keramické v objektech v do 12 m</t>
  </si>
  <si>
    <t>783</t>
  </si>
  <si>
    <t>Dokončovací práce - nátěry</t>
  </si>
  <si>
    <t>56</t>
  </si>
  <si>
    <t>783222100</t>
  </si>
  <si>
    <t>Nátěry syntetické kovových doplňkových konstrukcí barva standardní dvojnásobné</t>
  </si>
  <si>
    <t>784</t>
  </si>
  <si>
    <t>Dokončovací práce - malby</t>
  </si>
  <si>
    <t>57</t>
  </si>
  <si>
    <t>784453601</t>
  </si>
  <si>
    <t>Malby směsi PRIMALEX tekuté hlinkové bílé dvojnásobné v místnostech v do 3,8 m</t>
  </si>
  <si>
    <t>Základní škola a Mateřská škola Děčín III, Březová 369/25, p.o.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</si>
</sst>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69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/>
      <c r="Q9" s="31"/>
      <c r="R9" s="29"/>
      <c r="S9" s="21"/>
    </row>
    <row r="10" spans="1:19" ht="17.25" customHeight="1" hidden="1">
      <c r="A10" s="15"/>
      <c r="B10" s="16" t="s">
        <v>12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317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19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7" t="s">
        <v>22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23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24</v>
      </c>
      <c r="B34" s="51"/>
      <c r="C34" s="51"/>
      <c r="D34" s="52"/>
      <c r="E34" s="53" t="s">
        <v>25</v>
      </c>
      <c r="F34" s="52"/>
      <c r="G34" s="53" t="s">
        <v>26</v>
      </c>
      <c r="H34" s="51"/>
      <c r="I34" s="52"/>
      <c r="J34" s="53" t="s">
        <v>27</v>
      </c>
      <c r="K34" s="51"/>
      <c r="L34" s="53" t="s">
        <v>28</v>
      </c>
      <c r="M34" s="51"/>
      <c r="N34" s="51"/>
      <c r="O34" s="52"/>
      <c r="P34" s="53" t="s">
        <v>29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30</v>
      </c>
      <c r="F36" s="47"/>
      <c r="G36" s="47"/>
      <c r="H36" s="47"/>
      <c r="I36" s="47"/>
      <c r="J36" s="64" t="s">
        <v>31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32</v>
      </c>
      <c r="B37" s="66"/>
      <c r="C37" s="67" t="s">
        <v>33</v>
      </c>
      <c r="D37" s="68"/>
      <c r="E37" s="68"/>
      <c r="F37" s="69"/>
      <c r="G37" s="65" t="s">
        <v>34</v>
      </c>
      <c r="H37" s="70"/>
      <c r="I37" s="67" t="s">
        <v>35</v>
      </c>
      <c r="J37" s="68"/>
      <c r="K37" s="68"/>
      <c r="L37" s="65" t="s">
        <v>36</v>
      </c>
      <c r="M37" s="70"/>
      <c r="N37" s="67" t="s">
        <v>37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38</v>
      </c>
      <c r="C38" s="19"/>
      <c r="D38" s="73" t="s">
        <v>39</v>
      </c>
      <c r="E38" s="74">
        <v>0</v>
      </c>
      <c r="F38" s="75"/>
      <c r="G38" s="71">
        <v>8</v>
      </c>
      <c r="H38" s="76" t="s">
        <v>40</v>
      </c>
      <c r="I38" s="36"/>
      <c r="J38" s="77">
        <v>0</v>
      </c>
      <c r="K38" s="78"/>
      <c r="L38" s="71">
        <v>13</v>
      </c>
      <c r="M38" s="34" t="s">
        <v>41</v>
      </c>
      <c r="N38" s="39"/>
      <c r="O38" s="39"/>
      <c r="P38" s="79">
        <f>M49</f>
        <v>19</v>
      </c>
      <c r="Q38" s="80" t="s">
        <v>42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43</v>
      </c>
      <c r="E39" s="74">
        <v>0</v>
      </c>
      <c r="F39" s="75"/>
      <c r="G39" s="71">
        <v>9</v>
      </c>
      <c r="H39" s="16" t="s">
        <v>44</v>
      </c>
      <c r="I39" s="73"/>
      <c r="J39" s="77">
        <v>0</v>
      </c>
      <c r="K39" s="78"/>
      <c r="L39" s="71">
        <v>14</v>
      </c>
      <c r="M39" s="34" t="s">
        <v>45</v>
      </c>
      <c r="N39" s="39"/>
      <c r="O39" s="39"/>
      <c r="P39" s="79">
        <f>M49</f>
        <v>19</v>
      </c>
      <c r="Q39" s="80" t="s">
        <v>42</v>
      </c>
      <c r="R39" s="74">
        <v>0</v>
      </c>
      <c r="S39" s="75"/>
    </row>
    <row r="40" spans="1:19" ht="20.25" customHeight="1">
      <c r="A40" s="71">
        <v>3</v>
      </c>
      <c r="B40" s="72" t="s">
        <v>46</v>
      </c>
      <c r="C40" s="19"/>
      <c r="D40" s="73" t="s">
        <v>39</v>
      </c>
      <c r="E40" s="74">
        <v>0</v>
      </c>
      <c r="F40" s="75"/>
      <c r="G40" s="71">
        <v>10</v>
      </c>
      <c r="H40" s="76" t="s">
        <v>47</v>
      </c>
      <c r="I40" s="36"/>
      <c r="J40" s="77">
        <v>0</v>
      </c>
      <c r="K40" s="78"/>
      <c r="L40" s="71">
        <v>15</v>
      </c>
      <c r="M40" s="34" t="s">
        <v>48</v>
      </c>
      <c r="N40" s="39"/>
      <c r="O40" s="39"/>
      <c r="P40" s="79">
        <f>M49</f>
        <v>19</v>
      </c>
      <c r="Q40" s="80" t="s">
        <v>42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43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49</v>
      </c>
      <c r="N41" s="39"/>
      <c r="O41" s="39"/>
      <c r="P41" s="79">
        <f>M49</f>
        <v>19</v>
      </c>
      <c r="Q41" s="80" t="s">
        <v>42</v>
      </c>
      <c r="R41" s="74">
        <v>0</v>
      </c>
      <c r="S41" s="75"/>
    </row>
    <row r="42" spans="1:19" ht="20.25" customHeight="1">
      <c r="A42" s="71">
        <v>5</v>
      </c>
      <c r="B42" s="72" t="s">
        <v>50</v>
      </c>
      <c r="C42" s="19"/>
      <c r="D42" s="73" t="s">
        <v>39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51</v>
      </c>
      <c r="N42" s="39"/>
      <c r="O42" s="39"/>
      <c r="P42" s="79">
        <f>M49</f>
        <v>19</v>
      </c>
      <c r="Q42" s="80" t="s">
        <v>42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43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52</v>
      </c>
      <c r="N43" s="39"/>
      <c r="O43" s="39"/>
      <c r="P43" s="39"/>
      <c r="Q43" s="36"/>
      <c r="R43" s="74">
        <v>0</v>
      </c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 t="s">
        <v>54</v>
      </c>
      <c r="I44" s="36"/>
      <c r="J44" s="86">
        <f>SUM(J38:J41)</f>
        <v>0</v>
      </c>
      <c r="K44" s="87"/>
      <c r="L44" s="71">
        <v>19</v>
      </c>
      <c r="M44" s="72" t="s">
        <v>55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56</v>
      </c>
      <c r="C45" s="91"/>
      <c r="D45" s="92"/>
      <c r="E45" s="93">
        <v>0</v>
      </c>
      <c r="F45" s="45"/>
      <c r="G45" s="89">
        <v>21</v>
      </c>
      <c r="H45" s="90" t="s">
        <v>57</v>
      </c>
      <c r="I45" s="92"/>
      <c r="J45" s="94">
        <v>0</v>
      </c>
      <c r="K45" s="95"/>
      <c r="L45" s="89">
        <v>22</v>
      </c>
      <c r="M45" s="90" t="s">
        <v>58</v>
      </c>
      <c r="N45" s="91"/>
      <c r="O45" s="91"/>
      <c r="P45" s="91"/>
      <c r="Q45" s="92"/>
      <c r="R45" s="93">
        <v>0</v>
      </c>
      <c r="S45" s="45"/>
    </row>
    <row r="46" spans="1:19" ht="20.25" customHeight="1">
      <c r="A46" s="96" t="s">
        <v>18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59</v>
      </c>
      <c r="M46" s="52"/>
      <c r="N46" s="67" t="s">
        <v>60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61</v>
      </c>
      <c r="N47" s="39"/>
      <c r="O47" s="39"/>
      <c r="P47" s="39"/>
      <c r="Q47" s="75"/>
      <c r="R47" s="85">
        <f>E44+J44+R44+E45+J45+R45</f>
        <v>0</v>
      </c>
      <c r="S47" s="49"/>
    </row>
    <row r="48" spans="1:19" ht="20.25" customHeight="1">
      <c r="A48" s="100" t="s">
        <v>62</v>
      </c>
      <c r="B48" s="28"/>
      <c r="C48" s="28"/>
      <c r="D48" s="28"/>
      <c r="E48" s="28"/>
      <c r="F48" s="29"/>
      <c r="G48" s="101" t="s">
        <v>63</v>
      </c>
      <c r="H48" s="28"/>
      <c r="I48" s="28"/>
      <c r="J48" s="28"/>
      <c r="K48" s="28"/>
      <c r="L48" s="71">
        <v>24</v>
      </c>
      <c r="M48" s="102">
        <v>5</v>
      </c>
      <c r="N48" s="29" t="s">
        <v>42</v>
      </c>
      <c r="O48" s="103">
        <f>R47-O49</f>
        <v>0</v>
      </c>
      <c r="P48" s="39" t="s">
        <v>64</v>
      </c>
      <c r="Q48" s="36"/>
      <c r="R48" s="104">
        <f>O48*M48/100</f>
        <v>0</v>
      </c>
      <c r="S48" s="105"/>
    </row>
    <row r="49" spans="1:19" ht="20.25" customHeight="1">
      <c r="A49" s="106" t="s">
        <v>17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19</v>
      </c>
      <c r="N49" s="36" t="s">
        <v>42</v>
      </c>
      <c r="O49" s="103">
        <v>0</v>
      </c>
      <c r="P49" s="39" t="s">
        <v>64</v>
      </c>
      <c r="Q49" s="36"/>
      <c r="R49" s="74">
        <f>O49*M49/100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65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62</v>
      </c>
      <c r="B51" s="28"/>
      <c r="C51" s="28"/>
      <c r="D51" s="28"/>
      <c r="E51" s="28"/>
      <c r="F51" s="29"/>
      <c r="G51" s="101" t="s">
        <v>63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3"/>
      <c r="S51" s="54"/>
    </row>
    <row r="52" spans="1:19" ht="20.25" customHeight="1">
      <c r="A52" s="106" t="s">
        <v>19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62</v>
      </c>
      <c r="B54" s="44"/>
      <c r="C54" s="44"/>
      <c r="D54" s="44"/>
      <c r="E54" s="44"/>
      <c r="F54" s="115"/>
      <c r="G54" s="116" t="s">
        <v>63</v>
      </c>
      <c r="H54" s="44"/>
      <c r="I54" s="44"/>
      <c r="J54" s="44"/>
      <c r="K54" s="44"/>
      <c r="L54" s="89">
        <v>29</v>
      </c>
      <c r="M54" s="90" t="s">
        <v>70</v>
      </c>
      <c r="N54" s="91"/>
      <c r="O54" s="91"/>
      <c r="P54" s="91"/>
      <c r="Q54" s="92"/>
      <c r="R54" s="58">
        <v>0</v>
      </c>
      <c r="S54" s="117"/>
    </row>
  </sheetData>
  <sheetProtection/>
  <printOptions/>
  <pageMargins left="0.5905511975288391" right="0.5905511975288391" top="0.9055117964744568" bottom="0.9055117964744568" header="0" footer="0"/>
  <pageSetup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71</v>
      </c>
      <c r="B1" s="119"/>
      <c r="C1" s="119"/>
      <c r="D1" s="119"/>
      <c r="E1" s="119"/>
    </row>
    <row r="2" spans="1:5" ht="12" customHeight="1">
      <c r="A2" s="120" t="s">
        <v>72</v>
      </c>
      <c r="B2" s="121" t="str">
        <f>'Krycí list'!E5</f>
        <v>Oprava sociálního zařízení dívky  I.n.p. </v>
      </c>
      <c r="C2" s="122"/>
      <c r="D2" s="122"/>
      <c r="E2" s="122"/>
    </row>
    <row r="3" spans="1:5" ht="12" customHeight="1">
      <c r="A3" s="120" t="s">
        <v>73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74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75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76</v>
      </c>
      <c r="B7" s="121" t="str">
        <f>'Krycí list'!E26</f>
        <v>Základní škola a Mateřská škola Děčín III, Březová 369/25, p.o.</v>
      </c>
      <c r="C7" s="123"/>
      <c r="D7" s="121"/>
      <c r="E7" s="124"/>
    </row>
    <row r="8" spans="1:5" ht="12" customHeight="1">
      <c r="A8" s="121" t="s">
        <v>77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78</v>
      </c>
      <c r="B9" s="121"/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80</v>
      </c>
      <c r="B11" s="126" t="s">
        <v>81</v>
      </c>
      <c r="C11" s="127" t="s">
        <v>82</v>
      </c>
      <c r="D11" s="128" t="s">
        <v>83</v>
      </c>
      <c r="E11" s="127" t="s">
        <v>84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1.11991392</v>
      </c>
      <c r="E14" s="140">
        <f>Rozpocet!M14</f>
        <v>1.22505</v>
      </c>
    </row>
    <row r="15" spans="1:5" s="136" customFormat="1" ht="12.75" customHeight="1">
      <c r="A15" s="141" t="str">
        <f>Rozpocet!D15</f>
        <v>3</v>
      </c>
      <c r="B15" s="142" t="str">
        <f>Rozpocet!E15</f>
        <v>Svislé a kompletní konstrukce</v>
      </c>
      <c r="C15" s="143">
        <f>Rozpocet!I15</f>
        <v>0</v>
      </c>
      <c r="D15" s="144">
        <f>Rozpocet!K15</f>
        <v>0.852416</v>
      </c>
      <c r="E15" s="144">
        <f>Rozpocet!M15</f>
        <v>0</v>
      </c>
    </row>
    <row r="16" spans="1:5" s="136" customFormat="1" ht="12.75" customHeight="1">
      <c r="A16" s="141" t="str">
        <f>Rozpocet!D17</f>
        <v>4</v>
      </c>
      <c r="B16" s="142" t="str">
        <f>Rozpocet!E17</f>
        <v>Vodorovné konstrukce</v>
      </c>
      <c r="C16" s="143">
        <f>Rozpocet!I17</f>
        <v>0</v>
      </c>
      <c r="D16" s="144">
        <f>Rozpocet!K17</f>
        <v>0.04893792</v>
      </c>
      <c r="E16" s="144">
        <f>Rozpocet!M17</f>
        <v>0</v>
      </c>
    </row>
    <row r="17" spans="1:5" s="136" customFormat="1" ht="12.75" customHeight="1">
      <c r="A17" s="141" t="str">
        <f>Rozpocet!D20</f>
        <v>6</v>
      </c>
      <c r="B17" s="142" t="str">
        <f>Rozpocet!E20</f>
        <v>Úpravy povrchu, podlahy, osazení</v>
      </c>
      <c r="C17" s="143">
        <f>Rozpocet!I20</f>
        <v>0</v>
      </c>
      <c r="D17" s="144">
        <f>Rozpocet!K20</f>
        <v>0.20215999999999998</v>
      </c>
      <c r="E17" s="144">
        <f>Rozpocet!M20</f>
        <v>0</v>
      </c>
    </row>
    <row r="18" spans="1:5" s="136" customFormat="1" ht="12.75" customHeight="1">
      <c r="A18" s="141" t="str">
        <f>Rozpocet!D24</f>
        <v>9</v>
      </c>
      <c r="B18" s="142" t="str">
        <f>Rozpocet!E24</f>
        <v>Ostatní konstrukce a práce-bourání</v>
      </c>
      <c r="C18" s="143">
        <f>Rozpocet!I24</f>
        <v>0</v>
      </c>
      <c r="D18" s="144">
        <f>Rozpocet!K24</f>
        <v>0.0164</v>
      </c>
      <c r="E18" s="144">
        <f>Rozpocet!M24</f>
        <v>1.22505</v>
      </c>
    </row>
    <row r="19" spans="1:5" s="136" customFormat="1" ht="12.75" customHeight="1">
      <c r="A19" s="137" t="str">
        <f>Rozpocet!D37</f>
        <v>PSV</v>
      </c>
      <c r="B19" s="138" t="str">
        <f>Rozpocet!E37</f>
        <v>Práce a dodávky PSV</v>
      </c>
      <c r="C19" s="139">
        <f>Rozpocet!I37</f>
        <v>0</v>
      </c>
      <c r="D19" s="140">
        <f>Rozpocet!K37</f>
        <v>1.7976707500000002</v>
      </c>
      <c r="E19" s="140">
        <f>Rozpocet!M37</f>
        <v>0.331956</v>
      </c>
    </row>
    <row r="20" spans="1:5" s="136" customFormat="1" ht="12.75" customHeight="1">
      <c r="A20" s="141" t="str">
        <f>Rozpocet!D38</f>
        <v>721</v>
      </c>
      <c r="B20" s="142" t="str">
        <f>Rozpocet!E38</f>
        <v>Zdravotechnika - vnitřní kanalizace</v>
      </c>
      <c r="C20" s="143">
        <f>Rozpocet!I38</f>
        <v>0</v>
      </c>
      <c r="D20" s="144">
        <f>Rozpocet!K38</f>
        <v>0.144216</v>
      </c>
      <c r="E20" s="144">
        <f>Rozpocet!M38</f>
        <v>0.190976</v>
      </c>
    </row>
    <row r="21" spans="1:5" s="136" customFormat="1" ht="12.75" customHeight="1">
      <c r="A21" s="141" t="str">
        <f>Rozpocet!D43</f>
        <v>722</v>
      </c>
      <c r="B21" s="142" t="str">
        <f>Rozpocet!E43</f>
        <v>Zdravotechnika - vnitřní vodovod</v>
      </c>
      <c r="C21" s="143">
        <f>Rozpocet!I43</f>
        <v>0</v>
      </c>
      <c r="D21" s="144">
        <f>Rozpocet!K43</f>
        <v>0.03768</v>
      </c>
      <c r="E21" s="144">
        <f>Rozpocet!M43</f>
        <v>0</v>
      </c>
    </row>
    <row r="22" spans="1:5" s="136" customFormat="1" ht="12.75" customHeight="1">
      <c r="A22" s="141" t="str">
        <f>Rozpocet!D47</f>
        <v>725</v>
      </c>
      <c r="B22" s="142" t="str">
        <f>Rozpocet!E47</f>
        <v>Zdravotechnika - zařizovací předměty</v>
      </c>
      <c r="C22" s="143">
        <f>Rozpocet!I47</f>
        <v>0</v>
      </c>
      <c r="D22" s="144">
        <f>Rozpocet!K47</f>
        <v>0.059469999999999995</v>
      </c>
      <c r="E22" s="144">
        <f>Rozpocet!M47</f>
        <v>0.11558</v>
      </c>
    </row>
    <row r="23" spans="1:5" s="136" customFormat="1" ht="12.75" customHeight="1">
      <c r="A23" s="141" t="str">
        <f>Rozpocet!D54</f>
        <v>733</v>
      </c>
      <c r="B23" s="142" t="str">
        <f>Rozpocet!E54</f>
        <v>Ústřední vytápění - potrubí</v>
      </c>
      <c r="C23" s="143">
        <f>Rozpocet!I54</f>
        <v>0</v>
      </c>
      <c r="D23" s="144">
        <f>Rozpocet!K54</f>
        <v>0.0097</v>
      </c>
      <c r="E23" s="144">
        <f>Rozpocet!M54</f>
        <v>0.025400000000000002</v>
      </c>
    </row>
    <row r="24" spans="1:5" s="136" customFormat="1" ht="12.75" customHeight="1">
      <c r="A24" s="141" t="str">
        <f>Rozpocet!D58</f>
        <v>735</v>
      </c>
      <c r="B24" s="142" t="str">
        <f>Rozpocet!E58</f>
        <v>Ústřední vytápění - otopná tělesa</v>
      </c>
      <c r="C24" s="143">
        <f>Rozpocet!I58</f>
        <v>0</v>
      </c>
      <c r="D24" s="144">
        <f>Rozpocet!K58</f>
        <v>0.0348</v>
      </c>
      <c r="E24" s="144">
        <f>Rozpocet!M58</f>
        <v>0</v>
      </c>
    </row>
    <row r="25" spans="1:5" s="136" customFormat="1" ht="12.75" customHeight="1">
      <c r="A25" s="141" t="str">
        <f>Rozpocet!D62</f>
        <v>744</v>
      </c>
      <c r="B25" s="142" t="str">
        <f>Rozpocet!E62</f>
        <v>Elektromontáže - montáž vodičů měděných</v>
      </c>
      <c r="C25" s="143">
        <f>Rozpocet!I62</f>
        <v>0</v>
      </c>
      <c r="D25" s="144">
        <f>Rozpocet!K62</f>
        <v>0.00251875</v>
      </c>
      <c r="E25" s="144">
        <f>Rozpocet!M62</f>
        <v>0</v>
      </c>
    </row>
    <row r="26" spans="1:5" s="136" customFormat="1" ht="12.75" customHeight="1">
      <c r="A26" s="141" t="str">
        <f>Rozpocet!D67</f>
        <v>748</v>
      </c>
      <c r="B26" s="142" t="str">
        <f>Rozpocet!E67</f>
        <v>Elektromontáže - osvětlovací zařízení a svítidla</v>
      </c>
      <c r="C26" s="143">
        <f>Rozpocet!I67</f>
        <v>0</v>
      </c>
      <c r="D26" s="144">
        <f>Rozpocet!K67</f>
        <v>0.005</v>
      </c>
      <c r="E26" s="144">
        <f>Rozpocet!M67</f>
        <v>0</v>
      </c>
    </row>
    <row r="27" spans="1:5" s="136" customFormat="1" ht="12.75" customHeight="1">
      <c r="A27" s="141" t="str">
        <f>Rozpocet!D70</f>
        <v>766</v>
      </c>
      <c r="B27" s="142" t="str">
        <f>Rozpocet!E70</f>
        <v>Konstrukce truhlářské</v>
      </c>
      <c r="C27" s="143">
        <f>Rozpocet!I70</f>
        <v>0</v>
      </c>
      <c r="D27" s="144">
        <f>Rozpocet!K70</f>
        <v>0</v>
      </c>
      <c r="E27" s="144">
        <f>Rozpocet!M70</f>
        <v>0</v>
      </c>
    </row>
    <row r="28" spans="1:5" s="136" customFormat="1" ht="12.75" customHeight="1">
      <c r="A28" s="141" t="str">
        <f>Rozpocet!D74</f>
        <v>771</v>
      </c>
      <c r="B28" s="142" t="str">
        <f>Rozpocet!E74</f>
        <v>Podlahy z dlaždic</v>
      </c>
      <c r="C28" s="143">
        <f>Rozpocet!I74</f>
        <v>0</v>
      </c>
      <c r="D28" s="144">
        <f>Rozpocet!K74</f>
        <v>0.33872599999999997</v>
      </c>
      <c r="E28" s="144">
        <f>Rozpocet!M74</f>
        <v>0</v>
      </c>
    </row>
    <row r="29" spans="1:5" s="136" customFormat="1" ht="12.75" customHeight="1">
      <c r="A29" s="141" t="str">
        <f>Rozpocet!D80</f>
        <v>781</v>
      </c>
      <c r="B29" s="142" t="str">
        <f>Rozpocet!E80</f>
        <v>Dokončovací práce - obklady keramické</v>
      </c>
      <c r="C29" s="143">
        <f>Rozpocet!I80</f>
        <v>0</v>
      </c>
      <c r="D29" s="144">
        <f>Rozpocet!K80</f>
        <v>1.16188</v>
      </c>
      <c r="E29" s="144">
        <f>Rozpocet!M80</f>
        <v>0</v>
      </c>
    </row>
    <row r="30" spans="1:5" s="136" customFormat="1" ht="12.75" customHeight="1">
      <c r="A30" s="141" t="str">
        <f>Rozpocet!D85</f>
        <v>783</v>
      </c>
      <c r="B30" s="142" t="str">
        <f>Rozpocet!E85</f>
        <v>Dokončovací práce - nátěry</v>
      </c>
      <c r="C30" s="143">
        <f>Rozpocet!I85</f>
        <v>0</v>
      </c>
      <c r="D30" s="144">
        <f>Rozpocet!K85</f>
        <v>0.00096</v>
      </c>
      <c r="E30" s="144">
        <f>Rozpocet!M85</f>
        <v>0</v>
      </c>
    </row>
    <row r="31" spans="1:5" s="136" customFormat="1" ht="12.75" customHeight="1">
      <c r="A31" s="141" t="str">
        <f>Rozpocet!D87</f>
        <v>784</v>
      </c>
      <c r="B31" s="142" t="str">
        <f>Rozpocet!E87</f>
        <v>Dokončovací práce - malby</v>
      </c>
      <c r="C31" s="143">
        <f>Rozpocet!I87</f>
        <v>0</v>
      </c>
      <c r="D31" s="144">
        <f>Rozpocet!K87</f>
        <v>0.00272</v>
      </c>
      <c r="E31" s="144">
        <f>Rozpocet!M87</f>
        <v>0</v>
      </c>
    </row>
    <row r="32" spans="2:5" s="145" customFormat="1" ht="12.75" customHeight="1">
      <c r="B32" s="146" t="s">
        <v>85</v>
      </c>
      <c r="C32" s="147">
        <f>Rozpocet!I89</f>
        <v>0</v>
      </c>
      <c r="D32" s="148">
        <f>Rozpocet!K89</f>
        <v>2.91758467</v>
      </c>
      <c r="E32" s="148">
        <f>Rozpocet!M89</f>
        <v>1.557006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5" sqref="H5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86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</row>
    <row r="2" spans="1:16" ht="11.25" customHeight="1">
      <c r="A2" s="120" t="s">
        <v>72</v>
      </c>
      <c r="B2" s="121"/>
      <c r="C2" s="121" t="str">
        <f>'Krycí list'!E5</f>
        <v>Oprava sociálního zařízení dívky  I.n.p. 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</row>
    <row r="3" spans="1:16" ht="11.25" customHeight="1">
      <c r="A3" s="120" t="s">
        <v>73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</row>
    <row r="4" spans="1:16" ht="11.25" customHeight="1">
      <c r="A4" s="120" t="s">
        <v>74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</row>
    <row r="5" spans="1:16" ht="11.25" customHeight="1">
      <c r="A5" s="121" t="s">
        <v>87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</row>
    <row r="7" spans="1:16" ht="11.25" customHeight="1">
      <c r="A7" s="121" t="s">
        <v>76</v>
      </c>
      <c r="B7" s="121"/>
      <c r="C7" s="121" t="str">
        <f>'Krycí list'!E26</f>
        <v>Základní škola a Mateřská škola Děčín III, Březová 369/25, p.o.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</row>
    <row r="8" spans="1:16" ht="11.25" customHeight="1">
      <c r="A8" s="121" t="s">
        <v>77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</row>
    <row r="9" spans="1:16" ht="11.25" customHeight="1">
      <c r="A9" s="121" t="s">
        <v>78</v>
      </c>
      <c r="B9" s="121"/>
      <c r="C9" s="121" t="s">
        <v>79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</row>
    <row r="10" spans="1:16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</row>
    <row r="11" spans="1:16" ht="21.75" customHeight="1">
      <c r="A11" s="125" t="s">
        <v>88</v>
      </c>
      <c r="B11" s="126" t="s">
        <v>89</v>
      </c>
      <c r="C11" s="126" t="s">
        <v>90</v>
      </c>
      <c r="D11" s="126" t="s">
        <v>91</v>
      </c>
      <c r="E11" s="126" t="s">
        <v>81</v>
      </c>
      <c r="F11" s="126" t="s">
        <v>92</v>
      </c>
      <c r="G11" s="126" t="s">
        <v>93</v>
      </c>
      <c r="H11" s="126" t="s">
        <v>94</v>
      </c>
      <c r="I11" s="126" t="s">
        <v>82</v>
      </c>
      <c r="J11" s="126" t="s">
        <v>95</v>
      </c>
      <c r="K11" s="126" t="s">
        <v>83</v>
      </c>
      <c r="L11" s="126" t="s">
        <v>96</v>
      </c>
      <c r="M11" s="126" t="s">
        <v>97</v>
      </c>
      <c r="N11" s="127" t="s">
        <v>98</v>
      </c>
      <c r="O11" s="151" t="s">
        <v>99</v>
      </c>
      <c r="P11" s="152" t="s">
        <v>100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3">
        <v>11</v>
      </c>
      <c r="P12" s="154">
        <v>12</v>
      </c>
    </row>
    <row r="13" spans="1:16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5"/>
    </row>
    <row r="14" spans="1:16" s="136" customFormat="1" ht="12.75" customHeight="1">
      <c r="A14" s="156"/>
      <c r="B14" s="157" t="s">
        <v>59</v>
      </c>
      <c r="C14" s="156"/>
      <c r="D14" s="156" t="s">
        <v>38</v>
      </c>
      <c r="E14" s="156" t="s">
        <v>101</v>
      </c>
      <c r="F14" s="156"/>
      <c r="G14" s="156"/>
      <c r="H14" s="156"/>
      <c r="I14" s="158">
        <f>I15+I17+I20+I24</f>
        <v>0</v>
      </c>
      <c r="J14" s="156"/>
      <c r="K14" s="159">
        <f>K15+K17+K20+K24</f>
        <v>1.11991392</v>
      </c>
      <c r="L14" s="156"/>
      <c r="M14" s="159">
        <f>M15+M17+M20+M24</f>
        <v>1.22505</v>
      </c>
      <c r="N14" s="156"/>
      <c r="P14" s="138" t="s">
        <v>102</v>
      </c>
    </row>
    <row r="15" spans="2:16" s="136" customFormat="1" ht="12.75" customHeight="1">
      <c r="B15" s="141" t="s">
        <v>59</v>
      </c>
      <c r="D15" s="142" t="s">
        <v>103</v>
      </c>
      <c r="E15" s="142" t="s">
        <v>104</v>
      </c>
      <c r="I15" s="143">
        <f>I16</f>
        <v>0</v>
      </c>
      <c r="K15" s="144">
        <f>K16</f>
        <v>0.852416</v>
      </c>
      <c r="M15" s="144">
        <f>M16</f>
        <v>0</v>
      </c>
      <c r="P15" s="142" t="s">
        <v>105</v>
      </c>
    </row>
    <row r="16" spans="1:16" s="16" customFormat="1" ht="12.75" customHeight="1">
      <c r="A16" s="160" t="s">
        <v>105</v>
      </c>
      <c r="B16" s="160" t="s">
        <v>106</v>
      </c>
      <c r="C16" s="160" t="s">
        <v>107</v>
      </c>
      <c r="D16" s="16" t="s">
        <v>108</v>
      </c>
      <c r="E16" s="16" t="s">
        <v>109</v>
      </c>
      <c r="F16" s="160" t="s">
        <v>110</v>
      </c>
      <c r="G16" s="161">
        <v>15.2</v>
      </c>
      <c r="H16" s="162">
        <v>0</v>
      </c>
      <c r="I16" s="162">
        <f>G16*H16</f>
        <v>0</v>
      </c>
      <c r="J16" s="163">
        <v>0.05608</v>
      </c>
      <c r="K16" s="161">
        <f>G16*J16</f>
        <v>0.852416</v>
      </c>
      <c r="L16" s="163">
        <v>0</v>
      </c>
      <c r="M16" s="161">
        <f>G16*L16</f>
        <v>0</v>
      </c>
      <c r="N16" s="164">
        <v>19</v>
      </c>
      <c r="O16" s="165">
        <v>4</v>
      </c>
      <c r="P16" s="16" t="s">
        <v>111</v>
      </c>
    </row>
    <row r="17" spans="2:16" s="136" customFormat="1" ht="12.75" customHeight="1">
      <c r="B17" s="141" t="s">
        <v>59</v>
      </c>
      <c r="D17" s="142" t="s">
        <v>112</v>
      </c>
      <c r="E17" s="142" t="s">
        <v>113</v>
      </c>
      <c r="I17" s="143">
        <f>SUM(I18:I19)</f>
        <v>0</v>
      </c>
      <c r="K17" s="144">
        <f>SUM(K18:K19)</f>
        <v>0.04893792</v>
      </c>
      <c r="M17" s="144">
        <f>SUM(M18:M19)</f>
        <v>0</v>
      </c>
      <c r="P17" s="142" t="s">
        <v>105</v>
      </c>
    </row>
    <row r="18" spans="1:16" s="16" customFormat="1" ht="12.75" customHeight="1">
      <c r="A18" s="160" t="s">
        <v>111</v>
      </c>
      <c r="B18" s="160" t="s">
        <v>106</v>
      </c>
      <c r="C18" s="160" t="s">
        <v>107</v>
      </c>
      <c r="D18" s="16" t="s">
        <v>114</v>
      </c>
      <c r="E18" s="16" t="s">
        <v>115</v>
      </c>
      <c r="F18" s="160" t="s">
        <v>116</v>
      </c>
      <c r="G18" s="161">
        <v>0.048</v>
      </c>
      <c r="H18" s="162">
        <v>0</v>
      </c>
      <c r="I18" s="162">
        <f>G18*H18</f>
        <v>0</v>
      </c>
      <c r="J18" s="163">
        <v>0.01954</v>
      </c>
      <c r="K18" s="161">
        <f>G18*J18</f>
        <v>0.00093792</v>
      </c>
      <c r="L18" s="163">
        <v>0</v>
      </c>
      <c r="M18" s="161">
        <f>G18*L18</f>
        <v>0</v>
      </c>
      <c r="N18" s="164">
        <v>19</v>
      </c>
      <c r="O18" s="165">
        <v>4</v>
      </c>
      <c r="P18" s="16" t="s">
        <v>111</v>
      </c>
    </row>
    <row r="19" spans="1:16" s="16" customFormat="1" ht="12.75" customHeight="1">
      <c r="A19" s="166" t="s">
        <v>103</v>
      </c>
      <c r="B19" s="166" t="s">
        <v>117</v>
      </c>
      <c r="C19" s="166" t="s">
        <v>118</v>
      </c>
      <c r="D19" s="167" t="s">
        <v>119</v>
      </c>
      <c r="E19" s="167" t="s">
        <v>120</v>
      </c>
      <c r="F19" s="166" t="s">
        <v>116</v>
      </c>
      <c r="G19" s="168">
        <v>0.048</v>
      </c>
      <c r="H19" s="169">
        <v>0</v>
      </c>
      <c r="I19" s="169">
        <f>G19*H19</f>
        <v>0</v>
      </c>
      <c r="J19" s="170">
        <v>1</v>
      </c>
      <c r="K19" s="168">
        <f>G19*J19</f>
        <v>0.048</v>
      </c>
      <c r="L19" s="170">
        <v>0</v>
      </c>
      <c r="M19" s="168">
        <f>G19*L19</f>
        <v>0</v>
      </c>
      <c r="N19" s="171">
        <v>19</v>
      </c>
      <c r="O19" s="172">
        <v>8</v>
      </c>
      <c r="P19" s="167" t="s">
        <v>111</v>
      </c>
    </row>
    <row r="20" spans="2:16" s="136" customFormat="1" ht="12.75" customHeight="1">
      <c r="B20" s="141" t="s">
        <v>59</v>
      </c>
      <c r="D20" s="142" t="s">
        <v>121</v>
      </c>
      <c r="E20" s="142" t="s">
        <v>122</v>
      </c>
      <c r="I20" s="143">
        <f>SUM(I21:I23)</f>
        <v>0</v>
      </c>
      <c r="K20" s="144">
        <f>SUM(K21:K23)</f>
        <v>0.20215999999999998</v>
      </c>
      <c r="M20" s="144">
        <f>SUM(M21:M23)</f>
        <v>0</v>
      </c>
      <c r="P20" s="142" t="s">
        <v>105</v>
      </c>
    </row>
    <row r="21" spans="1:16" s="16" customFormat="1" ht="12.75" customHeight="1">
      <c r="A21" s="160" t="s">
        <v>112</v>
      </c>
      <c r="B21" s="160" t="s">
        <v>106</v>
      </c>
      <c r="C21" s="160" t="s">
        <v>123</v>
      </c>
      <c r="D21" s="16" t="s">
        <v>124</v>
      </c>
      <c r="E21" s="16" t="s">
        <v>125</v>
      </c>
      <c r="F21" s="160" t="s">
        <v>110</v>
      </c>
      <c r="G21" s="161">
        <v>16</v>
      </c>
      <c r="H21" s="162">
        <v>0</v>
      </c>
      <c r="I21" s="162">
        <f>G21*H21</f>
        <v>0</v>
      </c>
      <c r="J21" s="163">
        <v>0.00579</v>
      </c>
      <c r="K21" s="161">
        <f>G21*J21</f>
        <v>0.09264</v>
      </c>
      <c r="L21" s="163">
        <v>0</v>
      </c>
      <c r="M21" s="161">
        <f>G21*L21</f>
        <v>0</v>
      </c>
      <c r="N21" s="164">
        <v>19</v>
      </c>
      <c r="O21" s="165">
        <v>4</v>
      </c>
      <c r="P21" s="16" t="s">
        <v>111</v>
      </c>
    </row>
    <row r="22" spans="1:16" s="16" customFormat="1" ht="12.75" customHeight="1">
      <c r="A22" s="160" t="s">
        <v>126</v>
      </c>
      <c r="B22" s="160" t="s">
        <v>106</v>
      </c>
      <c r="C22" s="160" t="s">
        <v>107</v>
      </c>
      <c r="D22" s="16" t="s">
        <v>127</v>
      </c>
      <c r="E22" s="16" t="s">
        <v>128</v>
      </c>
      <c r="F22" s="160" t="s">
        <v>129</v>
      </c>
      <c r="G22" s="161">
        <v>4</v>
      </c>
      <c r="H22" s="162">
        <v>0</v>
      </c>
      <c r="I22" s="162">
        <f>G22*H22</f>
        <v>0</v>
      </c>
      <c r="J22" s="163">
        <v>0.01698</v>
      </c>
      <c r="K22" s="161">
        <f>G22*J22</f>
        <v>0.06792</v>
      </c>
      <c r="L22" s="163">
        <v>0</v>
      </c>
      <c r="M22" s="161">
        <f>G22*L22</f>
        <v>0</v>
      </c>
      <c r="N22" s="164">
        <v>19</v>
      </c>
      <c r="O22" s="165">
        <v>4</v>
      </c>
      <c r="P22" s="16" t="s">
        <v>111</v>
      </c>
    </row>
    <row r="23" spans="1:16" s="16" customFormat="1" ht="12.75" customHeight="1">
      <c r="A23" s="166" t="s">
        <v>121</v>
      </c>
      <c r="B23" s="166" t="s">
        <v>117</v>
      </c>
      <c r="C23" s="166" t="s">
        <v>118</v>
      </c>
      <c r="D23" s="167" t="s">
        <v>130</v>
      </c>
      <c r="E23" s="167" t="s">
        <v>131</v>
      </c>
      <c r="F23" s="166" t="s">
        <v>129</v>
      </c>
      <c r="G23" s="168">
        <v>4</v>
      </c>
      <c r="H23" s="169">
        <v>0</v>
      </c>
      <c r="I23" s="169">
        <f>G23*H23</f>
        <v>0</v>
      </c>
      <c r="J23" s="170">
        <v>0.0104</v>
      </c>
      <c r="K23" s="168">
        <f>G23*J23</f>
        <v>0.0416</v>
      </c>
      <c r="L23" s="170">
        <v>0</v>
      </c>
      <c r="M23" s="168">
        <f>G23*L23</f>
        <v>0</v>
      </c>
      <c r="N23" s="171">
        <v>19</v>
      </c>
      <c r="O23" s="172">
        <v>8</v>
      </c>
      <c r="P23" s="167" t="s">
        <v>111</v>
      </c>
    </row>
    <row r="24" spans="2:16" s="136" customFormat="1" ht="12.75" customHeight="1">
      <c r="B24" s="141" t="s">
        <v>59</v>
      </c>
      <c r="D24" s="142" t="s">
        <v>132</v>
      </c>
      <c r="E24" s="142" t="s">
        <v>133</v>
      </c>
      <c r="I24" s="143">
        <f>SUM(I25:I36)</f>
        <v>0</v>
      </c>
      <c r="K24" s="144">
        <f>SUM(K25:K36)</f>
        <v>0.0164</v>
      </c>
      <c r="M24" s="144">
        <f>SUM(M25:M36)</f>
        <v>1.22505</v>
      </c>
      <c r="P24" s="142" t="s">
        <v>105</v>
      </c>
    </row>
    <row r="25" spans="1:16" s="16" customFormat="1" ht="12.75" customHeight="1">
      <c r="A25" s="160" t="s">
        <v>134</v>
      </c>
      <c r="B25" s="160" t="s">
        <v>106</v>
      </c>
      <c r="C25" s="160" t="s">
        <v>135</v>
      </c>
      <c r="D25" s="16" t="s">
        <v>136</v>
      </c>
      <c r="E25" s="16" t="s">
        <v>137</v>
      </c>
      <c r="F25" s="160" t="s">
        <v>110</v>
      </c>
      <c r="G25" s="161">
        <v>17.31</v>
      </c>
      <c r="H25" s="162">
        <v>0</v>
      </c>
      <c r="I25" s="162">
        <f aca="true" t="shared" si="0" ref="I25:I36">G25*H25</f>
        <v>0</v>
      </c>
      <c r="J25" s="163">
        <v>0</v>
      </c>
      <c r="K25" s="161">
        <f aca="true" t="shared" si="1" ref="K25:K36">G25*J25</f>
        <v>0</v>
      </c>
      <c r="L25" s="163">
        <v>0.035</v>
      </c>
      <c r="M25" s="161">
        <f aca="true" t="shared" si="2" ref="M25:M36">G25*L25</f>
        <v>0.60585</v>
      </c>
      <c r="N25" s="164">
        <v>19</v>
      </c>
      <c r="O25" s="165">
        <v>4</v>
      </c>
      <c r="P25" s="16" t="s">
        <v>111</v>
      </c>
    </row>
    <row r="26" spans="1:16" s="16" customFormat="1" ht="12.75" customHeight="1">
      <c r="A26" s="160" t="s">
        <v>138</v>
      </c>
      <c r="B26" s="160" t="s">
        <v>106</v>
      </c>
      <c r="C26" s="160" t="s">
        <v>135</v>
      </c>
      <c r="D26" s="16" t="s">
        <v>139</v>
      </c>
      <c r="E26" s="16" t="s">
        <v>140</v>
      </c>
      <c r="F26" s="160" t="s">
        <v>141</v>
      </c>
      <c r="G26" s="161">
        <v>5</v>
      </c>
      <c r="H26" s="162">
        <v>0</v>
      </c>
      <c r="I26" s="162">
        <f t="shared" si="0"/>
        <v>0</v>
      </c>
      <c r="J26" s="163">
        <v>0.0005</v>
      </c>
      <c r="K26" s="161">
        <f t="shared" si="1"/>
        <v>0.0025</v>
      </c>
      <c r="L26" s="163">
        <v>0.003</v>
      </c>
      <c r="M26" s="161">
        <f t="shared" si="2"/>
        <v>0.015</v>
      </c>
      <c r="N26" s="164">
        <v>19</v>
      </c>
      <c r="O26" s="165">
        <v>4</v>
      </c>
      <c r="P26" s="16" t="s">
        <v>111</v>
      </c>
    </row>
    <row r="27" spans="1:16" s="16" customFormat="1" ht="12.75" customHeight="1">
      <c r="A27" s="160" t="s">
        <v>132</v>
      </c>
      <c r="B27" s="160" t="s">
        <v>106</v>
      </c>
      <c r="C27" s="160" t="s">
        <v>135</v>
      </c>
      <c r="D27" s="16" t="s">
        <v>142</v>
      </c>
      <c r="E27" s="16" t="s">
        <v>143</v>
      </c>
      <c r="F27" s="160" t="s">
        <v>141</v>
      </c>
      <c r="G27" s="161">
        <v>15</v>
      </c>
      <c r="H27" s="162">
        <v>0</v>
      </c>
      <c r="I27" s="162">
        <f t="shared" si="0"/>
        <v>0</v>
      </c>
      <c r="J27" s="163">
        <v>0.0005</v>
      </c>
      <c r="K27" s="161">
        <f t="shared" si="1"/>
        <v>0.0075</v>
      </c>
      <c r="L27" s="163">
        <v>0.007</v>
      </c>
      <c r="M27" s="161">
        <f t="shared" si="2"/>
        <v>0.105</v>
      </c>
      <c r="N27" s="164">
        <v>19</v>
      </c>
      <c r="O27" s="165">
        <v>4</v>
      </c>
      <c r="P27" s="16" t="s">
        <v>111</v>
      </c>
    </row>
    <row r="28" spans="1:16" s="16" customFormat="1" ht="12.75" customHeight="1">
      <c r="A28" s="160" t="s">
        <v>144</v>
      </c>
      <c r="B28" s="160" t="s">
        <v>106</v>
      </c>
      <c r="C28" s="160" t="s">
        <v>135</v>
      </c>
      <c r="D28" s="16" t="s">
        <v>145</v>
      </c>
      <c r="E28" s="16" t="s">
        <v>146</v>
      </c>
      <c r="F28" s="160" t="s">
        <v>141</v>
      </c>
      <c r="G28" s="161">
        <v>12.8</v>
      </c>
      <c r="H28" s="162">
        <v>0</v>
      </c>
      <c r="I28" s="162">
        <f t="shared" si="0"/>
        <v>0</v>
      </c>
      <c r="J28" s="163">
        <v>0.0005</v>
      </c>
      <c r="K28" s="161">
        <f t="shared" si="1"/>
        <v>0.0064</v>
      </c>
      <c r="L28" s="163">
        <v>0.034</v>
      </c>
      <c r="M28" s="161">
        <f t="shared" si="2"/>
        <v>0.43520000000000003</v>
      </c>
      <c r="N28" s="164">
        <v>19</v>
      </c>
      <c r="O28" s="165">
        <v>4</v>
      </c>
      <c r="P28" s="16" t="s">
        <v>111</v>
      </c>
    </row>
    <row r="29" spans="1:16" s="16" customFormat="1" ht="12.75" customHeight="1">
      <c r="A29" s="160" t="s">
        <v>147</v>
      </c>
      <c r="B29" s="160" t="s">
        <v>106</v>
      </c>
      <c r="C29" s="160" t="s">
        <v>135</v>
      </c>
      <c r="D29" s="16" t="s">
        <v>148</v>
      </c>
      <c r="E29" s="16" t="s">
        <v>149</v>
      </c>
      <c r="F29" s="160" t="s">
        <v>110</v>
      </c>
      <c r="G29" s="161">
        <v>16</v>
      </c>
      <c r="H29" s="162">
        <v>0</v>
      </c>
      <c r="I29" s="162">
        <f t="shared" si="0"/>
        <v>0</v>
      </c>
      <c r="J29" s="163">
        <v>0</v>
      </c>
      <c r="K29" s="161">
        <f t="shared" si="1"/>
        <v>0</v>
      </c>
      <c r="L29" s="163">
        <v>0.004</v>
      </c>
      <c r="M29" s="161">
        <f t="shared" si="2"/>
        <v>0.064</v>
      </c>
      <c r="N29" s="164">
        <v>19</v>
      </c>
      <c r="O29" s="165">
        <v>4</v>
      </c>
      <c r="P29" s="16" t="s">
        <v>111</v>
      </c>
    </row>
    <row r="30" spans="1:16" s="16" customFormat="1" ht="12.75" customHeight="1">
      <c r="A30" s="160" t="s">
        <v>150</v>
      </c>
      <c r="B30" s="160" t="s">
        <v>106</v>
      </c>
      <c r="C30" s="160" t="s">
        <v>135</v>
      </c>
      <c r="D30" s="16" t="s">
        <v>151</v>
      </c>
      <c r="E30" s="16" t="s">
        <v>152</v>
      </c>
      <c r="F30" s="160" t="s">
        <v>116</v>
      </c>
      <c r="G30" s="161">
        <v>1.557</v>
      </c>
      <c r="H30" s="162">
        <v>0</v>
      </c>
      <c r="I30" s="162">
        <f t="shared" si="0"/>
        <v>0</v>
      </c>
      <c r="J30" s="163">
        <v>0</v>
      </c>
      <c r="K30" s="161">
        <f t="shared" si="1"/>
        <v>0</v>
      </c>
      <c r="L30" s="163">
        <v>0</v>
      </c>
      <c r="M30" s="161">
        <f t="shared" si="2"/>
        <v>0</v>
      </c>
      <c r="N30" s="164">
        <v>19</v>
      </c>
      <c r="O30" s="165">
        <v>4</v>
      </c>
      <c r="P30" s="16" t="s">
        <v>111</v>
      </c>
    </row>
    <row r="31" spans="1:16" s="16" customFormat="1" ht="12.75" customHeight="1">
      <c r="A31" s="160" t="s">
        <v>153</v>
      </c>
      <c r="B31" s="160" t="s">
        <v>106</v>
      </c>
      <c r="C31" s="160" t="s">
        <v>135</v>
      </c>
      <c r="D31" s="16" t="s">
        <v>154</v>
      </c>
      <c r="E31" s="16" t="s">
        <v>155</v>
      </c>
      <c r="F31" s="160" t="s">
        <v>116</v>
      </c>
      <c r="G31" s="161">
        <v>1.557</v>
      </c>
      <c r="H31" s="162">
        <v>0</v>
      </c>
      <c r="I31" s="162">
        <f t="shared" si="0"/>
        <v>0</v>
      </c>
      <c r="J31" s="163">
        <v>0</v>
      </c>
      <c r="K31" s="161">
        <f t="shared" si="1"/>
        <v>0</v>
      </c>
      <c r="L31" s="163">
        <v>0</v>
      </c>
      <c r="M31" s="161">
        <f t="shared" si="2"/>
        <v>0</v>
      </c>
      <c r="N31" s="164">
        <v>19</v>
      </c>
      <c r="O31" s="165">
        <v>4</v>
      </c>
      <c r="P31" s="16" t="s">
        <v>111</v>
      </c>
    </row>
    <row r="32" spans="1:16" s="16" customFormat="1" ht="12.75" customHeight="1">
      <c r="A32" s="160" t="s">
        <v>156</v>
      </c>
      <c r="B32" s="160" t="s">
        <v>106</v>
      </c>
      <c r="C32" s="160" t="s">
        <v>135</v>
      </c>
      <c r="D32" s="16" t="s">
        <v>157</v>
      </c>
      <c r="E32" s="16" t="s">
        <v>158</v>
      </c>
      <c r="F32" s="160" t="s">
        <v>116</v>
      </c>
      <c r="G32" s="161">
        <v>1.557</v>
      </c>
      <c r="H32" s="162">
        <v>0</v>
      </c>
      <c r="I32" s="162">
        <f t="shared" si="0"/>
        <v>0</v>
      </c>
      <c r="J32" s="163">
        <v>0</v>
      </c>
      <c r="K32" s="161">
        <f t="shared" si="1"/>
        <v>0</v>
      </c>
      <c r="L32" s="163">
        <v>0</v>
      </c>
      <c r="M32" s="161">
        <f t="shared" si="2"/>
        <v>0</v>
      </c>
      <c r="N32" s="164">
        <v>19</v>
      </c>
      <c r="O32" s="165">
        <v>4</v>
      </c>
      <c r="P32" s="16" t="s">
        <v>111</v>
      </c>
    </row>
    <row r="33" spans="1:16" s="16" customFormat="1" ht="12.75" customHeight="1">
      <c r="A33" s="160" t="s">
        <v>159</v>
      </c>
      <c r="B33" s="160" t="s">
        <v>106</v>
      </c>
      <c r="C33" s="160" t="s">
        <v>135</v>
      </c>
      <c r="D33" s="16" t="s">
        <v>160</v>
      </c>
      <c r="E33" s="16" t="s">
        <v>161</v>
      </c>
      <c r="F33" s="160" t="s">
        <v>116</v>
      </c>
      <c r="G33" s="161">
        <v>1.557</v>
      </c>
      <c r="H33" s="162">
        <v>0</v>
      </c>
      <c r="I33" s="162">
        <f t="shared" si="0"/>
        <v>0</v>
      </c>
      <c r="J33" s="163">
        <v>0</v>
      </c>
      <c r="K33" s="161">
        <f t="shared" si="1"/>
        <v>0</v>
      </c>
      <c r="L33" s="163">
        <v>0</v>
      </c>
      <c r="M33" s="161">
        <f t="shared" si="2"/>
        <v>0</v>
      </c>
      <c r="N33" s="164">
        <v>19</v>
      </c>
      <c r="O33" s="165">
        <v>4</v>
      </c>
      <c r="P33" s="16" t="s">
        <v>111</v>
      </c>
    </row>
    <row r="34" spans="1:16" s="16" customFormat="1" ht="12.75" customHeight="1">
      <c r="A34" s="160" t="s">
        <v>162</v>
      </c>
      <c r="B34" s="160" t="s">
        <v>106</v>
      </c>
      <c r="C34" s="160" t="s">
        <v>135</v>
      </c>
      <c r="D34" s="16" t="s">
        <v>163</v>
      </c>
      <c r="E34" s="16" t="s">
        <v>164</v>
      </c>
      <c r="F34" s="160" t="s">
        <v>116</v>
      </c>
      <c r="G34" s="161">
        <v>1.557</v>
      </c>
      <c r="H34" s="162">
        <v>0</v>
      </c>
      <c r="I34" s="162">
        <f t="shared" si="0"/>
        <v>0</v>
      </c>
      <c r="J34" s="163">
        <v>0</v>
      </c>
      <c r="K34" s="161">
        <f t="shared" si="1"/>
        <v>0</v>
      </c>
      <c r="L34" s="163">
        <v>0</v>
      </c>
      <c r="M34" s="161">
        <f t="shared" si="2"/>
        <v>0</v>
      </c>
      <c r="N34" s="164">
        <v>19</v>
      </c>
      <c r="O34" s="165">
        <v>4</v>
      </c>
      <c r="P34" s="16" t="s">
        <v>111</v>
      </c>
    </row>
    <row r="35" spans="1:16" s="16" customFormat="1" ht="12.75" customHeight="1">
      <c r="A35" s="160" t="s">
        <v>165</v>
      </c>
      <c r="B35" s="160" t="s">
        <v>106</v>
      </c>
      <c r="C35" s="160" t="s">
        <v>135</v>
      </c>
      <c r="D35" s="16" t="s">
        <v>166</v>
      </c>
      <c r="E35" s="16" t="s">
        <v>167</v>
      </c>
      <c r="F35" s="160" t="s">
        <v>116</v>
      </c>
      <c r="G35" s="161">
        <v>1.557</v>
      </c>
      <c r="H35" s="162">
        <v>0</v>
      </c>
      <c r="I35" s="162">
        <f t="shared" si="0"/>
        <v>0</v>
      </c>
      <c r="J35" s="163">
        <v>0</v>
      </c>
      <c r="K35" s="161">
        <f t="shared" si="1"/>
        <v>0</v>
      </c>
      <c r="L35" s="163">
        <v>0</v>
      </c>
      <c r="M35" s="161">
        <f t="shared" si="2"/>
        <v>0</v>
      </c>
      <c r="N35" s="164">
        <v>19</v>
      </c>
      <c r="O35" s="165">
        <v>4</v>
      </c>
      <c r="P35" s="16" t="s">
        <v>111</v>
      </c>
    </row>
    <row r="36" spans="1:16" s="16" customFormat="1" ht="12.75" customHeight="1">
      <c r="A36" s="160" t="s">
        <v>168</v>
      </c>
      <c r="B36" s="160" t="s">
        <v>106</v>
      </c>
      <c r="C36" s="160" t="s">
        <v>135</v>
      </c>
      <c r="D36" s="16" t="s">
        <v>169</v>
      </c>
      <c r="E36" s="16" t="s">
        <v>170</v>
      </c>
      <c r="F36" s="160" t="s">
        <v>116</v>
      </c>
      <c r="G36" s="161">
        <v>1.557</v>
      </c>
      <c r="H36" s="162">
        <v>0</v>
      </c>
      <c r="I36" s="162">
        <f t="shared" si="0"/>
        <v>0</v>
      </c>
      <c r="J36" s="163">
        <v>0</v>
      </c>
      <c r="K36" s="161">
        <f t="shared" si="1"/>
        <v>0</v>
      </c>
      <c r="L36" s="163">
        <v>0</v>
      </c>
      <c r="M36" s="161">
        <f t="shared" si="2"/>
        <v>0</v>
      </c>
      <c r="N36" s="164">
        <v>19</v>
      </c>
      <c r="O36" s="165">
        <v>4</v>
      </c>
      <c r="P36" s="16" t="s">
        <v>111</v>
      </c>
    </row>
    <row r="37" spans="2:16" s="136" customFormat="1" ht="12.75" customHeight="1">
      <c r="B37" s="137" t="s">
        <v>59</v>
      </c>
      <c r="D37" s="138" t="s">
        <v>46</v>
      </c>
      <c r="E37" s="138" t="s">
        <v>171</v>
      </c>
      <c r="I37" s="139">
        <f>I38+I43+I47+I54+I58+I62+I67+I70+I74+I80+I85+I87</f>
        <v>0</v>
      </c>
      <c r="K37" s="140">
        <f>K38+K43+K47+K54+K58+K62+K67+K70+K74+K80+K85+K87</f>
        <v>1.7976707500000002</v>
      </c>
      <c r="M37" s="140">
        <f>M38+M43+M47+M54+M58+M62+M67+M70+M74+M80+M85+M87</f>
        <v>0.331956</v>
      </c>
      <c r="P37" s="138" t="s">
        <v>102</v>
      </c>
    </row>
    <row r="38" spans="2:16" s="136" customFormat="1" ht="12.75" customHeight="1">
      <c r="B38" s="141" t="s">
        <v>59</v>
      </c>
      <c r="D38" s="142" t="s">
        <v>172</v>
      </c>
      <c r="E38" s="142" t="s">
        <v>173</v>
      </c>
      <c r="I38" s="143">
        <f>SUM(I39:I42)</f>
        <v>0</v>
      </c>
      <c r="K38" s="144">
        <f>SUM(K39:K42)</f>
        <v>0.144216</v>
      </c>
      <c r="M38" s="144">
        <f>SUM(M39:M42)</f>
        <v>0.190976</v>
      </c>
      <c r="P38" s="142" t="s">
        <v>105</v>
      </c>
    </row>
    <row r="39" spans="1:16" s="16" customFormat="1" ht="12.75" customHeight="1">
      <c r="A39" s="160" t="s">
        <v>174</v>
      </c>
      <c r="B39" s="160" t="s">
        <v>106</v>
      </c>
      <c r="C39" s="160" t="s">
        <v>172</v>
      </c>
      <c r="D39" s="16" t="s">
        <v>175</v>
      </c>
      <c r="E39" s="16" t="s">
        <v>176</v>
      </c>
      <c r="F39" s="160" t="s">
        <v>141</v>
      </c>
      <c r="G39" s="161">
        <v>12.8</v>
      </c>
      <c r="H39" s="162">
        <v>0</v>
      </c>
      <c r="I39" s="162">
        <f>G39*H39</f>
        <v>0</v>
      </c>
      <c r="J39" s="163">
        <v>0</v>
      </c>
      <c r="K39" s="161">
        <f>G39*J39</f>
        <v>0</v>
      </c>
      <c r="L39" s="163">
        <v>0.01492</v>
      </c>
      <c r="M39" s="161">
        <f>G39*L39</f>
        <v>0.190976</v>
      </c>
      <c r="N39" s="164">
        <v>19</v>
      </c>
      <c r="O39" s="165">
        <v>16</v>
      </c>
      <c r="P39" s="16" t="s">
        <v>111</v>
      </c>
    </row>
    <row r="40" spans="1:16" s="16" customFormat="1" ht="12.75" customHeight="1">
      <c r="A40" s="160" t="s">
        <v>177</v>
      </c>
      <c r="B40" s="160" t="s">
        <v>106</v>
      </c>
      <c r="C40" s="160" t="s">
        <v>172</v>
      </c>
      <c r="D40" s="16" t="s">
        <v>178</v>
      </c>
      <c r="E40" s="16" t="s">
        <v>179</v>
      </c>
      <c r="F40" s="160" t="s">
        <v>141</v>
      </c>
      <c r="G40" s="161">
        <v>5</v>
      </c>
      <c r="H40" s="162">
        <v>0</v>
      </c>
      <c r="I40" s="162">
        <f>G40*H40</f>
        <v>0</v>
      </c>
      <c r="J40" s="163">
        <v>0.00908</v>
      </c>
      <c r="K40" s="161">
        <f>G40*J40</f>
        <v>0.045399999999999996</v>
      </c>
      <c r="L40" s="163">
        <v>0</v>
      </c>
      <c r="M40" s="161">
        <f>G40*L40</f>
        <v>0</v>
      </c>
      <c r="N40" s="164">
        <v>19</v>
      </c>
      <c r="O40" s="165">
        <v>16</v>
      </c>
      <c r="P40" s="16" t="s">
        <v>111</v>
      </c>
    </row>
    <row r="41" spans="1:16" s="16" customFormat="1" ht="12.75" customHeight="1">
      <c r="A41" s="160" t="s">
        <v>180</v>
      </c>
      <c r="B41" s="160" t="s">
        <v>106</v>
      </c>
      <c r="C41" s="160" t="s">
        <v>172</v>
      </c>
      <c r="D41" s="16" t="s">
        <v>181</v>
      </c>
      <c r="E41" s="16" t="s">
        <v>182</v>
      </c>
      <c r="F41" s="160" t="s">
        <v>141</v>
      </c>
      <c r="G41" s="161">
        <v>12.8</v>
      </c>
      <c r="H41" s="162">
        <v>0</v>
      </c>
      <c r="I41" s="162">
        <f>G41*H41</f>
        <v>0</v>
      </c>
      <c r="J41" s="163">
        <v>0.00772</v>
      </c>
      <c r="K41" s="161">
        <f>G41*J41</f>
        <v>0.09881600000000001</v>
      </c>
      <c r="L41" s="163">
        <v>0</v>
      </c>
      <c r="M41" s="161">
        <f>G41*L41</f>
        <v>0</v>
      </c>
      <c r="N41" s="164">
        <v>19</v>
      </c>
      <c r="O41" s="165">
        <v>16</v>
      </c>
      <c r="P41" s="16" t="s">
        <v>111</v>
      </c>
    </row>
    <row r="42" spans="1:16" s="16" customFormat="1" ht="12.75" customHeight="1">
      <c r="A42" s="160" t="s">
        <v>183</v>
      </c>
      <c r="B42" s="160" t="s">
        <v>106</v>
      </c>
      <c r="C42" s="160" t="s">
        <v>172</v>
      </c>
      <c r="D42" s="16" t="s">
        <v>184</v>
      </c>
      <c r="E42" s="16" t="s">
        <v>185</v>
      </c>
      <c r="F42" s="160" t="s">
        <v>116</v>
      </c>
      <c r="G42" s="161">
        <v>0.144</v>
      </c>
      <c r="H42" s="162">
        <v>0</v>
      </c>
      <c r="I42" s="162">
        <f>G42*H42</f>
        <v>0</v>
      </c>
      <c r="J42" s="163">
        <v>0</v>
      </c>
      <c r="K42" s="161">
        <f>G42*J42</f>
        <v>0</v>
      </c>
      <c r="L42" s="163">
        <v>0</v>
      </c>
      <c r="M42" s="161">
        <f>G42*L42</f>
        <v>0</v>
      </c>
      <c r="N42" s="164">
        <v>19</v>
      </c>
      <c r="O42" s="165">
        <v>16</v>
      </c>
      <c r="P42" s="16" t="s">
        <v>111</v>
      </c>
    </row>
    <row r="43" spans="2:16" s="136" customFormat="1" ht="12.75" customHeight="1">
      <c r="B43" s="141" t="s">
        <v>59</v>
      </c>
      <c r="D43" s="142" t="s">
        <v>186</v>
      </c>
      <c r="E43" s="142" t="s">
        <v>187</v>
      </c>
      <c r="I43" s="143">
        <f>SUM(I44:I46)</f>
        <v>0</v>
      </c>
      <c r="K43" s="144">
        <f>SUM(K44:K46)</f>
        <v>0.03768</v>
      </c>
      <c r="M43" s="144">
        <f>SUM(M44:M46)</f>
        <v>0</v>
      </c>
      <c r="P43" s="142" t="s">
        <v>105</v>
      </c>
    </row>
    <row r="44" spans="1:16" s="16" customFormat="1" ht="12.75" customHeight="1">
      <c r="A44" s="160" t="s">
        <v>188</v>
      </c>
      <c r="B44" s="160" t="s">
        <v>106</v>
      </c>
      <c r="C44" s="160" t="s">
        <v>172</v>
      </c>
      <c r="D44" s="16" t="s">
        <v>189</v>
      </c>
      <c r="E44" s="16" t="s">
        <v>190</v>
      </c>
      <c r="F44" s="160" t="s">
        <v>141</v>
      </c>
      <c r="G44" s="161">
        <v>24</v>
      </c>
      <c r="H44" s="162">
        <v>0</v>
      </c>
      <c r="I44" s="162">
        <f>G44*H44</f>
        <v>0</v>
      </c>
      <c r="J44" s="163">
        <v>0.00157</v>
      </c>
      <c r="K44" s="161">
        <f>G44*J44</f>
        <v>0.03768</v>
      </c>
      <c r="L44" s="163">
        <v>0</v>
      </c>
      <c r="M44" s="161">
        <f>G44*L44</f>
        <v>0</v>
      </c>
      <c r="N44" s="164">
        <v>19</v>
      </c>
      <c r="O44" s="165">
        <v>16</v>
      </c>
      <c r="P44" s="16" t="s">
        <v>111</v>
      </c>
    </row>
    <row r="45" spans="1:16" s="16" customFormat="1" ht="12.75" customHeight="1">
      <c r="A45" s="160" t="s">
        <v>191</v>
      </c>
      <c r="B45" s="160" t="s">
        <v>106</v>
      </c>
      <c r="C45" s="160" t="s">
        <v>172</v>
      </c>
      <c r="D45" s="16" t="s">
        <v>192</v>
      </c>
      <c r="E45" s="16" t="s">
        <v>193</v>
      </c>
      <c r="F45" s="160" t="s">
        <v>116</v>
      </c>
      <c r="G45" s="161">
        <v>0.038</v>
      </c>
      <c r="H45" s="162">
        <v>0</v>
      </c>
      <c r="I45" s="162">
        <f>G45*H45</f>
        <v>0</v>
      </c>
      <c r="J45" s="163">
        <v>0</v>
      </c>
      <c r="K45" s="161">
        <f>G45*J45</f>
        <v>0</v>
      </c>
      <c r="L45" s="163">
        <v>0</v>
      </c>
      <c r="M45" s="161">
        <f>G45*L45</f>
        <v>0</v>
      </c>
      <c r="N45" s="164">
        <v>19</v>
      </c>
      <c r="O45" s="165">
        <v>16</v>
      </c>
      <c r="P45" s="16" t="s">
        <v>111</v>
      </c>
    </row>
    <row r="46" spans="1:16" s="16" customFormat="1" ht="12.75" customHeight="1">
      <c r="A46" s="160" t="s">
        <v>194</v>
      </c>
      <c r="B46" s="160" t="s">
        <v>106</v>
      </c>
      <c r="C46" s="160" t="s">
        <v>195</v>
      </c>
      <c r="D46" s="16" t="s">
        <v>196</v>
      </c>
      <c r="E46" s="16" t="s">
        <v>197</v>
      </c>
      <c r="F46" s="160" t="s">
        <v>141</v>
      </c>
      <c r="G46" s="161">
        <v>24</v>
      </c>
      <c r="H46" s="162">
        <v>0</v>
      </c>
      <c r="I46" s="162">
        <f>G46*H46</f>
        <v>0</v>
      </c>
      <c r="J46" s="163">
        <v>0</v>
      </c>
      <c r="K46" s="161">
        <f>G46*J46</f>
        <v>0</v>
      </c>
      <c r="L46" s="163">
        <v>0</v>
      </c>
      <c r="M46" s="161">
        <f>G46*L46</f>
        <v>0</v>
      </c>
      <c r="N46" s="164">
        <v>19</v>
      </c>
      <c r="O46" s="165">
        <v>16</v>
      </c>
      <c r="P46" s="16" t="s">
        <v>111</v>
      </c>
    </row>
    <row r="47" spans="2:16" s="136" customFormat="1" ht="12.75" customHeight="1">
      <c r="B47" s="141" t="s">
        <v>59</v>
      </c>
      <c r="D47" s="142" t="s">
        <v>198</v>
      </c>
      <c r="E47" s="142" t="s">
        <v>199</v>
      </c>
      <c r="I47" s="143">
        <f>SUM(I48:I53)</f>
        <v>0</v>
      </c>
      <c r="K47" s="144">
        <f>SUM(K48:K53)</f>
        <v>0.059469999999999995</v>
      </c>
      <c r="M47" s="144">
        <f>SUM(M48:M53)</f>
        <v>0.11558</v>
      </c>
      <c r="P47" s="142" t="s">
        <v>105</v>
      </c>
    </row>
    <row r="48" spans="1:16" s="16" customFormat="1" ht="12.75" customHeight="1">
      <c r="A48" s="160" t="s">
        <v>200</v>
      </c>
      <c r="B48" s="160" t="s">
        <v>106</v>
      </c>
      <c r="C48" s="160" t="s">
        <v>172</v>
      </c>
      <c r="D48" s="16" t="s">
        <v>201</v>
      </c>
      <c r="E48" s="16" t="s">
        <v>202</v>
      </c>
      <c r="F48" s="160" t="s">
        <v>203</v>
      </c>
      <c r="G48" s="161">
        <v>4</v>
      </c>
      <c r="H48" s="162">
        <v>0</v>
      </c>
      <c r="I48" s="162">
        <f aca="true" t="shared" si="3" ref="I48:I53">G48*H48</f>
        <v>0</v>
      </c>
      <c r="J48" s="163">
        <v>0</v>
      </c>
      <c r="K48" s="161">
        <f aca="true" t="shared" si="4" ref="K48:K53">G48*J48</f>
        <v>0</v>
      </c>
      <c r="L48" s="163">
        <v>0.01933</v>
      </c>
      <c r="M48" s="161">
        <f aca="true" t="shared" si="5" ref="M48:M53">G48*L48</f>
        <v>0.07732</v>
      </c>
      <c r="N48" s="164">
        <v>19</v>
      </c>
      <c r="O48" s="165">
        <v>16</v>
      </c>
      <c r="P48" s="16" t="s">
        <v>111</v>
      </c>
    </row>
    <row r="49" spans="1:16" s="16" customFormat="1" ht="12.75" customHeight="1">
      <c r="A49" s="160" t="s">
        <v>204</v>
      </c>
      <c r="B49" s="160" t="s">
        <v>106</v>
      </c>
      <c r="C49" s="160" t="s">
        <v>172</v>
      </c>
      <c r="D49" s="16" t="s">
        <v>205</v>
      </c>
      <c r="E49" s="16" t="s">
        <v>206</v>
      </c>
      <c r="F49" s="160" t="s">
        <v>203</v>
      </c>
      <c r="G49" s="161">
        <v>4</v>
      </c>
      <c r="H49" s="162">
        <v>0</v>
      </c>
      <c r="I49" s="162">
        <f t="shared" si="3"/>
        <v>0</v>
      </c>
      <c r="J49" s="163">
        <v>0.00669</v>
      </c>
      <c r="K49" s="161">
        <f t="shared" si="4"/>
        <v>0.02676</v>
      </c>
      <c r="L49" s="163">
        <v>0</v>
      </c>
      <c r="M49" s="161">
        <f t="shared" si="5"/>
        <v>0</v>
      </c>
      <c r="N49" s="164">
        <v>19</v>
      </c>
      <c r="O49" s="165">
        <v>16</v>
      </c>
      <c r="P49" s="16" t="s">
        <v>111</v>
      </c>
    </row>
    <row r="50" spans="1:16" s="16" customFormat="1" ht="12.75" customHeight="1">
      <c r="A50" s="160" t="s">
        <v>207</v>
      </c>
      <c r="B50" s="160" t="s">
        <v>106</v>
      </c>
      <c r="C50" s="160" t="s">
        <v>172</v>
      </c>
      <c r="D50" s="16" t="s">
        <v>208</v>
      </c>
      <c r="E50" s="16" t="s">
        <v>209</v>
      </c>
      <c r="F50" s="160" t="s">
        <v>203</v>
      </c>
      <c r="G50" s="161">
        <v>1</v>
      </c>
      <c r="H50" s="162">
        <v>0</v>
      </c>
      <c r="I50" s="162">
        <f t="shared" si="3"/>
        <v>0</v>
      </c>
      <c r="J50" s="163">
        <v>0</v>
      </c>
      <c r="K50" s="161">
        <f t="shared" si="4"/>
        <v>0</v>
      </c>
      <c r="L50" s="163">
        <v>0.01946</v>
      </c>
      <c r="M50" s="161">
        <f t="shared" si="5"/>
        <v>0.01946</v>
      </c>
      <c r="N50" s="164">
        <v>19</v>
      </c>
      <c r="O50" s="165">
        <v>16</v>
      </c>
      <c r="P50" s="16" t="s">
        <v>111</v>
      </c>
    </row>
    <row r="51" spans="1:16" s="16" customFormat="1" ht="12.75" customHeight="1">
      <c r="A51" s="160" t="s">
        <v>210</v>
      </c>
      <c r="B51" s="160" t="s">
        <v>106</v>
      </c>
      <c r="C51" s="160" t="s">
        <v>172</v>
      </c>
      <c r="D51" s="16" t="s">
        <v>211</v>
      </c>
      <c r="E51" s="16" t="s">
        <v>212</v>
      </c>
      <c r="F51" s="160" t="s">
        <v>203</v>
      </c>
      <c r="G51" s="161">
        <v>1</v>
      </c>
      <c r="H51" s="162">
        <v>0</v>
      </c>
      <c r="I51" s="162">
        <f t="shared" si="3"/>
        <v>0</v>
      </c>
      <c r="J51" s="163">
        <v>0.01552</v>
      </c>
      <c r="K51" s="161">
        <f t="shared" si="4"/>
        <v>0.01552</v>
      </c>
      <c r="L51" s="163">
        <v>0</v>
      </c>
      <c r="M51" s="161">
        <f t="shared" si="5"/>
        <v>0</v>
      </c>
      <c r="N51" s="164">
        <v>19</v>
      </c>
      <c r="O51" s="165">
        <v>16</v>
      </c>
      <c r="P51" s="16" t="s">
        <v>111</v>
      </c>
    </row>
    <row r="52" spans="1:16" s="16" customFormat="1" ht="12.75" customHeight="1">
      <c r="A52" s="160" t="s">
        <v>213</v>
      </c>
      <c r="B52" s="160" t="s">
        <v>106</v>
      </c>
      <c r="C52" s="160" t="s">
        <v>172</v>
      </c>
      <c r="D52" s="16" t="s">
        <v>214</v>
      </c>
      <c r="E52" s="16" t="s">
        <v>215</v>
      </c>
      <c r="F52" s="160" t="s">
        <v>203</v>
      </c>
      <c r="G52" s="161">
        <v>1</v>
      </c>
      <c r="H52" s="162">
        <v>0</v>
      </c>
      <c r="I52" s="162">
        <f t="shared" si="3"/>
        <v>0</v>
      </c>
      <c r="J52" s="163">
        <v>0</v>
      </c>
      <c r="K52" s="161">
        <f t="shared" si="4"/>
        <v>0</v>
      </c>
      <c r="L52" s="163">
        <v>0.0188</v>
      </c>
      <c r="M52" s="161">
        <f t="shared" si="5"/>
        <v>0.0188</v>
      </c>
      <c r="N52" s="164">
        <v>19</v>
      </c>
      <c r="O52" s="165">
        <v>16</v>
      </c>
      <c r="P52" s="16" t="s">
        <v>111</v>
      </c>
    </row>
    <row r="53" spans="1:16" s="16" customFormat="1" ht="12.75" customHeight="1">
      <c r="A53" s="160" t="s">
        <v>216</v>
      </c>
      <c r="B53" s="160" t="s">
        <v>106</v>
      </c>
      <c r="C53" s="160" t="s">
        <v>172</v>
      </c>
      <c r="D53" s="16" t="s">
        <v>217</v>
      </c>
      <c r="E53" s="16" t="s">
        <v>218</v>
      </c>
      <c r="F53" s="160" t="s">
        <v>203</v>
      </c>
      <c r="G53" s="161">
        <v>1</v>
      </c>
      <c r="H53" s="162">
        <v>0</v>
      </c>
      <c r="I53" s="162">
        <f t="shared" si="3"/>
        <v>0</v>
      </c>
      <c r="J53" s="163">
        <v>0.01719</v>
      </c>
      <c r="K53" s="161">
        <f t="shared" si="4"/>
        <v>0.01719</v>
      </c>
      <c r="L53" s="163">
        <v>0</v>
      </c>
      <c r="M53" s="161">
        <f t="shared" si="5"/>
        <v>0</v>
      </c>
      <c r="N53" s="164">
        <v>19</v>
      </c>
      <c r="O53" s="165">
        <v>16</v>
      </c>
      <c r="P53" s="16" t="s">
        <v>111</v>
      </c>
    </row>
    <row r="54" spans="2:16" s="136" customFormat="1" ht="12.75" customHeight="1">
      <c r="B54" s="141" t="s">
        <v>59</v>
      </c>
      <c r="D54" s="142" t="s">
        <v>219</v>
      </c>
      <c r="E54" s="142" t="s">
        <v>220</v>
      </c>
      <c r="I54" s="143">
        <f>SUM(I55:I57)</f>
        <v>0</v>
      </c>
      <c r="K54" s="144">
        <f>SUM(K55:K57)</f>
        <v>0.0097</v>
      </c>
      <c r="M54" s="144">
        <f>SUM(M55:M57)</f>
        <v>0.025400000000000002</v>
      </c>
      <c r="P54" s="142" t="s">
        <v>105</v>
      </c>
    </row>
    <row r="55" spans="1:16" s="16" customFormat="1" ht="12.75" customHeight="1">
      <c r="A55" s="160" t="s">
        <v>221</v>
      </c>
      <c r="B55" s="160" t="s">
        <v>106</v>
      </c>
      <c r="C55" s="160" t="s">
        <v>222</v>
      </c>
      <c r="D55" s="16" t="s">
        <v>223</v>
      </c>
      <c r="E55" s="16" t="s">
        <v>224</v>
      </c>
      <c r="F55" s="160" t="s">
        <v>141</v>
      </c>
      <c r="G55" s="161">
        <v>10</v>
      </c>
      <c r="H55" s="162">
        <v>0</v>
      </c>
      <c r="I55" s="162">
        <f>G55*H55</f>
        <v>0</v>
      </c>
      <c r="J55" s="163">
        <v>4E-05</v>
      </c>
      <c r="K55" s="161">
        <f>G55*J55</f>
        <v>0.0004</v>
      </c>
      <c r="L55" s="163">
        <v>0.00254</v>
      </c>
      <c r="M55" s="161">
        <f>G55*L55</f>
        <v>0.025400000000000002</v>
      </c>
      <c r="N55" s="164">
        <v>19</v>
      </c>
      <c r="O55" s="165">
        <v>16</v>
      </c>
      <c r="P55" s="16" t="s">
        <v>111</v>
      </c>
    </row>
    <row r="56" spans="1:16" s="16" customFormat="1" ht="12.75" customHeight="1">
      <c r="A56" s="160" t="s">
        <v>225</v>
      </c>
      <c r="B56" s="160" t="s">
        <v>106</v>
      </c>
      <c r="C56" s="160" t="s">
        <v>222</v>
      </c>
      <c r="D56" s="16" t="s">
        <v>226</v>
      </c>
      <c r="E56" s="16" t="s">
        <v>227</v>
      </c>
      <c r="F56" s="160" t="s">
        <v>141</v>
      </c>
      <c r="G56" s="161">
        <v>10</v>
      </c>
      <c r="H56" s="162">
        <v>0</v>
      </c>
      <c r="I56" s="162">
        <f>G56*H56</f>
        <v>0</v>
      </c>
      <c r="J56" s="163">
        <v>0.00093</v>
      </c>
      <c r="K56" s="161">
        <f>G56*J56</f>
        <v>0.009300000000000001</v>
      </c>
      <c r="L56" s="163">
        <v>0</v>
      </c>
      <c r="M56" s="161">
        <f>G56*L56</f>
        <v>0</v>
      </c>
      <c r="N56" s="164">
        <v>19</v>
      </c>
      <c r="O56" s="165">
        <v>16</v>
      </c>
      <c r="P56" s="16" t="s">
        <v>111</v>
      </c>
    </row>
    <row r="57" spans="1:16" s="16" customFormat="1" ht="12.75" customHeight="1">
      <c r="A57" s="160" t="s">
        <v>228</v>
      </c>
      <c r="B57" s="160" t="s">
        <v>106</v>
      </c>
      <c r="C57" s="160" t="s">
        <v>222</v>
      </c>
      <c r="D57" s="16" t="s">
        <v>229</v>
      </c>
      <c r="E57" s="16" t="s">
        <v>230</v>
      </c>
      <c r="F57" s="160" t="s">
        <v>116</v>
      </c>
      <c r="G57" s="161">
        <v>0.01</v>
      </c>
      <c r="H57" s="162">
        <v>0</v>
      </c>
      <c r="I57" s="162">
        <f>G57*H57</f>
        <v>0</v>
      </c>
      <c r="J57" s="163">
        <v>0</v>
      </c>
      <c r="K57" s="161">
        <f>G57*J57</f>
        <v>0</v>
      </c>
      <c r="L57" s="163">
        <v>0</v>
      </c>
      <c r="M57" s="161">
        <f>G57*L57</f>
        <v>0</v>
      </c>
      <c r="N57" s="164">
        <v>19</v>
      </c>
      <c r="O57" s="165">
        <v>16</v>
      </c>
      <c r="P57" s="16" t="s">
        <v>111</v>
      </c>
    </row>
    <row r="58" spans="2:16" s="136" customFormat="1" ht="12.75" customHeight="1">
      <c r="B58" s="141" t="s">
        <v>59</v>
      </c>
      <c r="D58" s="142" t="s">
        <v>231</v>
      </c>
      <c r="E58" s="142" t="s">
        <v>232</v>
      </c>
      <c r="I58" s="143">
        <f>SUM(I59:I61)</f>
        <v>0</v>
      </c>
      <c r="K58" s="144">
        <f>SUM(K59:K61)</f>
        <v>0.0348</v>
      </c>
      <c r="M58" s="144">
        <f>SUM(M59:M61)</f>
        <v>0</v>
      </c>
      <c r="P58" s="142" t="s">
        <v>105</v>
      </c>
    </row>
    <row r="59" spans="1:16" s="16" customFormat="1" ht="12.75" customHeight="1">
      <c r="A59" s="160" t="s">
        <v>233</v>
      </c>
      <c r="B59" s="160" t="s">
        <v>106</v>
      </c>
      <c r="C59" s="160" t="s">
        <v>222</v>
      </c>
      <c r="D59" s="16" t="s">
        <v>234</v>
      </c>
      <c r="E59" s="16" t="s">
        <v>235</v>
      </c>
      <c r="F59" s="160" t="s">
        <v>129</v>
      </c>
      <c r="G59" s="161">
        <v>1</v>
      </c>
      <c r="H59" s="162">
        <v>0</v>
      </c>
      <c r="I59" s="162">
        <f>G59*H59</f>
        <v>0</v>
      </c>
      <c r="J59" s="163">
        <v>0.0348</v>
      </c>
      <c r="K59" s="161">
        <f>G59*J59</f>
        <v>0.0348</v>
      </c>
      <c r="L59" s="163">
        <v>0</v>
      </c>
      <c r="M59" s="161">
        <f>G59*L59</f>
        <v>0</v>
      </c>
      <c r="N59" s="164">
        <v>19</v>
      </c>
      <c r="O59" s="165">
        <v>16</v>
      </c>
      <c r="P59" s="16" t="s">
        <v>111</v>
      </c>
    </row>
    <row r="60" spans="1:16" s="16" customFormat="1" ht="12.75" customHeight="1">
      <c r="A60" s="166" t="s">
        <v>236</v>
      </c>
      <c r="B60" s="166" t="s">
        <v>117</v>
      </c>
      <c r="C60" s="166" t="s">
        <v>118</v>
      </c>
      <c r="D60" s="167" t="s">
        <v>237</v>
      </c>
      <c r="E60" s="167" t="s">
        <v>238</v>
      </c>
      <c r="F60" s="166" t="s">
        <v>239</v>
      </c>
      <c r="G60" s="168">
        <v>1</v>
      </c>
      <c r="H60" s="169">
        <v>0</v>
      </c>
      <c r="I60" s="169">
        <f>G60*H60</f>
        <v>0</v>
      </c>
      <c r="J60" s="170">
        <v>0</v>
      </c>
      <c r="K60" s="168">
        <f>G60*J60</f>
        <v>0</v>
      </c>
      <c r="L60" s="170">
        <v>0</v>
      </c>
      <c r="M60" s="168">
        <f>G60*L60</f>
        <v>0</v>
      </c>
      <c r="N60" s="171">
        <v>19</v>
      </c>
      <c r="O60" s="172">
        <v>32</v>
      </c>
      <c r="P60" s="167" t="s">
        <v>111</v>
      </c>
    </row>
    <row r="61" spans="1:16" s="16" customFormat="1" ht="12.75" customHeight="1">
      <c r="A61" s="166" t="s">
        <v>240</v>
      </c>
      <c r="B61" s="166" t="s">
        <v>117</v>
      </c>
      <c r="C61" s="166" t="s">
        <v>118</v>
      </c>
      <c r="D61" s="167" t="s">
        <v>241</v>
      </c>
      <c r="E61" s="167" t="s">
        <v>242</v>
      </c>
      <c r="F61" s="166" t="s">
        <v>239</v>
      </c>
      <c r="G61" s="168">
        <v>1</v>
      </c>
      <c r="H61" s="169">
        <v>0</v>
      </c>
      <c r="I61" s="169">
        <f>G61*H61</f>
        <v>0</v>
      </c>
      <c r="J61" s="170">
        <v>0</v>
      </c>
      <c r="K61" s="168">
        <f>G61*J61</f>
        <v>0</v>
      </c>
      <c r="L61" s="170">
        <v>0</v>
      </c>
      <c r="M61" s="168">
        <f>G61*L61</f>
        <v>0</v>
      </c>
      <c r="N61" s="171">
        <v>19</v>
      </c>
      <c r="O61" s="172">
        <v>32</v>
      </c>
      <c r="P61" s="167" t="s">
        <v>111</v>
      </c>
    </row>
    <row r="62" spans="2:16" s="136" customFormat="1" ht="12.75" customHeight="1">
      <c r="B62" s="141" t="s">
        <v>59</v>
      </c>
      <c r="D62" s="142" t="s">
        <v>243</v>
      </c>
      <c r="E62" s="142" t="s">
        <v>244</v>
      </c>
      <c r="I62" s="143">
        <f>SUM(I63:I66)</f>
        <v>0</v>
      </c>
      <c r="K62" s="144">
        <f>SUM(K63:K66)</f>
        <v>0.00251875</v>
      </c>
      <c r="M62" s="144">
        <f>SUM(M63:M66)</f>
        <v>0</v>
      </c>
      <c r="P62" s="142" t="s">
        <v>105</v>
      </c>
    </row>
    <row r="63" spans="1:16" s="16" customFormat="1" ht="12.75" customHeight="1">
      <c r="A63" s="160" t="s">
        <v>245</v>
      </c>
      <c r="B63" s="160" t="s">
        <v>106</v>
      </c>
      <c r="C63" s="160" t="s">
        <v>246</v>
      </c>
      <c r="D63" s="16" t="s">
        <v>247</v>
      </c>
      <c r="E63" s="16" t="s">
        <v>248</v>
      </c>
      <c r="F63" s="160" t="s">
        <v>141</v>
      </c>
      <c r="G63" s="161">
        <v>25</v>
      </c>
      <c r="H63" s="162">
        <v>0</v>
      </c>
      <c r="I63" s="162">
        <f>G63*H63</f>
        <v>0</v>
      </c>
      <c r="J63" s="163">
        <v>0</v>
      </c>
      <c r="K63" s="161">
        <f>G63*J63</f>
        <v>0</v>
      </c>
      <c r="L63" s="163">
        <v>0</v>
      </c>
      <c r="M63" s="161">
        <f>G63*L63</f>
        <v>0</v>
      </c>
      <c r="N63" s="164">
        <v>19</v>
      </c>
      <c r="O63" s="165">
        <v>16</v>
      </c>
      <c r="P63" s="16" t="s">
        <v>111</v>
      </c>
    </row>
    <row r="64" spans="1:16" s="16" customFormat="1" ht="12.75" customHeight="1">
      <c r="A64" s="166" t="s">
        <v>249</v>
      </c>
      <c r="B64" s="166" t="s">
        <v>117</v>
      </c>
      <c r="C64" s="166" t="s">
        <v>118</v>
      </c>
      <c r="D64" s="167" t="s">
        <v>250</v>
      </c>
      <c r="E64" s="167" t="s">
        <v>251</v>
      </c>
      <c r="F64" s="166" t="s">
        <v>141</v>
      </c>
      <c r="G64" s="168">
        <v>18.75</v>
      </c>
      <c r="H64" s="169">
        <v>0</v>
      </c>
      <c r="I64" s="169">
        <f>G64*H64</f>
        <v>0</v>
      </c>
      <c r="J64" s="170">
        <v>9.1E-05</v>
      </c>
      <c r="K64" s="168">
        <f>G64*J64</f>
        <v>0.00170625</v>
      </c>
      <c r="L64" s="170">
        <v>0</v>
      </c>
      <c r="M64" s="168">
        <f>G64*L64</f>
        <v>0</v>
      </c>
      <c r="N64" s="171">
        <v>19</v>
      </c>
      <c r="O64" s="172">
        <v>32</v>
      </c>
      <c r="P64" s="167" t="s">
        <v>111</v>
      </c>
    </row>
    <row r="65" spans="1:16" s="16" customFormat="1" ht="12.75" customHeight="1">
      <c r="A65" s="166" t="s">
        <v>252</v>
      </c>
      <c r="B65" s="166" t="s">
        <v>117</v>
      </c>
      <c r="C65" s="166" t="s">
        <v>118</v>
      </c>
      <c r="D65" s="167" t="s">
        <v>253</v>
      </c>
      <c r="E65" s="167" t="s">
        <v>254</v>
      </c>
      <c r="F65" s="166" t="s">
        <v>141</v>
      </c>
      <c r="G65" s="168">
        <v>6.25</v>
      </c>
      <c r="H65" s="169">
        <v>0</v>
      </c>
      <c r="I65" s="169">
        <f>G65*H65</f>
        <v>0</v>
      </c>
      <c r="J65" s="170">
        <v>0.00013</v>
      </c>
      <c r="K65" s="168">
        <f>G65*J65</f>
        <v>0.0008125</v>
      </c>
      <c r="L65" s="170">
        <v>0</v>
      </c>
      <c r="M65" s="168">
        <f>G65*L65</f>
        <v>0</v>
      </c>
      <c r="N65" s="171">
        <v>19</v>
      </c>
      <c r="O65" s="172">
        <v>32</v>
      </c>
      <c r="P65" s="167" t="s">
        <v>111</v>
      </c>
    </row>
    <row r="66" spans="1:16" s="16" customFormat="1" ht="12.75" customHeight="1">
      <c r="A66" s="166" t="s">
        <v>255</v>
      </c>
      <c r="B66" s="166" t="s">
        <v>117</v>
      </c>
      <c r="C66" s="166" t="s">
        <v>118</v>
      </c>
      <c r="D66" s="167" t="s">
        <v>256</v>
      </c>
      <c r="E66" s="167" t="s">
        <v>257</v>
      </c>
      <c r="F66" s="166" t="s">
        <v>239</v>
      </c>
      <c r="G66" s="168">
        <v>1</v>
      </c>
      <c r="H66" s="169">
        <v>0</v>
      </c>
      <c r="I66" s="169">
        <f>G66*H66</f>
        <v>0</v>
      </c>
      <c r="J66" s="170">
        <v>0</v>
      </c>
      <c r="K66" s="168">
        <f>G66*J66</f>
        <v>0</v>
      </c>
      <c r="L66" s="170">
        <v>0</v>
      </c>
      <c r="M66" s="168">
        <f>G66*L66</f>
        <v>0</v>
      </c>
      <c r="N66" s="171">
        <v>19</v>
      </c>
      <c r="O66" s="172">
        <v>32</v>
      </c>
      <c r="P66" s="167" t="s">
        <v>111</v>
      </c>
    </row>
    <row r="67" spans="2:16" s="136" customFormat="1" ht="12.75" customHeight="1">
      <c r="B67" s="141" t="s">
        <v>59</v>
      </c>
      <c r="D67" s="142" t="s">
        <v>258</v>
      </c>
      <c r="E67" s="142" t="s">
        <v>259</v>
      </c>
      <c r="I67" s="143">
        <f>SUM(I68:I69)</f>
        <v>0</v>
      </c>
      <c r="K67" s="144">
        <f>SUM(K68:K69)</f>
        <v>0.005</v>
      </c>
      <c r="M67" s="144">
        <f>SUM(M68:M69)</f>
        <v>0</v>
      </c>
      <c r="P67" s="142" t="s">
        <v>105</v>
      </c>
    </row>
    <row r="68" spans="1:16" s="16" customFormat="1" ht="12.75" customHeight="1">
      <c r="A68" s="160" t="s">
        <v>260</v>
      </c>
      <c r="B68" s="160" t="s">
        <v>106</v>
      </c>
      <c r="C68" s="160" t="s">
        <v>246</v>
      </c>
      <c r="D68" s="16" t="s">
        <v>261</v>
      </c>
      <c r="E68" s="16" t="s">
        <v>262</v>
      </c>
      <c r="F68" s="160" t="s">
        <v>129</v>
      </c>
      <c r="G68" s="161">
        <v>2</v>
      </c>
      <c r="H68" s="162">
        <v>0</v>
      </c>
      <c r="I68" s="162">
        <f>G68*H68</f>
        <v>0</v>
      </c>
      <c r="J68" s="163">
        <v>0</v>
      </c>
      <c r="K68" s="161">
        <f>G68*J68</f>
        <v>0</v>
      </c>
      <c r="L68" s="163">
        <v>0</v>
      </c>
      <c r="M68" s="161">
        <f>G68*L68</f>
        <v>0</v>
      </c>
      <c r="N68" s="164">
        <v>19</v>
      </c>
      <c r="O68" s="165">
        <v>16</v>
      </c>
      <c r="P68" s="16" t="s">
        <v>111</v>
      </c>
    </row>
    <row r="69" spans="1:16" s="16" customFormat="1" ht="12.75" customHeight="1">
      <c r="A69" s="166" t="s">
        <v>263</v>
      </c>
      <c r="B69" s="166" t="s">
        <v>117</v>
      </c>
      <c r="C69" s="166" t="s">
        <v>118</v>
      </c>
      <c r="D69" s="167" t="s">
        <v>264</v>
      </c>
      <c r="E69" s="167" t="s">
        <v>265</v>
      </c>
      <c r="F69" s="166" t="s">
        <v>129</v>
      </c>
      <c r="G69" s="168">
        <v>2</v>
      </c>
      <c r="H69" s="169">
        <v>0</v>
      </c>
      <c r="I69" s="169">
        <f>G69*H69</f>
        <v>0</v>
      </c>
      <c r="J69" s="170">
        <v>0.0025</v>
      </c>
      <c r="K69" s="168">
        <f>G69*J69</f>
        <v>0.005</v>
      </c>
      <c r="L69" s="170">
        <v>0</v>
      </c>
      <c r="M69" s="168">
        <f>G69*L69</f>
        <v>0</v>
      </c>
      <c r="N69" s="171">
        <v>19</v>
      </c>
      <c r="O69" s="172">
        <v>32</v>
      </c>
      <c r="P69" s="167" t="s">
        <v>111</v>
      </c>
    </row>
    <row r="70" spans="2:16" s="136" customFormat="1" ht="12.75" customHeight="1">
      <c r="B70" s="141" t="s">
        <v>59</v>
      </c>
      <c r="D70" s="142" t="s">
        <v>266</v>
      </c>
      <c r="E70" s="142" t="s">
        <v>267</v>
      </c>
      <c r="I70" s="143">
        <f>SUM(I71:I73)</f>
        <v>0</v>
      </c>
      <c r="K70" s="144">
        <f>SUM(K71:K73)</f>
        <v>0</v>
      </c>
      <c r="M70" s="144">
        <f>SUM(M71:M73)</f>
        <v>0</v>
      </c>
      <c r="P70" s="142" t="s">
        <v>105</v>
      </c>
    </row>
    <row r="71" spans="1:16" s="16" customFormat="1" ht="12.75" customHeight="1">
      <c r="A71" s="160" t="s">
        <v>268</v>
      </c>
      <c r="B71" s="160" t="s">
        <v>106</v>
      </c>
      <c r="C71" s="160" t="s">
        <v>266</v>
      </c>
      <c r="D71" s="16" t="s">
        <v>269</v>
      </c>
      <c r="E71" s="16" t="s">
        <v>270</v>
      </c>
      <c r="F71" s="160" t="s">
        <v>129</v>
      </c>
      <c r="G71" s="161">
        <v>4</v>
      </c>
      <c r="H71" s="162">
        <v>0</v>
      </c>
      <c r="I71" s="162">
        <f>G71*H71</f>
        <v>0</v>
      </c>
      <c r="J71" s="163">
        <v>0</v>
      </c>
      <c r="K71" s="161">
        <f>G71*J71</f>
        <v>0</v>
      </c>
      <c r="L71" s="163">
        <v>0</v>
      </c>
      <c r="M71" s="161">
        <f>G71*L71</f>
        <v>0</v>
      </c>
      <c r="N71" s="164">
        <v>19</v>
      </c>
      <c r="O71" s="165">
        <v>16</v>
      </c>
      <c r="P71" s="16" t="s">
        <v>111</v>
      </c>
    </row>
    <row r="72" spans="1:16" s="16" customFormat="1" ht="12.75" customHeight="1">
      <c r="A72" s="166" t="s">
        <v>271</v>
      </c>
      <c r="B72" s="166" t="s">
        <v>117</v>
      </c>
      <c r="C72" s="166" t="s">
        <v>118</v>
      </c>
      <c r="D72" s="167" t="s">
        <v>272</v>
      </c>
      <c r="E72" s="167" t="s">
        <v>273</v>
      </c>
      <c r="F72" s="166" t="s">
        <v>239</v>
      </c>
      <c r="G72" s="168">
        <v>4</v>
      </c>
      <c r="H72" s="169">
        <v>0</v>
      </c>
      <c r="I72" s="169">
        <f>G72*H72</f>
        <v>0</v>
      </c>
      <c r="J72" s="170">
        <v>0</v>
      </c>
      <c r="K72" s="168">
        <f>G72*J72</f>
        <v>0</v>
      </c>
      <c r="L72" s="170">
        <v>0</v>
      </c>
      <c r="M72" s="168">
        <f>G72*L72</f>
        <v>0</v>
      </c>
      <c r="N72" s="171">
        <v>19</v>
      </c>
      <c r="O72" s="172">
        <v>32</v>
      </c>
      <c r="P72" s="167" t="s">
        <v>111</v>
      </c>
    </row>
    <row r="73" spans="1:16" s="16" customFormat="1" ht="12.75" customHeight="1">
      <c r="A73" s="160" t="s">
        <v>274</v>
      </c>
      <c r="B73" s="160" t="s">
        <v>106</v>
      </c>
      <c r="C73" s="160" t="s">
        <v>195</v>
      </c>
      <c r="D73" s="16" t="s">
        <v>237</v>
      </c>
      <c r="E73" s="16" t="s">
        <v>275</v>
      </c>
      <c r="F73" s="160" t="s">
        <v>110</v>
      </c>
      <c r="G73" s="161">
        <v>17.3</v>
      </c>
      <c r="H73" s="162">
        <v>0</v>
      </c>
      <c r="I73" s="162">
        <f>G73*H73</f>
        <v>0</v>
      </c>
      <c r="J73" s="163">
        <v>0</v>
      </c>
      <c r="K73" s="161">
        <f>G73*J73</f>
        <v>0</v>
      </c>
      <c r="L73" s="163">
        <v>0</v>
      </c>
      <c r="M73" s="161">
        <f>G73*L73</f>
        <v>0</v>
      </c>
      <c r="N73" s="164">
        <v>19</v>
      </c>
      <c r="O73" s="165">
        <v>16</v>
      </c>
      <c r="P73" s="16" t="s">
        <v>111</v>
      </c>
    </row>
    <row r="74" spans="2:16" s="136" customFormat="1" ht="12.75" customHeight="1">
      <c r="B74" s="141" t="s">
        <v>59</v>
      </c>
      <c r="D74" s="142" t="s">
        <v>276</v>
      </c>
      <c r="E74" s="142" t="s">
        <v>277</v>
      </c>
      <c r="I74" s="143">
        <f>SUM(I75:I79)</f>
        <v>0</v>
      </c>
      <c r="K74" s="144">
        <f>SUM(K75:K79)</f>
        <v>0.33872599999999997</v>
      </c>
      <c r="M74" s="144">
        <f>SUM(M75:M79)</f>
        <v>0</v>
      </c>
      <c r="P74" s="142" t="s">
        <v>105</v>
      </c>
    </row>
    <row r="75" spans="1:16" s="16" customFormat="1" ht="12.75" customHeight="1">
      <c r="A75" s="160" t="s">
        <v>278</v>
      </c>
      <c r="B75" s="160" t="s">
        <v>106</v>
      </c>
      <c r="C75" s="160" t="s">
        <v>276</v>
      </c>
      <c r="D75" s="16" t="s">
        <v>279</v>
      </c>
      <c r="E75" s="16" t="s">
        <v>280</v>
      </c>
      <c r="F75" s="160" t="s">
        <v>110</v>
      </c>
      <c r="G75" s="161">
        <v>17.3</v>
      </c>
      <c r="H75" s="162">
        <v>0</v>
      </c>
      <c r="I75" s="162">
        <f>G75*H75</f>
        <v>0</v>
      </c>
      <c r="J75" s="163">
        <v>0.006</v>
      </c>
      <c r="K75" s="161">
        <f>G75*J75</f>
        <v>0.1038</v>
      </c>
      <c r="L75" s="163">
        <v>0</v>
      </c>
      <c r="M75" s="161">
        <f>G75*L75</f>
        <v>0</v>
      </c>
      <c r="N75" s="164">
        <v>19</v>
      </c>
      <c r="O75" s="165">
        <v>16</v>
      </c>
      <c r="P75" s="16" t="s">
        <v>111</v>
      </c>
    </row>
    <row r="76" spans="1:16" s="16" customFormat="1" ht="12.75" customHeight="1">
      <c r="A76" s="166" t="s">
        <v>281</v>
      </c>
      <c r="B76" s="166" t="s">
        <v>117</v>
      </c>
      <c r="C76" s="166" t="s">
        <v>118</v>
      </c>
      <c r="D76" s="167" t="s">
        <v>282</v>
      </c>
      <c r="E76" s="167" t="s">
        <v>283</v>
      </c>
      <c r="F76" s="166" t="s">
        <v>110</v>
      </c>
      <c r="G76" s="168">
        <v>19</v>
      </c>
      <c r="H76" s="169">
        <v>0</v>
      </c>
      <c r="I76" s="169">
        <f>G76*H76</f>
        <v>0</v>
      </c>
      <c r="J76" s="170">
        <v>0.0118</v>
      </c>
      <c r="K76" s="168">
        <f>G76*J76</f>
        <v>0.22419999999999998</v>
      </c>
      <c r="L76" s="170">
        <v>0</v>
      </c>
      <c r="M76" s="168">
        <f>G76*L76</f>
        <v>0</v>
      </c>
      <c r="N76" s="171">
        <v>19</v>
      </c>
      <c r="O76" s="172">
        <v>32</v>
      </c>
      <c r="P76" s="167" t="s">
        <v>111</v>
      </c>
    </row>
    <row r="77" spans="1:16" s="16" customFormat="1" ht="12.75" customHeight="1">
      <c r="A77" s="160" t="s">
        <v>284</v>
      </c>
      <c r="B77" s="160" t="s">
        <v>106</v>
      </c>
      <c r="C77" s="160" t="s">
        <v>276</v>
      </c>
      <c r="D77" s="16" t="s">
        <v>285</v>
      </c>
      <c r="E77" s="16" t="s">
        <v>286</v>
      </c>
      <c r="F77" s="160" t="s">
        <v>110</v>
      </c>
      <c r="G77" s="161">
        <v>17.3</v>
      </c>
      <c r="H77" s="162">
        <v>0</v>
      </c>
      <c r="I77" s="162">
        <f>G77*H77</f>
        <v>0</v>
      </c>
      <c r="J77" s="163">
        <v>0.00062</v>
      </c>
      <c r="K77" s="161">
        <f>G77*J77</f>
        <v>0.010726000000000001</v>
      </c>
      <c r="L77" s="163">
        <v>0</v>
      </c>
      <c r="M77" s="161">
        <f>G77*L77</f>
        <v>0</v>
      </c>
      <c r="N77" s="164">
        <v>19</v>
      </c>
      <c r="O77" s="165">
        <v>16</v>
      </c>
      <c r="P77" s="16" t="s">
        <v>111</v>
      </c>
    </row>
    <row r="78" spans="1:16" s="16" customFormat="1" ht="12.75" customHeight="1">
      <c r="A78" s="160" t="s">
        <v>287</v>
      </c>
      <c r="B78" s="160" t="s">
        <v>106</v>
      </c>
      <c r="C78" s="160" t="s">
        <v>276</v>
      </c>
      <c r="D78" s="16" t="s">
        <v>288</v>
      </c>
      <c r="E78" s="16" t="s">
        <v>289</v>
      </c>
      <c r="F78" s="160" t="s">
        <v>116</v>
      </c>
      <c r="G78" s="161">
        <v>0.339</v>
      </c>
      <c r="H78" s="162">
        <v>0</v>
      </c>
      <c r="I78" s="162">
        <f>G78*H78</f>
        <v>0</v>
      </c>
      <c r="J78" s="163">
        <v>0</v>
      </c>
      <c r="K78" s="161">
        <f>G78*J78</f>
        <v>0</v>
      </c>
      <c r="L78" s="163">
        <v>0</v>
      </c>
      <c r="M78" s="161">
        <f>G78*L78</f>
        <v>0</v>
      </c>
      <c r="N78" s="164">
        <v>19</v>
      </c>
      <c r="O78" s="165">
        <v>16</v>
      </c>
      <c r="P78" s="16" t="s">
        <v>111</v>
      </c>
    </row>
    <row r="79" spans="1:16" s="16" customFormat="1" ht="12.75" customHeight="1">
      <c r="A79" s="160" t="s">
        <v>290</v>
      </c>
      <c r="B79" s="160" t="s">
        <v>106</v>
      </c>
      <c r="C79" s="160" t="s">
        <v>195</v>
      </c>
      <c r="D79" s="16" t="s">
        <v>291</v>
      </c>
      <c r="E79" s="16" t="s">
        <v>292</v>
      </c>
      <c r="F79" s="160" t="s">
        <v>110</v>
      </c>
      <c r="G79" s="161">
        <v>17.3</v>
      </c>
      <c r="H79" s="162">
        <v>0</v>
      </c>
      <c r="I79" s="162">
        <f>G79*H79</f>
        <v>0</v>
      </c>
      <c r="J79" s="163">
        <v>0</v>
      </c>
      <c r="K79" s="161">
        <f>G79*J79</f>
        <v>0</v>
      </c>
      <c r="L79" s="163">
        <v>0</v>
      </c>
      <c r="M79" s="161">
        <f>G79*L79</f>
        <v>0</v>
      </c>
      <c r="N79" s="164">
        <v>19</v>
      </c>
      <c r="O79" s="165">
        <v>16</v>
      </c>
      <c r="P79" s="16" t="s">
        <v>111</v>
      </c>
    </row>
    <row r="80" spans="2:16" s="136" customFormat="1" ht="12.75" customHeight="1">
      <c r="B80" s="141" t="s">
        <v>59</v>
      </c>
      <c r="D80" s="142" t="s">
        <v>293</v>
      </c>
      <c r="E80" s="142" t="s">
        <v>294</v>
      </c>
      <c r="I80" s="143">
        <f>SUM(I81:I84)</f>
        <v>0</v>
      </c>
      <c r="K80" s="144">
        <f>SUM(K81:K84)</f>
        <v>1.16188</v>
      </c>
      <c r="M80" s="144">
        <f>SUM(M81:M84)</f>
        <v>0</v>
      </c>
      <c r="P80" s="142" t="s">
        <v>105</v>
      </c>
    </row>
    <row r="81" spans="1:16" s="16" customFormat="1" ht="12.75" customHeight="1">
      <c r="A81" s="160" t="s">
        <v>295</v>
      </c>
      <c r="B81" s="160" t="s">
        <v>106</v>
      </c>
      <c r="C81" s="160" t="s">
        <v>293</v>
      </c>
      <c r="D81" s="16" t="s">
        <v>296</v>
      </c>
      <c r="E81" s="16" t="s">
        <v>297</v>
      </c>
      <c r="F81" s="160" t="s">
        <v>110</v>
      </c>
      <c r="G81" s="161">
        <v>65.6</v>
      </c>
      <c r="H81" s="162">
        <v>0</v>
      </c>
      <c r="I81" s="162">
        <f>G81*H81</f>
        <v>0</v>
      </c>
      <c r="J81" s="163">
        <v>0.0053</v>
      </c>
      <c r="K81" s="161">
        <f>G81*J81</f>
        <v>0.34768</v>
      </c>
      <c r="L81" s="163">
        <v>0</v>
      </c>
      <c r="M81" s="161">
        <f>G81*L81</f>
        <v>0</v>
      </c>
      <c r="N81" s="164">
        <v>19</v>
      </c>
      <c r="O81" s="165">
        <v>16</v>
      </c>
      <c r="P81" s="16" t="s">
        <v>111</v>
      </c>
    </row>
    <row r="82" spans="1:16" s="16" customFormat="1" ht="12.75" customHeight="1">
      <c r="A82" s="166" t="s">
        <v>298</v>
      </c>
      <c r="B82" s="166" t="s">
        <v>117</v>
      </c>
      <c r="C82" s="166" t="s">
        <v>118</v>
      </c>
      <c r="D82" s="167" t="s">
        <v>299</v>
      </c>
      <c r="E82" s="167" t="s">
        <v>300</v>
      </c>
      <c r="F82" s="166" t="s">
        <v>110</v>
      </c>
      <c r="G82" s="168">
        <v>69</v>
      </c>
      <c r="H82" s="169">
        <v>0</v>
      </c>
      <c r="I82" s="169">
        <f>G82*H82</f>
        <v>0</v>
      </c>
      <c r="J82" s="170">
        <v>0.0118</v>
      </c>
      <c r="K82" s="168">
        <f>G82*J82</f>
        <v>0.8142</v>
      </c>
      <c r="L82" s="170">
        <v>0</v>
      </c>
      <c r="M82" s="168">
        <f>G82*L82</f>
        <v>0</v>
      </c>
      <c r="N82" s="171">
        <v>19</v>
      </c>
      <c r="O82" s="172">
        <v>32</v>
      </c>
      <c r="P82" s="167" t="s">
        <v>111</v>
      </c>
    </row>
    <row r="83" spans="1:16" s="16" customFormat="1" ht="12.75" customHeight="1">
      <c r="A83" s="160" t="s">
        <v>301</v>
      </c>
      <c r="B83" s="160" t="s">
        <v>106</v>
      </c>
      <c r="C83" s="160" t="s">
        <v>293</v>
      </c>
      <c r="D83" s="16" t="s">
        <v>302</v>
      </c>
      <c r="E83" s="16" t="s">
        <v>303</v>
      </c>
      <c r="F83" s="160" t="s">
        <v>110</v>
      </c>
      <c r="G83" s="161">
        <v>65.6</v>
      </c>
      <c r="H83" s="162">
        <v>0</v>
      </c>
      <c r="I83" s="162">
        <f>G83*H83</f>
        <v>0</v>
      </c>
      <c r="J83" s="163">
        <v>0</v>
      </c>
      <c r="K83" s="161">
        <f>G83*J83</f>
        <v>0</v>
      </c>
      <c r="L83" s="163">
        <v>0</v>
      </c>
      <c r="M83" s="161">
        <f>G83*L83</f>
        <v>0</v>
      </c>
      <c r="N83" s="164">
        <v>19</v>
      </c>
      <c r="O83" s="165">
        <v>16</v>
      </c>
      <c r="P83" s="16" t="s">
        <v>111</v>
      </c>
    </row>
    <row r="84" spans="1:16" s="16" customFormat="1" ht="12.75" customHeight="1">
      <c r="A84" s="160" t="s">
        <v>304</v>
      </c>
      <c r="B84" s="160" t="s">
        <v>106</v>
      </c>
      <c r="C84" s="160" t="s">
        <v>293</v>
      </c>
      <c r="D84" s="16" t="s">
        <v>305</v>
      </c>
      <c r="E84" s="16" t="s">
        <v>306</v>
      </c>
      <c r="F84" s="160" t="s">
        <v>116</v>
      </c>
      <c r="G84" s="161">
        <v>1.162</v>
      </c>
      <c r="H84" s="162">
        <v>0</v>
      </c>
      <c r="I84" s="162">
        <f>G84*H84</f>
        <v>0</v>
      </c>
      <c r="J84" s="163">
        <v>0</v>
      </c>
      <c r="K84" s="161">
        <f>G84*J84</f>
        <v>0</v>
      </c>
      <c r="L84" s="163">
        <v>0</v>
      </c>
      <c r="M84" s="161">
        <f>G84*L84</f>
        <v>0</v>
      </c>
      <c r="N84" s="164">
        <v>19</v>
      </c>
      <c r="O84" s="165">
        <v>16</v>
      </c>
      <c r="P84" s="16" t="s">
        <v>111</v>
      </c>
    </row>
    <row r="85" spans="2:16" s="136" customFormat="1" ht="12.75" customHeight="1">
      <c r="B85" s="141" t="s">
        <v>59</v>
      </c>
      <c r="D85" s="142" t="s">
        <v>307</v>
      </c>
      <c r="E85" s="142" t="s">
        <v>308</v>
      </c>
      <c r="I85" s="143">
        <f>I86</f>
        <v>0</v>
      </c>
      <c r="K85" s="144">
        <f>K86</f>
        <v>0.00096</v>
      </c>
      <c r="M85" s="144">
        <f>M86</f>
        <v>0</v>
      </c>
      <c r="P85" s="142" t="s">
        <v>105</v>
      </c>
    </row>
    <row r="86" spans="1:16" s="16" customFormat="1" ht="12.75" customHeight="1">
      <c r="A86" s="160" t="s">
        <v>309</v>
      </c>
      <c r="B86" s="160" t="s">
        <v>106</v>
      </c>
      <c r="C86" s="160" t="s">
        <v>307</v>
      </c>
      <c r="D86" s="16" t="s">
        <v>310</v>
      </c>
      <c r="E86" s="16" t="s">
        <v>311</v>
      </c>
      <c r="F86" s="160" t="s">
        <v>110</v>
      </c>
      <c r="G86" s="161">
        <v>4</v>
      </c>
      <c r="H86" s="162">
        <v>0</v>
      </c>
      <c r="I86" s="162">
        <f>G86*H86</f>
        <v>0</v>
      </c>
      <c r="J86" s="163">
        <v>0.00024</v>
      </c>
      <c r="K86" s="161">
        <f>G86*J86</f>
        <v>0.00096</v>
      </c>
      <c r="L86" s="163">
        <v>0</v>
      </c>
      <c r="M86" s="161">
        <f>G86*L86</f>
        <v>0</v>
      </c>
      <c r="N86" s="164">
        <v>19</v>
      </c>
      <c r="O86" s="165">
        <v>16</v>
      </c>
      <c r="P86" s="16" t="s">
        <v>111</v>
      </c>
    </row>
    <row r="87" spans="2:16" s="136" customFormat="1" ht="12.75" customHeight="1">
      <c r="B87" s="141" t="s">
        <v>59</v>
      </c>
      <c r="D87" s="142" t="s">
        <v>312</v>
      </c>
      <c r="E87" s="142" t="s">
        <v>313</v>
      </c>
      <c r="I87" s="143">
        <f>I88</f>
        <v>0</v>
      </c>
      <c r="K87" s="144">
        <f>K88</f>
        <v>0.00272</v>
      </c>
      <c r="M87" s="144">
        <f>M88</f>
        <v>0</v>
      </c>
      <c r="P87" s="142" t="s">
        <v>105</v>
      </c>
    </row>
    <row r="88" spans="1:16" s="16" customFormat="1" ht="12.75" customHeight="1">
      <c r="A88" s="160" t="s">
        <v>314</v>
      </c>
      <c r="B88" s="160" t="s">
        <v>106</v>
      </c>
      <c r="C88" s="160" t="s">
        <v>312</v>
      </c>
      <c r="D88" s="16" t="s">
        <v>315</v>
      </c>
      <c r="E88" s="16" t="s">
        <v>316</v>
      </c>
      <c r="F88" s="160" t="s">
        <v>110</v>
      </c>
      <c r="G88" s="161">
        <v>16</v>
      </c>
      <c r="H88" s="162">
        <v>0</v>
      </c>
      <c r="I88" s="162">
        <f>G88*H88</f>
        <v>0</v>
      </c>
      <c r="J88" s="163">
        <v>0.00017</v>
      </c>
      <c r="K88" s="161">
        <f>G88*J88</f>
        <v>0.00272</v>
      </c>
      <c r="L88" s="163">
        <v>0</v>
      </c>
      <c r="M88" s="161">
        <f>G88*L88</f>
        <v>0</v>
      </c>
      <c r="N88" s="164">
        <v>19</v>
      </c>
      <c r="O88" s="165">
        <v>16</v>
      </c>
      <c r="P88" s="16" t="s">
        <v>111</v>
      </c>
    </row>
    <row r="89" spans="5:13" s="145" customFormat="1" ht="12.75" customHeight="1">
      <c r="E89" s="146" t="s">
        <v>85</v>
      </c>
      <c r="I89" s="147">
        <f>I14+I37</f>
        <v>0</v>
      </c>
      <c r="K89" s="148">
        <f>K14+K37</f>
        <v>2.91758467</v>
      </c>
      <c r="M89" s="148">
        <f>M14+M37</f>
        <v>1.557006</v>
      </c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Aja</cp:lastModifiedBy>
  <dcterms:modified xsi:type="dcterms:W3CDTF">2016-05-27T21:18:11Z</dcterms:modified>
  <cp:category/>
  <cp:version/>
  <cp:contentType/>
  <cp:contentStatus/>
</cp:coreProperties>
</file>