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1" sheetId="2" r:id="rId2"/>
  </sheets>
  <definedNames/>
  <calcPr fullCalcOnLoad="1"/>
</workbook>
</file>

<file path=xl/sharedStrings.xml><?xml version="1.0" encoding="utf-8"?>
<sst xmlns="http://schemas.openxmlformats.org/spreadsheetml/2006/main" count="747" uniqueCount="313">
  <si>
    <t>Rekapitulace ceny</t>
  </si>
  <si>
    <t>Stavba: 2019-048 - OPRAVA KOMUNIKACE UL. VĚTRNÁ, DĚČÍN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</si>
  <si>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</si>
  <si>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</si>
  <si>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</si>
  <si>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</si>
  <si>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</si>
  <si>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</si>
  <si>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</si>
  <si>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</si>
  <si>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</si>
  <si>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</si>
  <si>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</si>
  <si>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</si>
  <si>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2019-048</t>
  </si>
  <si>
    <t>OPRAVA KOMUNIKACE UL. VĚTRNÁ, DĚČÍN</t>
  </si>
  <si>
    <t>O</t>
  </si>
  <si>
    <t>Rozpočet:</t>
  </si>
  <si>
    <t>0,00</t>
  </si>
  <si>
    <t>15,00</t>
  </si>
  <si>
    <t>21,00</t>
  </si>
  <si>
    <t>3</t>
  </si>
  <si>
    <t>2</t>
  </si>
  <si>
    <t>SO 101</t>
  </si>
  <si>
    <t>KOMUNIKACE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</si>
  <si>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</si>
  <si>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</si>
  <si>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</si>
  <si>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</si>
  <si>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</si>
  <si>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</si>
  <si>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</si>
  <si>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</si>
  <si>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</si>
  <si>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</si>
  <si>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</si>
  <si>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</si>
  <si>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</si>
  <si>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</si>
  <si>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</si>
  <si>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</si>
  <si>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</si>
  <si>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</si>
  <si>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</si>
  <si>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</si>
  <si>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</si>
  <si>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</si>
  <si>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</si>
  <si>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</si>
  <si>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</si>
  <si>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POPLATEK ZA ULOŽENÍ MATERIÁLU NA RECYKLAČNÍ STŘEDISKO</t>
  </si>
  <si>
    <t>VV</t>
  </si>
  <si>
    <t>z pol. č. 17120.a: 198,0m3*1,8t/m3=356,400 [A]t</t>
  </si>
  <si>
    <t>TS</t>
  </si>
  <si>
    <t>zahrnuje veškeré poplatky provozovateli skládky související s uložením odpadu na skládce.</t>
  </si>
  <si>
    <t>b</t>
  </si>
  <si>
    <t>POPLATEK ZA ULOŽENÍ MATERIÁLU NA RECYKLAČNÍ STŘEDISKO, POLOŽKA BUDE ČERPÁNA POUZE NA ŽÁDOST TDI</t>
  </si>
  <si>
    <t>z pol. č. 17120.b: 156,0m3*1,8t/m3=280,800 [A]t</t>
  </si>
  <si>
    <t/>
  </si>
  <si>
    <t>c</t>
  </si>
  <si>
    <t>z pol. č. 11313: 24,7m3*2,2t/m3=54,340 [A]t 
z pol. č. 96687: 1ks*0,25t/ks=0,250 [B]t 
Celkem: A+B=54,590 [C]t</t>
  </si>
  <si>
    <t>014211</t>
  </si>
  <si>
    <t>POPLATKY ZA ZEMNÍK - ORNICE</t>
  </si>
  <si>
    <t>M3</t>
  </si>
  <si>
    <t>z pol. č. 12573: 3,55m3=3,550 [A]m3</t>
  </si>
  <si>
    <t>zahrnuje veškeré poplatky majiteli zemníku související s nákupem zeminy (nikoliv s otvírkou zemníku)</t>
  </si>
  <si>
    <t>02720</t>
  </si>
  <si>
    <t>POMOC PRÁCE ZŘÍZ NEBO ZAJIŠŤ REGULACI A OCHRANU DOPRAVY</t>
  </si>
  <si>
    <t>KČ</t>
  </si>
  <si>
    <t>Dopravně inženýrská opatření v průběhu celé stavby (dle TP66 a DI PČR), zahrnuje osazení, přesuny a odvoz provizorního dopravního značení. Zahrnuje dočasné dopravní značení, dopravní zařízení (např. světelné výstražné zařízení atd.), oplocení a všechny související práce po dobu trvání stavby. Součástí položky je i údržba a péče o dopravně inženýrská opatření v průběhu celé stavby. Vč. čištění vozovek (v případě znečištění)</t>
  </si>
  <si>
    <t>zahrnuje veškeré náklady spojené s objednatelem požadovanými zařízeními</t>
  </si>
  <si>
    <t>02730</t>
  </si>
  <si>
    <t>POMOC PRÁCE ZŘÍZ NEBO ZAJIŠŤ OCHRANU INŽENÝRSKÝCH SÍTÍ</t>
  </si>
  <si>
    <t>OCHRANA IS (DLE POŽADAVKU A POKYNU PŘÍSLUŠNÝCH SPRÁVCŮ), CHRÁNIČKY JSOU OBSAŽENY V POL. Č. 87733</t>
  </si>
  <si>
    <t>7</t>
  </si>
  <si>
    <t>02811</t>
  </si>
  <si>
    <t>PRŮZKUMNÉ PRÁCE GEOTECHNICKÉ NA POVRCHU</t>
  </si>
  <si>
    <t>ZKOUŠKY NA OVĚŘENÍ POŽADOVANÉHO MIN. MODULU PŘETVÁRNOSTI ZEMNÍ PLÁNĚ - CELKEM 2 KS</t>
  </si>
  <si>
    <t>zahrnuje veškeré náklady spojené s objednatelem požadovanými pracemi</t>
  </si>
  <si>
    <t>8</t>
  </si>
  <si>
    <t>02910</t>
  </si>
  <si>
    <t>OSTATNÍ POŽADAVKY - ZEMĚMĚŘIČSKÁ MĚŘENÍ</t>
  </si>
  <si>
    <t>ZAMĚŘENÍ SKUTEČNÉHO STAVU JAKO PODKLAD PRO DSPS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</si>
  <si>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</si>
  <si>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</si>
  <si>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</si>
  <si>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GEODETICKÉ PRÁCE BĚHEM VÝSTAVBY</t>
  </si>
  <si>
    <t>02943</t>
  </si>
  <si>
    <t>OSTATNÍ POŽADAVKY - VYPRACOVÁNÍ RDS</t>
  </si>
  <si>
    <t>REALIZAČNÍ DOKUMENTACE STAVBY</t>
  </si>
  <si>
    <t>11</t>
  </si>
  <si>
    <t>02944</t>
  </si>
  <si>
    <t>OSTAT POŽADAVKY - DOKUMENTACE SKUTEČ PROVEDENÍ V DIGIT FORMĚ</t>
  </si>
  <si>
    <t>DOKUMENTACE SKUTEČNÉHO PROVEDENÍ V TIŠTĚNÉ I DIGITÁLNÍ FORMĚ</t>
  </si>
  <si>
    <t>12</t>
  </si>
  <si>
    <t>02945</t>
  </si>
  <si>
    <t>OSTAT POŽADAVKY - GEOMETRICKÝ PLÁN</t>
  </si>
  <si>
    <t>GEOMETRICKÝ PLÁN SKUTEČNÉHO PROVEDENÍ STAVBY</t>
  </si>
  <si>
    <t>položka zahrnuje:  
- přípravu podkladů, podání žádosti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</si>
  <si>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Zemní práce</t>
  </si>
  <si>
    <t>13</t>
  </si>
  <si>
    <t>11130</t>
  </si>
  <si>
    <t>SEJMUTÍ DRNU</t>
  </si>
  <si>
    <t>M2</t>
  </si>
  <si>
    <t>V TL. 100 MM, VČETNĚ ODVOZU DO RECYKLAČNÍHO STŘEDISKA K DALŠÍMU VYUŽITÍ</t>
  </si>
  <si>
    <t>digitálně odměřeno ze situace 
odstranění nezpevněné krajnice: 48,5m2*0,1m=4,850 [A] m3</t>
  </si>
  <si>
    <t>včetně vodorovné dopravy  a uložení na skládku</t>
  </si>
  <si>
    <t>14</t>
  </si>
  <si>
    <t>11313</t>
  </si>
  <si>
    <t>ODSTRANĚNÍ KRYTU ZPEVNĚNÝCH PLOCH S ASFALTOVÝM POJIVEM</t>
  </si>
  <si>
    <t>V TL. 100 MM, VČETNĚ ODVOZU A ULOŽENÍ DO RECYKLAČNÍHO STŘEDISKA, POPLATEK UVEDEN V POLOŽCE 014102.c</t>
  </si>
  <si>
    <t>digitálně odměřeno ze situace 
vybourání asfaltového krytu v ul. Větrná: 
247,0m2*0,1m=24,700 [A]m3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</si>
  <si>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</si>
  <si>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15</t>
  </si>
  <si>
    <t>12373</t>
  </si>
  <si>
    <t>ODKOP PRO SPOD STAVBU SILNIC A ŽELEZNIC TŘ. I</t>
  </si>
  <si>
    <t>VČETNĚ NALOŽENÍ A ODVOZU DO RECYKLAČNÍHO STŘEDISKA, POPLATEK UVEDEN V POLOŽCE 014102.a</t>
  </si>
  <si>
    <t>hodnota odečtena z výkazu hmot 
výkop pro konstrukci vozovky: 213,0m3=213,000 [A]m3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</si>
  <si>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</si>
  <si>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16</t>
  </si>
  <si>
    <t>VČETNĚ NALOŽENÍ A ODVOZU DO RECYKLAČNÍHO STŘEDISKA, POPLATEK UVEDEN V POLOŽCE 014102.b 
POLOŽKA BUDE ČERPÁNA POUZE NA ŽÁDOST TDI</t>
  </si>
  <si>
    <t>Hodnota odečtena z výkazu hmot 
výkopové práce - aktivní zóna: 167,0m3=167,000 [A]m3</t>
  </si>
  <si>
    <t>17</t>
  </si>
  <si>
    <t>12573</t>
  </si>
  <si>
    <t>VYKOPÁVKY ZE ZEMNÍKŮ A SKLÁDEK TŘ. I</t>
  </si>
  <si>
    <t>ORNICE</t>
  </si>
  <si>
    <t>natěžení a dovoz chybějící ornice 
dle pol. č. 18230: 3,55m3=3,550 [A]m3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</si>
  <si>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</si>
  <si>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18</t>
  </si>
  <si>
    <t>17120</t>
  </si>
  <si>
    <t>ULOŽENÍ SYPANINY DO NÁSYPŮ A NA SKLÁDKY BEZ ZHUTNĚNÍ</t>
  </si>
  <si>
    <t>uložení zeminy do recyklačního střediska  
z pol. č. 12373.a: 213,0m3=213,000 [A]m3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</si>
  <si>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</si>
  <si>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19</t>
  </si>
  <si>
    <t>POLOŽKA BUDE ČERPÁNA POUZE NA ŽÁDOST TDI</t>
  </si>
  <si>
    <t>uložení zeminy do recyklačního střediska  
z pol. č. 12373.b: 167,0m3=167,000 [A]m3</t>
  </si>
  <si>
    <t>20</t>
  </si>
  <si>
    <t>17180</t>
  </si>
  <si>
    <t>ULOŽENÍ SYPANINY DO NÁSYPŮ Z NAKUPOVANÝCH MATERIÁLŮ</t>
  </si>
  <si>
    <t>ŠD, FR. 0-32 MM</t>
  </si>
  <si>
    <t>hodnota odečtena ze situace 
dosyp materiálu za vnější hranou obrubníku 
16,0m3=16,000 [A]m3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</si>
  <si>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</si>
  <si>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21</t>
  </si>
  <si>
    <t>17581</t>
  </si>
  <si>
    <t>OBSYP POTRUBÍ A OBJEKTŮ Z NAKUPOVANÝCH MATERIÁLŮ</t>
  </si>
  <si>
    <t>ŠP, FR. 0-22 MM</t>
  </si>
  <si>
    <t>(šířka výkopu x výška x délka) - (potrubí) 
(0,3m*0,5m*2,5m)-(3,14*0,05*0,05*2,5)=0,355 [A]m3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</si>
  <si>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</si>
  <si>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22</t>
  </si>
  <si>
    <t>18110</t>
  </si>
  <si>
    <t>ÚPRAVA PLÁNĚ SE ZHUTNĚNÍM V HORNINĚ TŘ. I</t>
  </si>
  <si>
    <t>digitálně odměřeno ze situace 
385,5m2*1,06koef. rozš.=408,630 [A]m2</t>
  </si>
  <si>
    <t>položka zahrnuje úpravu pláně včetně vyrovnání výškových rozdílů. Míru zhutnění určuje projekt.</t>
  </si>
  <si>
    <t>23</t>
  </si>
  <si>
    <t>18230</t>
  </si>
  <si>
    <t>ROZPROSTŘENÍ ORNICE V ROVINĚ</t>
  </si>
  <si>
    <t>TL. 100 MM</t>
  </si>
  <si>
    <t>digitálně odměřeno ze situace 
35,5m2*0,1m=3,550 [A]m3</t>
  </si>
  <si>
    <t>položka zahrnuje: 
nutné přemístění ornice z dočasných skládek vzdálených do 50m 
rozprostření ornice v předepsané tloušťce v rovině a ve svahu do 1:5</t>
  </si>
  <si>
    <t>24</t>
  </si>
  <si>
    <t>18241</t>
  </si>
  <si>
    <t>ZALOŽENÍ TRÁVNÍKU RUČNÍM VÝSEVEM</t>
  </si>
  <si>
    <t>digitálně odměřeno ze situace 
35,5m2=35,500 [A]m2</t>
  </si>
  <si>
    <t>Zahrnuje dodání předepsané travní směsi, její výsev na ornici, zalévání, první pokosení, to vše bez ohledu na sklon terénu</t>
  </si>
  <si>
    <t>25</t>
  </si>
  <si>
    <t>18600</t>
  </si>
  <si>
    <t>ZALÉVÁNÍ VODOU</t>
  </si>
  <si>
    <t>kropení trávníku, plocha 35,5 m2 
5l/m2, 6 x ročně 
35,5m2*0,005*6=1,065 [A]m3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</si>
  <si>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</si>
  <si>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</si>
  <si>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26</t>
  </si>
  <si>
    <t>21452</t>
  </si>
  <si>
    <t>SANAČNÍ VRSTVY Z KAMENIVA DRCENÉHO</t>
  </si>
  <si>
    <t>SANACE AKTIVNÍ ZÓNY, ŠD FR. 0-63 MM, TL. 300 MM 
POLOŽKA BUDE ČERPÁNA POUZE NA ŽÁDOST TDI</t>
  </si>
  <si>
    <t>hodnota odečtena z výkazu hmot 
167,0m3=167,000 [A]m3</t>
  </si>
  <si>
    <t>položka zahrnuje dodávku předepsaného kameniva, mimostaveništní a vnitrostaveništní dopravu a jeho uložení  
není-li v zadávací dokumentaci uvedeno jinak, jedná se o nakupovaný materiál</t>
  </si>
  <si>
    <t>27</t>
  </si>
  <si>
    <t>289971</t>
  </si>
  <si>
    <t>OPLÁŠTĚNÍ (ZPEVNĚNÍ) Z GEOTEXTILIE</t>
  </si>
  <si>
    <t>NETKANÁ  GEOTEXTILIE Z PP, HMOTNOST MIN. 300 G/M2</t>
  </si>
  <si>
    <t>geotextílie uložena na parapláni 
156,0m3/0,3m=520,000 [A]m2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</si>
  <si>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</si>
  <si>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Vodorovné konstrukce</t>
  </si>
  <si>
    <t>28</t>
  </si>
  <si>
    <t>45152</t>
  </si>
  <si>
    <t>PODKLADNÍ A VÝPLŇOVÉ VRSTVY Z KAMENIVA DRCENÉHO</t>
  </si>
  <si>
    <t>FR. 4-8 MM, TL. 40 MM</t>
  </si>
  <si>
    <t>digitálně odměřeno ze situace 
úprava sjezdu - podklad pod dlažbu: 11,5m2*0,04m=0,460 [A]m3</t>
  </si>
  <si>
    <t>29</t>
  </si>
  <si>
    <t>45157</t>
  </si>
  <si>
    <t>PODKLADNÍ A VÝPLŇOVÉ VRSTVY Z KAMENIVA TĚŽENÉHO</t>
  </si>
  <si>
    <t>FR. 8-16 MM</t>
  </si>
  <si>
    <t>digitálně odměřeno ze situace 
rozprostření na nezpevněné plochy za vnější hranou silničního obrubníku, pouze v místech s betonovou podezdívkou - tl. rozprostření vrstvy 100 mm 
42,5m2*0,1m=4,250 [A]m3</t>
  </si>
  <si>
    <t>30</t>
  </si>
  <si>
    <t>PÍSKOVÉ LOŽE TL. 100 MM</t>
  </si>
  <si>
    <t>pískové lože přípojky DN 150 
0,5m*2,5m*0,1m=0,125 [A]m3</t>
  </si>
  <si>
    <t>31</t>
  </si>
  <si>
    <t>46511</t>
  </si>
  <si>
    <t>DLAŽBY Z DÍLCŮ BETONOVÝCH</t>
  </si>
  <si>
    <t>TL. 80 MM</t>
  </si>
  <si>
    <t>digitálně odměřeno ze situace 
úprava sjezdu: 11,5m2*0,08m=0,920 [A]m3</t>
  </si>
  <si>
    <t>položka zahrnuje:  
- nutné zemní práce (svahování, úpravu pláně a pod.)  
- dodání dílce požadovaného tvaru a vlastností, jeho skladování, doprava a osazení do definitivní polohy, včetně komplexní technologie výroby a montáže dílců, ošetření a ochrana dílců,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  
- nezahrnuje podklad pod dlažbu, vykazuje se samostatně položkami SD 45</t>
  </si>
  <si>
    <t>32</t>
  </si>
  <si>
    <t>VČ. PODKLADNÍ VRSTVY, POLOŽKA BUDE ČERPÁNA POUZE NA ŽÁDOST TDI</t>
  </si>
  <si>
    <t>digitálně odměřeno ze situace 
nová bet. dlažba: 25,0m2*0,15m=3,750 [A]m3</t>
  </si>
  <si>
    <t>33</t>
  </si>
  <si>
    <t>46700</t>
  </si>
  <si>
    <t>R</t>
  </si>
  <si>
    <t>DLAŽBY Z CIHEL PÁLENÝCH</t>
  </si>
  <si>
    <t>MRAZUVZDORNÁ, STEJNÉ PARAMETRY JAKO STÁVAJÍCÍ DLAŽBA NA POZEMKU Č. P. 2484/3</t>
  </si>
  <si>
    <t>4,0m2=4,000 [A]m2</t>
  </si>
  <si>
    <t>položka zahrnuje: 
- povrchovou úpravu podkladu 
- zřízení spojovací vrstvy 
- dodávku a uložení předepsaných dlažebních prvků do předepsaného tvaru 
- spárování, těsnění, tmelení a vyplnění spar případně s vyklínováním 
- úprava povrchu pro odvedení srážkové vody 
- výplň otvorů drnem nebo ornicí s osetím, případně kamenivem 
- výplň spar předepsaným materiálem 
- zahrnuje zřízení lože dlažbyz cementové malty předepsané kvality a v předepsané tloušťce 
- nutné zemní práce (svahování, úpravu pláně a pod.) 
- nezahrnuje podklad pod dlažbu, vykazuje se samostatně položkami SD 45</t>
  </si>
  <si>
    <t>Komunikace</t>
  </si>
  <si>
    <t>34</t>
  </si>
  <si>
    <t>56333</t>
  </si>
  <si>
    <t>VOZOVKOVÉ VRSTVY ZE ŠTĚRKODRTI TL. DO 150MM</t>
  </si>
  <si>
    <t>ŠD  A,  FR. 0-32 MM, TL. 150 MM</t>
  </si>
  <si>
    <t>digitálně odměřeno ze situace 
400,0m2*1,04koef. rozš.=416,000 [A]m2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</si>
  <si>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</si>
  <si>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35</t>
  </si>
  <si>
    <t>ŠD  B,  FR. 0-32 MM, TL. 150 MM</t>
  </si>
  <si>
    <t>digitálně odměřeno ze situace 
400,0m2*1,06koef. rozš.=424,000 [A]m2</t>
  </si>
  <si>
    <t>36</t>
  </si>
  <si>
    <t>56334</t>
  </si>
  <si>
    <t>VOZOVKOVÉ VRSTVY ZE ŠTĚRKODRTI TL. DO 200MM</t>
  </si>
  <si>
    <t>FR. 0-32 MM, TL. 200 MM</t>
  </si>
  <si>
    <t>digitálně odměřeno ze situace 
úprava sjezdu: 11,5m2+16,0m2=27,500 [A]m2</t>
  </si>
  <si>
    <t>37</t>
  </si>
  <si>
    <t>572123</t>
  </si>
  <si>
    <t>INFILTRAČNÍ POSTŘIK Z EMULZE DO 1,0KG/M2</t>
  </si>
  <si>
    <t>PI-C 1,0 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</si>
  <si>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</si>
  <si>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38</t>
  </si>
  <si>
    <t>572213</t>
  </si>
  <si>
    <t>SPOJOVACÍ POSTŘIK Z EMULZE DO 0,5KG/M2</t>
  </si>
  <si>
    <t>PS-C 0,3 KG/M2</t>
  </si>
  <si>
    <t>digitálně odměřeno ze situace 
400,0m2=400,000 [A]m2</t>
  </si>
  <si>
    <t>39</t>
  </si>
  <si>
    <t>574A33</t>
  </si>
  <si>
    <t>ASFALTOVÝ BETON PRO OBRUSNÉ VRSTVY ACO 11 TL. 40MM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</si>
  <si>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</si>
  <si>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40</t>
  </si>
  <si>
    <t>574E66</t>
  </si>
  <si>
    <t>ASFALTOVÝ BETON PRO PODKLADNÍ VRSTVY ACP 16+, 16S TL. 70MM</t>
  </si>
  <si>
    <t>ACP 16+, TL. 70 MM</t>
  </si>
  <si>
    <t>41</t>
  </si>
  <si>
    <t>581104</t>
  </si>
  <si>
    <t>CEMENTOBETONOVÝ KRYT JEDNOVRSTVÝ NEVYZTUŽENÝ TŘ.III</t>
  </si>
  <si>
    <t>CB III, TL. 140 MM</t>
  </si>
  <si>
    <t>digitálně odměřeno ze situace 
úprava sjezdu: 16,0m2*0,14m=2,240 [A]m3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</si>
  <si>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úpravu povrchu krytu uvedenou v kapitole 7.10 ČSN 73 6123-1  
- navrtání otvorů a osazení kotev a kluzných trnů v napojovacích spárách  
- nezahrnuje postřiky, nátěry</t>
  </si>
  <si>
    <t>Potrubí</t>
  </si>
  <si>
    <t>42</t>
  </si>
  <si>
    <t>87433</t>
  </si>
  <si>
    <t>POTRUBÍ Z TRUB PLASTOVÝCH ODPADNÍCH DN DO 150MM</t>
  </si>
  <si>
    <t>M</t>
  </si>
  <si>
    <t>PVC DN 150 SN 8</t>
  </si>
  <si>
    <t>přípojka uliční vpusti: 2,5m=2,500 [A]m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</si>
  <si>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</si>
  <si>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43</t>
  </si>
  <si>
    <t>87733</t>
  </si>
  <si>
    <t>CHRÁNIČKY PŮLENÉ Z TRUB PLAST DN DO 150MM</t>
  </si>
  <si>
    <t>V PŘÍPADĚ MĚLKÉHO ULOŽENÍ KABELOVÉHO VEDENÍ BUDE PROVEDENA DODATEČNÁ OCHRANA DĚLENÝMI PVC CHRÁNIČKAMI</t>
  </si>
  <si>
    <t>kabelové vedení ČEZ Distribuce: 195,0m=195,000 [A]m 
kabelové vedení CETIN, a.s.: 121,0m=121,000 [B]m 
Celkem: A+B=316,000 [C]m</t>
  </si>
  <si>
    <t>položky pro zhotovení potrubí platí bez ohledu na sklon 
zahrnuje: 
- výrobní dokumentaci (včetně technologického předpisu)  
- dodání veškerého trubního a pomocného materiálu  (trouby včetně podélného rozpůlení,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včetně případně předepsaného utěsnění konců chrániček 
- položky platí pro práce prováděné v prostoru zapaženém i nezapaženém a i v kolektorech, chráničkách</t>
  </si>
  <si>
    <t>44</t>
  </si>
  <si>
    <t>89712</t>
  </si>
  <si>
    <t>VPUSŤ KANALIZAČNÍ ULIČNÍ KOMPLETNÍ Z BETONOVÝCH DÍLCŮ</t>
  </si>
  <si>
    <t>KUS</t>
  </si>
  <si>
    <t>D 400, VČ. BET. LOŽE Z BETONU C12/15 TL. 100 MM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</si>
  <si>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</si>
  <si>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45</t>
  </si>
  <si>
    <t>89921</t>
  </si>
  <si>
    <t>VÝŠKOVÁ ÚPRAVA POKLOPŮ</t>
  </si>
  <si>
    <t>VÝŠKOVÁ ÚPRAVA KANALIZAČNÍ ŠACHTY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</si>
  <si>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</si>
  <si>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</si>
  <si>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46</t>
  </si>
  <si>
    <t>917211</t>
  </si>
  <si>
    <t>ZÁHONOVÉ OBRUBY Z BETONOVÝCH OBRUBNÍKŮ ŠÍŘ 50MM</t>
  </si>
  <si>
    <t>OBRUBA 50/250/1000 MM, VČETNĚ BET. LOŽE C20/25nXF3, TL. 150 MM S BET. PATKOU</t>
  </si>
  <si>
    <t>digitálně odměřeno ze situace 
12,0m=12,000 [A]m</t>
  </si>
  <si>
    <t>Položka zahrnuje:  
dodání a pokládku betonových obrubníků o rozměrech předepsaných zadávací dokumentací  
betonové lože i boční betonovou opěrku.</t>
  </si>
  <si>
    <t>47</t>
  </si>
  <si>
    <t>917224</t>
  </si>
  <si>
    <t>SILNIČNÍ A CHODNÍKOVÉ OBRUBY Z BETONOVÝCH OBRUBNÍKŮ ŠÍŘ 150MM</t>
  </si>
  <si>
    <t>OBRUBA 150/250/1000 MM, VČETNĚ BET. LOŽE C20/25nXF3, TL. 150 MM S BET. PATKOU</t>
  </si>
  <si>
    <t>digitálně odměřeno ze situace 
235,0m=235,000 [A]m</t>
  </si>
  <si>
    <t>48</t>
  </si>
  <si>
    <t>919111</t>
  </si>
  <si>
    <t>ŘEZÁNÍ ASFALTOVÉHO KRYTU VOZOVEK TL DO 50MM</t>
  </si>
  <si>
    <t>HLOUBKA 25 MM, DLE TP 115 A VL.2 211.07</t>
  </si>
  <si>
    <t>na začátku úseku: 12,5m=12,500 [A]m 
podél silničních obrubníků: 235,0m=235,000 [B]m 
po obvodu uliční vpusti: 2,0m=2,000 [C]m 
po obvodu upravených kanalizačních šachet:12,8m=12,800 [D]m 
Celkem: A+B+C+D=262,300 [E]m</t>
  </si>
  <si>
    <t>položka zahrnuje řezání vozovkové vrstvy v předepsané tloušťce, včetně spotřeby vody</t>
  </si>
  <si>
    <t>49</t>
  </si>
  <si>
    <t>919112</t>
  </si>
  <si>
    <t>ŘEZÁNÍ ASFALTOVÉHO KRYTU VOZOVEK TL DO 100MM</t>
  </si>
  <si>
    <t>HLOUBKA 100 MM</t>
  </si>
  <si>
    <t>na začátku úseku: 1,0m+10,5m+1,0m=12,500 [A]m</t>
  </si>
  <si>
    <t>50</t>
  </si>
  <si>
    <t>931323</t>
  </si>
  <si>
    <t>TĚSNĚNÍ DILATAČ SPAR ASF ZÁLIVKOU MODIFIK PRŮŘ DO 300MM2</t>
  </si>
  <si>
    <t>položka zahrnuje dodávku a osazení předepsaného materiálu, očištění ploch spáry před úpravou, očištění okolí spáry po úpravě  
nezahrnuje těsnící profil</t>
  </si>
  <si>
    <t>51</t>
  </si>
  <si>
    <t>93808</t>
  </si>
  <si>
    <t>OČIŠTĚNÍ VOZOVEK ZAMETENÍM</t>
  </si>
  <si>
    <t>400,0m2=400,000 [A]m2</t>
  </si>
  <si>
    <t>položka zahrnuje očištění předepsaným způsobem včetně odklizení vzniklého odpadu</t>
  </si>
  <si>
    <t>52</t>
  </si>
  <si>
    <t>96687</t>
  </si>
  <si>
    <t>VYBOURÁNÍ ULIČNÍCH VPUSTÍ KOMPLETNÍCH</t>
  </si>
  <si>
    <t>VČETNĚ ODVOZU A ULOŽENÍ DO RECYKLAČNÍHO STŘEDISKA, POPLATEK UVEDEN V POLOŽCE 014102.c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</si>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</sst>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SUM(C10:C10)</f>
      </c>
      <c r="D6" s="1"/>
      <c r="E6" s="1"/>
    </row>
    <row r="7" spans="1:5" ht="12.75" customHeight="1">
      <c r="A7" s="1"/>
      <c r="B7" s="4" t="s">
        <v>4</v>
      </c>
      <c r="C7" s="7">
        <f>SUM(E10:E10)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101'!I3</f>
      </c>
      <c r="D10" s="21">
        <f>'SO 101'!O2</f>
      </c>
      <c r="E10" s="21">
        <f>C10+D10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0+O8+O57+O110+O119+O144+O177+O194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42">
        <f>0+I8+I57+I110+I119+I144+I177+I194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0+I9+I13+I17+I21+I25+I29+I33+I37+I41+I45+I49+I53</f>
      </c>
      <c r="R8">
        <f>0+O9+O13+O17+O21+O25+O29+O33+O37+O41+O45+O49+O53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356.4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50</v>
      </c>
    </row>
    <row r="11" spans="1:5" ht="12.75">
      <c r="A11" s="37" t="s">
        <v>51</v>
      </c>
      <c r="E11" s="38" t="s">
        <v>52</v>
      </c>
    </row>
    <row r="12" spans="1:5" ht="25.5">
      <c r="A12" t="s">
        <v>53</v>
      </c>
      <c r="E12" s="36" t="s">
        <v>54</v>
      </c>
    </row>
    <row r="13" spans="1:16" ht="12.75">
      <c r="A13" s="25" t="s">
        <v>44</v>
      </c>
      <c r="B13" s="29" t="s">
        <v>22</v>
      </c>
      <c r="C13" s="29" t="s">
        <v>45</v>
      </c>
      <c r="D13" s="25" t="s">
        <v>55</v>
      </c>
      <c r="E13" s="30" t="s">
        <v>47</v>
      </c>
      <c r="F13" s="31" t="s">
        <v>48</v>
      </c>
      <c r="G13" s="32">
        <v>280.8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25.5">
      <c r="A14" s="35" t="s">
        <v>49</v>
      </c>
      <c r="E14" s="36" t="s">
        <v>56</v>
      </c>
    </row>
    <row r="15" spans="1:5" ht="12.75">
      <c r="A15" s="37" t="s">
        <v>51</v>
      </c>
      <c r="E15" s="38" t="s">
        <v>57</v>
      </c>
    </row>
    <row r="16" spans="1:5" ht="12.75">
      <c r="A16" t="s">
        <v>53</v>
      </c>
      <c r="E16" s="36" t="s">
        <v>58</v>
      </c>
    </row>
    <row r="17" spans="1:16" ht="12.75">
      <c r="A17" s="25" t="s">
        <v>44</v>
      </c>
      <c r="B17" s="29" t="s">
        <v>21</v>
      </c>
      <c r="C17" s="29" t="s">
        <v>45</v>
      </c>
      <c r="D17" s="25" t="s">
        <v>59</v>
      </c>
      <c r="E17" s="30" t="s">
        <v>47</v>
      </c>
      <c r="F17" s="31" t="s">
        <v>48</v>
      </c>
      <c r="G17" s="32">
        <v>54.59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49</v>
      </c>
      <c r="E18" s="36" t="s">
        <v>50</v>
      </c>
    </row>
    <row r="19" spans="1:5" ht="38.25">
      <c r="A19" s="37" t="s">
        <v>51</v>
      </c>
      <c r="E19" s="38" t="s">
        <v>60</v>
      </c>
    </row>
    <row r="20" spans="1:5" ht="25.5">
      <c r="A20" t="s">
        <v>53</v>
      </c>
      <c r="E20" s="36" t="s">
        <v>54</v>
      </c>
    </row>
    <row r="21" spans="1:16" ht="12.75">
      <c r="A21" s="25" t="s">
        <v>44</v>
      </c>
      <c r="B21" s="29" t="s">
        <v>32</v>
      </c>
      <c r="C21" s="29" t="s">
        <v>61</v>
      </c>
      <c r="D21" s="25" t="s">
        <v>58</v>
      </c>
      <c r="E21" s="30" t="s">
        <v>62</v>
      </c>
      <c r="F21" s="31" t="s">
        <v>63</v>
      </c>
      <c r="G21" s="32">
        <v>3.55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12.75">
      <c r="A22" s="35" t="s">
        <v>49</v>
      </c>
      <c r="E22" s="36" t="s">
        <v>58</v>
      </c>
    </row>
    <row r="23" spans="1:5" ht="12.75">
      <c r="A23" s="37" t="s">
        <v>51</v>
      </c>
      <c r="E23" s="38" t="s">
        <v>64</v>
      </c>
    </row>
    <row r="24" spans="1:5" ht="25.5">
      <c r="A24" t="s">
        <v>53</v>
      </c>
      <c r="E24" s="36" t="s">
        <v>65</v>
      </c>
    </row>
    <row r="25" spans="1:16" ht="12.75">
      <c r="A25" s="25" t="s">
        <v>44</v>
      </c>
      <c r="B25" s="29" t="s">
        <v>34</v>
      </c>
      <c r="C25" s="29" t="s">
        <v>66</v>
      </c>
      <c r="D25" s="25" t="s">
        <v>58</v>
      </c>
      <c r="E25" s="30" t="s">
        <v>67</v>
      </c>
      <c r="F25" s="31" t="s">
        <v>68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76.5">
      <c r="A26" s="35" t="s">
        <v>49</v>
      </c>
      <c r="E26" s="36" t="s">
        <v>69</v>
      </c>
    </row>
    <row r="27" spans="1:5" ht="12.75">
      <c r="A27" s="37" t="s">
        <v>51</v>
      </c>
      <c r="E27" s="38" t="s">
        <v>58</v>
      </c>
    </row>
    <row r="28" spans="1:5" ht="12.75">
      <c r="A28" t="s">
        <v>53</v>
      </c>
      <c r="E28" s="36" t="s">
        <v>70</v>
      </c>
    </row>
    <row r="29" spans="1:16" ht="12.75">
      <c r="A29" s="25" t="s">
        <v>44</v>
      </c>
      <c r="B29" s="29" t="s">
        <v>36</v>
      </c>
      <c r="C29" s="29" t="s">
        <v>71</v>
      </c>
      <c r="D29" s="25" t="s">
        <v>58</v>
      </c>
      <c r="E29" s="30" t="s">
        <v>72</v>
      </c>
      <c r="F29" s="31" t="s">
        <v>68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25.5">
      <c r="A30" s="35" t="s">
        <v>49</v>
      </c>
      <c r="E30" s="36" t="s">
        <v>73</v>
      </c>
    </row>
    <row r="31" spans="1:5" ht="12.75">
      <c r="A31" s="37" t="s">
        <v>51</v>
      </c>
      <c r="E31" s="38" t="s">
        <v>58</v>
      </c>
    </row>
    <row r="32" spans="1:5" ht="12.75">
      <c r="A32" t="s">
        <v>53</v>
      </c>
      <c r="E32" s="36" t="s">
        <v>70</v>
      </c>
    </row>
    <row r="33" spans="1:16" ht="12.75">
      <c r="A33" s="25" t="s">
        <v>44</v>
      </c>
      <c r="B33" s="29" t="s">
        <v>74</v>
      </c>
      <c r="C33" s="29" t="s">
        <v>75</v>
      </c>
      <c r="D33" s="25" t="s">
        <v>58</v>
      </c>
      <c r="E33" s="30" t="s">
        <v>76</v>
      </c>
      <c r="F33" s="31" t="s">
        <v>68</v>
      </c>
      <c r="G33" s="32">
        <v>2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25.5">
      <c r="A34" s="35" t="s">
        <v>49</v>
      </c>
      <c r="E34" s="36" t="s">
        <v>77</v>
      </c>
    </row>
    <row r="35" spans="1:5" ht="12.75">
      <c r="A35" s="37" t="s">
        <v>51</v>
      </c>
      <c r="E35" s="38" t="s">
        <v>58</v>
      </c>
    </row>
    <row r="36" spans="1:5" ht="12.75">
      <c r="A36" t="s">
        <v>53</v>
      </c>
      <c r="E36" s="36" t="s">
        <v>78</v>
      </c>
    </row>
    <row r="37" spans="1:16" ht="12.75">
      <c r="A37" s="25" t="s">
        <v>44</v>
      </c>
      <c r="B37" s="29" t="s">
        <v>79</v>
      </c>
      <c r="C37" s="29" t="s">
        <v>80</v>
      </c>
      <c r="D37" s="25" t="s">
        <v>58</v>
      </c>
      <c r="E37" s="30" t="s">
        <v>81</v>
      </c>
      <c r="F37" s="31" t="s">
        <v>68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12.75">
      <c r="A38" s="35" t="s">
        <v>49</v>
      </c>
      <c r="E38" s="36" t="s">
        <v>82</v>
      </c>
    </row>
    <row r="39" spans="1:5" ht="12.75">
      <c r="A39" s="37" t="s">
        <v>51</v>
      </c>
      <c r="E39" s="38" t="s">
        <v>58</v>
      </c>
    </row>
    <row r="40" spans="1:5" ht="38.25">
      <c r="A40" t="s">
        <v>53</v>
      </c>
      <c r="E40" s="36" t="s">
        <v>83</v>
      </c>
    </row>
    <row r="41" spans="1:16" ht="12.75">
      <c r="A41" s="25" t="s">
        <v>44</v>
      </c>
      <c r="B41" s="29" t="s">
        <v>39</v>
      </c>
      <c r="C41" s="29" t="s">
        <v>84</v>
      </c>
      <c r="D41" s="25" t="s">
        <v>58</v>
      </c>
      <c r="E41" s="30" t="s">
        <v>85</v>
      </c>
      <c r="F41" s="31" t="s">
        <v>68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12.75">
      <c r="A42" s="35" t="s">
        <v>49</v>
      </c>
      <c r="E42" s="36" t="s">
        <v>86</v>
      </c>
    </row>
    <row r="43" spans="1:5" ht="12.75">
      <c r="A43" s="37" t="s">
        <v>51</v>
      </c>
      <c r="E43" s="38" t="s">
        <v>58</v>
      </c>
    </row>
    <row r="44" spans="1:5" ht="12.75">
      <c r="A44" t="s">
        <v>53</v>
      </c>
      <c r="E44" s="36" t="s">
        <v>78</v>
      </c>
    </row>
    <row r="45" spans="1:16" ht="12.75">
      <c r="A45" s="25" t="s">
        <v>44</v>
      </c>
      <c r="B45" s="29" t="s">
        <v>41</v>
      </c>
      <c r="C45" s="29" t="s">
        <v>87</v>
      </c>
      <c r="D45" s="25" t="s">
        <v>58</v>
      </c>
      <c r="E45" s="30" t="s">
        <v>88</v>
      </c>
      <c r="F45" s="31" t="s">
        <v>68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22</v>
      </c>
    </row>
    <row r="46" spans="1:5" ht="12.75">
      <c r="A46" s="35" t="s">
        <v>49</v>
      </c>
      <c r="E46" s="36" t="s">
        <v>89</v>
      </c>
    </row>
    <row r="47" spans="1:5" ht="12.75">
      <c r="A47" s="37" t="s">
        <v>51</v>
      </c>
      <c r="E47" s="38" t="s">
        <v>58</v>
      </c>
    </row>
    <row r="48" spans="1:5" ht="12.75">
      <c r="A48" t="s">
        <v>53</v>
      </c>
      <c r="E48" s="36" t="s">
        <v>78</v>
      </c>
    </row>
    <row r="49" spans="1:16" ht="12.75">
      <c r="A49" s="25" t="s">
        <v>44</v>
      </c>
      <c r="B49" s="29" t="s">
        <v>90</v>
      </c>
      <c r="C49" s="29" t="s">
        <v>91</v>
      </c>
      <c r="D49" s="25" t="s">
        <v>58</v>
      </c>
      <c r="E49" s="30" t="s">
        <v>92</v>
      </c>
      <c r="F49" s="31" t="s">
        <v>68</v>
      </c>
      <c r="G49" s="32">
        <v>1</v>
      </c>
      <c r="H49" s="33">
        <v>0</v>
      </c>
      <c r="I49" s="34">
        <f>ROUND(ROUND(H49,2)*ROUND(G49,3),2)</f>
      </c>
      <c r="O49">
        <f>(I49*21)/100</f>
      </c>
      <c r="P49" t="s">
        <v>22</v>
      </c>
    </row>
    <row r="50" spans="1:5" ht="12.75">
      <c r="A50" s="35" t="s">
        <v>49</v>
      </c>
      <c r="E50" s="36" t="s">
        <v>93</v>
      </c>
    </row>
    <row r="51" spans="1:5" ht="12.75">
      <c r="A51" s="37" t="s">
        <v>51</v>
      </c>
      <c r="E51" s="38" t="s">
        <v>58</v>
      </c>
    </row>
    <row r="52" spans="1:5" ht="12.75">
      <c r="A52" t="s">
        <v>53</v>
      </c>
      <c r="E52" s="36" t="s">
        <v>78</v>
      </c>
    </row>
    <row r="53" spans="1:16" ht="12.75">
      <c r="A53" s="25" t="s">
        <v>44</v>
      </c>
      <c r="B53" s="29" t="s">
        <v>94</v>
      </c>
      <c r="C53" s="29" t="s">
        <v>95</v>
      </c>
      <c r="D53" s="25" t="s">
        <v>58</v>
      </c>
      <c r="E53" s="30" t="s">
        <v>96</v>
      </c>
      <c r="F53" s="31" t="s">
        <v>68</v>
      </c>
      <c r="G53" s="32">
        <v>1</v>
      </c>
      <c r="H53" s="33">
        <v>0</v>
      </c>
      <c r="I53" s="34">
        <f>ROUND(ROUND(H53,2)*ROUND(G53,3),2)</f>
      </c>
      <c r="O53">
        <f>(I53*21)/100</f>
      </c>
      <c r="P53" t="s">
        <v>22</v>
      </c>
    </row>
    <row r="54" spans="1:5" ht="12.75">
      <c r="A54" s="35" t="s">
        <v>49</v>
      </c>
      <c r="E54" s="36" t="s">
        <v>97</v>
      </c>
    </row>
    <row r="55" spans="1:5" ht="12.75">
      <c r="A55" s="37" t="s">
        <v>51</v>
      </c>
      <c r="E55" s="38" t="s">
        <v>58</v>
      </c>
    </row>
    <row r="56" spans="1:5" ht="76.5">
      <c r="A56" t="s">
        <v>53</v>
      </c>
      <c r="E56" s="36" t="s">
        <v>98</v>
      </c>
    </row>
    <row r="57" spans="1:18" ht="12.75" customHeight="1">
      <c r="A57" s="6" t="s">
        <v>42</v>
      </c>
      <c r="B57" s="6"/>
      <c r="C57" s="40" t="s">
        <v>28</v>
      </c>
      <c r="D57" s="6"/>
      <c r="E57" s="27" t="s">
        <v>99</v>
      </c>
      <c r="F57" s="6"/>
      <c r="G57" s="6"/>
      <c r="H57" s="6"/>
      <c r="I57" s="41">
        <f>0+Q57</f>
      </c>
      <c r="O57">
        <f>0+R57</f>
      </c>
      <c r="Q57">
        <f>0+I58+I62+I66+I70+I74+I78+I82+I86+I90+I94+I98+I102+I106</f>
      </c>
      <c r="R57">
        <f>0+O58+O62+O66+O70+O74+O78+O82+O86+O90+O94+O98+O102+O106</f>
      </c>
    </row>
    <row r="58" spans="1:16" ht="12.75">
      <c r="A58" s="25" t="s">
        <v>44</v>
      </c>
      <c r="B58" s="29" t="s">
        <v>100</v>
      </c>
      <c r="C58" s="29" t="s">
        <v>101</v>
      </c>
      <c r="D58" s="25" t="s">
        <v>58</v>
      </c>
      <c r="E58" s="30" t="s">
        <v>102</v>
      </c>
      <c r="F58" s="31" t="s">
        <v>103</v>
      </c>
      <c r="G58" s="32">
        <v>4.85</v>
      </c>
      <c r="H58" s="33">
        <v>0</v>
      </c>
      <c r="I58" s="34">
        <f>ROUND(ROUND(H58,2)*ROUND(G58,3),2)</f>
      </c>
      <c r="O58">
        <f>(I58*21)/100</f>
      </c>
      <c r="P58" t="s">
        <v>22</v>
      </c>
    </row>
    <row r="59" spans="1:5" ht="25.5">
      <c r="A59" s="35" t="s">
        <v>49</v>
      </c>
      <c r="E59" s="36" t="s">
        <v>104</v>
      </c>
    </row>
    <row r="60" spans="1:5" ht="25.5">
      <c r="A60" s="37" t="s">
        <v>51</v>
      </c>
      <c r="E60" s="38" t="s">
        <v>105</v>
      </c>
    </row>
    <row r="61" spans="1:5" ht="12.75">
      <c r="A61" t="s">
        <v>53</v>
      </c>
      <c r="E61" s="36" t="s">
        <v>106</v>
      </c>
    </row>
    <row r="62" spans="1:16" ht="12.75">
      <c r="A62" s="25" t="s">
        <v>44</v>
      </c>
      <c r="B62" s="29" t="s">
        <v>107</v>
      </c>
      <c r="C62" s="29" t="s">
        <v>108</v>
      </c>
      <c r="D62" s="25" t="s">
        <v>58</v>
      </c>
      <c r="E62" s="30" t="s">
        <v>109</v>
      </c>
      <c r="F62" s="31" t="s">
        <v>63</v>
      </c>
      <c r="G62" s="32">
        <v>24.7</v>
      </c>
      <c r="H62" s="33">
        <v>0</v>
      </c>
      <c r="I62" s="34">
        <f>ROUND(ROUND(H62,2)*ROUND(G62,3),2)</f>
      </c>
      <c r="O62">
        <f>(I62*21)/100</f>
      </c>
      <c r="P62" t="s">
        <v>22</v>
      </c>
    </row>
    <row r="63" spans="1:5" ht="25.5">
      <c r="A63" s="35" t="s">
        <v>49</v>
      </c>
      <c r="E63" s="36" t="s">
        <v>110</v>
      </c>
    </row>
    <row r="64" spans="1:5" ht="38.25">
      <c r="A64" s="37" t="s">
        <v>51</v>
      </c>
      <c r="E64" s="38" t="s">
        <v>111</v>
      </c>
    </row>
    <row r="65" spans="1:5" ht="63.75">
      <c r="A65" t="s">
        <v>53</v>
      </c>
      <c r="E65" s="36" t="s">
        <v>112</v>
      </c>
    </row>
    <row r="66" spans="1:16" ht="12.75">
      <c r="A66" s="25" t="s">
        <v>44</v>
      </c>
      <c r="B66" s="29" t="s">
        <v>113</v>
      </c>
      <c r="C66" s="29" t="s">
        <v>114</v>
      </c>
      <c r="D66" s="25" t="s">
        <v>46</v>
      </c>
      <c r="E66" s="30" t="s">
        <v>115</v>
      </c>
      <c r="F66" s="31" t="s">
        <v>63</v>
      </c>
      <c r="G66" s="32">
        <v>213</v>
      </c>
      <c r="H66" s="33">
        <v>0</v>
      </c>
      <c r="I66" s="34">
        <f>ROUND(ROUND(H66,2)*ROUND(G66,3),2)</f>
      </c>
      <c r="O66">
        <f>(I66*21)/100</f>
      </c>
      <c r="P66" t="s">
        <v>22</v>
      </c>
    </row>
    <row r="67" spans="1:5" ht="25.5">
      <c r="A67" s="35" t="s">
        <v>49</v>
      </c>
      <c r="E67" s="36" t="s">
        <v>116</v>
      </c>
    </row>
    <row r="68" spans="1:5" ht="25.5">
      <c r="A68" s="37" t="s">
        <v>51</v>
      </c>
      <c r="E68" s="38" t="s">
        <v>117</v>
      </c>
    </row>
    <row r="69" spans="1:5" ht="369.75">
      <c r="A69" t="s">
        <v>53</v>
      </c>
      <c r="E69" s="36" t="s">
        <v>118</v>
      </c>
    </row>
    <row r="70" spans="1:16" ht="12.75">
      <c r="A70" s="25" t="s">
        <v>44</v>
      </c>
      <c r="B70" s="29" t="s">
        <v>119</v>
      </c>
      <c r="C70" s="29" t="s">
        <v>114</v>
      </c>
      <c r="D70" s="25" t="s">
        <v>55</v>
      </c>
      <c r="E70" s="30" t="s">
        <v>115</v>
      </c>
      <c r="F70" s="31" t="s">
        <v>63</v>
      </c>
      <c r="G70" s="32">
        <v>167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38.25">
      <c r="A71" s="35" t="s">
        <v>49</v>
      </c>
      <c r="E71" s="36" t="s">
        <v>120</v>
      </c>
    </row>
    <row r="72" spans="1:5" ht="25.5">
      <c r="A72" s="37" t="s">
        <v>51</v>
      </c>
      <c r="E72" s="38" t="s">
        <v>121</v>
      </c>
    </row>
    <row r="73" spans="1:5" ht="369.75">
      <c r="A73" t="s">
        <v>53</v>
      </c>
      <c r="E73" s="36" t="s">
        <v>118</v>
      </c>
    </row>
    <row r="74" spans="1:16" ht="12.75">
      <c r="A74" s="25" t="s">
        <v>44</v>
      </c>
      <c r="B74" s="29" t="s">
        <v>122</v>
      </c>
      <c r="C74" s="29" t="s">
        <v>123</v>
      </c>
      <c r="D74" s="25" t="s">
        <v>58</v>
      </c>
      <c r="E74" s="30" t="s">
        <v>124</v>
      </c>
      <c r="F74" s="31" t="s">
        <v>63</v>
      </c>
      <c r="G74" s="32">
        <v>3.55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12.75">
      <c r="A75" s="35" t="s">
        <v>49</v>
      </c>
      <c r="E75" s="36" t="s">
        <v>125</v>
      </c>
    </row>
    <row r="76" spans="1:5" ht="25.5">
      <c r="A76" s="37" t="s">
        <v>51</v>
      </c>
      <c r="E76" s="38" t="s">
        <v>126</v>
      </c>
    </row>
    <row r="77" spans="1:5" ht="318.75">
      <c r="A77" t="s">
        <v>53</v>
      </c>
      <c r="E77" s="36" t="s">
        <v>127</v>
      </c>
    </row>
    <row r="78" spans="1:16" ht="12.75">
      <c r="A78" s="25" t="s">
        <v>44</v>
      </c>
      <c r="B78" s="29" t="s">
        <v>128</v>
      </c>
      <c r="C78" s="29" t="s">
        <v>129</v>
      </c>
      <c r="D78" s="25" t="s">
        <v>46</v>
      </c>
      <c r="E78" s="30" t="s">
        <v>130</v>
      </c>
      <c r="F78" s="31" t="s">
        <v>63</v>
      </c>
      <c r="G78" s="32">
        <v>213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12.75">
      <c r="A79" s="35" t="s">
        <v>49</v>
      </c>
      <c r="E79" s="36" t="s">
        <v>58</v>
      </c>
    </row>
    <row r="80" spans="1:5" ht="25.5">
      <c r="A80" s="37" t="s">
        <v>51</v>
      </c>
      <c r="E80" s="38" t="s">
        <v>131</v>
      </c>
    </row>
    <row r="81" spans="1:5" ht="191.25">
      <c r="A81" t="s">
        <v>53</v>
      </c>
      <c r="E81" s="36" t="s">
        <v>132</v>
      </c>
    </row>
    <row r="82" spans="1:16" ht="12.75">
      <c r="A82" s="25" t="s">
        <v>44</v>
      </c>
      <c r="B82" s="29" t="s">
        <v>133</v>
      </c>
      <c r="C82" s="29" t="s">
        <v>129</v>
      </c>
      <c r="D82" s="25" t="s">
        <v>55</v>
      </c>
      <c r="E82" s="30" t="s">
        <v>130</v>
      </c>
      <c r="F82" s="31" t="s">
        <v>63</v>
      </c>
      <c r="G82" s="32">
        <v>167</v>
      </c>
      <c r="H82" s="33">
        <v>0</v>
      </c>
      <c r="I82" s="34">
        <f>ROUND(ROUND(H82,2)*ROUND(G82,3),2)</f>
      </c>
      <c r="O82">
        <f>(I82*21)/100</f>
      </c>
      <c r="P82" t="s">
        <v>22</v>
      </c>
    </row>
    <row r="83" spans="1:5" ht="12.75">
      <c r="A83" s="35" t="s">
        <v>49</v>
      </c>
      <c r="E83" s="36" t="s">
        <v>134</v>
      </c>
    </row>
    <row r="84" spans="1:5" ht="25.5">
      <c r="A84" s="37" t="s">
        <v>51</v>
      </c>
      <c r="E84" s="38" t="s">
        <v>135</v>
      </c>
    </row>
    <row r="85" spans="1:5" ht="191.25">
      <c r="A85" t="s">
        <v>53</v>
      </c>
      <c r="E85" s="36" t="s">
        <v>132</v>
      </c>
    </row>
    <row r="86" spans="1:16" ht="12.75">
      <c r="A86" s="25" t="s">
        <v>44</v>
      </c>
      <c r="B86" s="29" t="s">
        <v>136</v>
      </c>
      <c r="C86" s="29" t="s">
        <v>137</v>
      </c>
      <c r="D86" s="25" t="s">
        <v>58</v>
      </c>
      <c r="E86" s="30" t="s">
        <v>138</v>
      </c>
      <c r="F86" s="31" t="s">
        <v>63</v>
      </c>
      <c r="G86" s="32">
        <v>16</v>
      </c>
      <c r="H86" s="33">
        <v>0</v>
      </c>
      <c r="I86" s="34">
        <f>ROUND(ROUND(H86,2)*ROUND(G86,3),2)</f>
      </c>
      <c r="O86">
        <f>(I86*21)/100</f>
      </c>
      <c r="P86" t="s">
        <v>22</v>
      </c>
    </row>
    <row r="87" spans="1:5" ht="12.75">
      <c r="A87" s="35" t="s">
        <v>49</v>
      </c>
      <c r="E87" s="36" t="s">
        <v>139</v>
      </c>
    </row>
    <row r="88" spans="1:5" ht="38.25">
      <c r="A88" s="37" t="s">
        <v>51</v>
      </c>
      <c r="E88" s="38" t="s">
        <v>140</v>
      </c>
    </row>
    <row r="89" spans="1:5" ht="280.5">
      <c r="A89" t="s">
        <v>53</v>
      </c>
      <c r="E89" s="36" t="s">
        <v>141</v>
      </c>
    </row>
    <row r="90" spans="1:16" ht="12.75">
      <c r="A90" s="25" t="s">
        <v>44</v>
      </c>
      <c r="B90" s="29" t="s">
        <v>142</v>
      </c>
      <c r="C90" s="29" t="s">
        <v>143</v>
      </c>
      <c r="D90" s="25" t="s">
        <v>58</v>
      </c>
      <c r="E90" s="30" t="s">
        <v>144</v>
      </c>
      <c r="F90" s="31" t="s">
        <v>63</v>
      </c>
      <c r="G90" s="32">
        <v>0.355</v>
      </c>
      <c r="H90" s="33">
        <v>0</v>
      </c>
      <c r="I90" s="34">
        <f>ROUND(ROUND(H90,2)*ROUND(G90,3),2)</f>
      </c>
      <c r="O90">
        <f>(I90*21)/100</f>
      </c>
      <c r="P90" t="s">
        <v>22</v>
      </c>
    </row>
    <row r="91" spans="1:5" ht="12.75">
      <c r="A91" s="35" t="s">
        <v>49</v>
      </c>
      <c r="E91" s="36" t="s">
        <v>145</v>
      </c>
    </row>
    <row r="92" spans="1:5" ht="25.5">
      <c r="A92" s="37" t="s">
        <v>51</v>
      </c>
      <c r="E92" s="38" t="s">
        <v>146</v>
      </c>
    </row>
    <row r="93" spans="1:5" ht="293.25">
      <c r="A93" t="s">
        <v>53</v>
      </c>
      <c r="E93" s="36" t="s">
        <v>147</v>
      </c>
    </row>
    <row r="94" spans="1:16" ht="12.75">
      <c r="A94" s="25" t="s">
        <v>44</v>
      </c>
      <c r="B94" s="29" t="s">
        <v>148</v>
      </c>
      <c r="C94" s="29" t="s">
        <v>149</v>
      </c>
      <c r="D94" s="25" t="s">
        <v>58</v>
      </c>
      <c r="E94" s="30" t="s">
        <v>150</v>
      </c>
      <c r="F94" s="31" t="s">
        <v>103</v>
      </c>
      <c r="G94" s="32">
        <v>408.63</v>
      </c>
      <c r="H94" s="33">
        <v>0</v>
      </c>
      <c r="I94" s="34">
        <f>ROUND(ROUND(H94,2)*ROUND(G94,3),2)</f>
      </c>
      <c r="O94">
        <f>(I94*21)/100</f>
      </c>
      <c r="P94" t="s">
        <v>22</v>
      </c>
    </row>
    <row r="95" spans="1:5" ht="12.75">
      <c r="A95" s="35" t="s">
        <v>49</v>
      </c>
      <c r="E95" s="36" t="s">
        <v>58</v>
      </c>
    </row>
    <row r="96" spans="1:5" ht="25.5">
      <c r="A96" s="37" t="s">
        <v>51</v>
      </c>
      <c r="E96" s="38" t="s">
        <v>151</v>
      </c>
    </row>
    <row r="97" spans="1:5" ht="25.5">
      <c r="A97" t="s">
        <v>53</v>
      </c>
      <c r="E97" s="36" t="s">
        <v>152</v>
      </c>
    </row>
    <row r="98" spans="1:16" ht="12.75">
      <c r="A98" s="25" t="s">
        <v>44</v>
      </c>
      <c r="B98" s="29" t="s">
        <v>153</v>
      </c>
      <c r="C98" s="29" t="s">
        <v>154</v>
      </c>
      <c r="D98" s="25" t="s">
        <v>58</v>
      </c>
      <c r="E98" s="30" t="s">
        <v>155</v>
      </c>
      <c r="F98" s="31" t="s">
        <v>63</v>
      </c>
      <c r="G98" s="32">
        <v>3.55</v>
      </c>
      <c r="H98" s="33">
        <v>0</v>
      </c>
      <c r="I98" s="34">
        <f>ROUND(ROUND(H98,2)*ROUND(G98,3),2)</f>
      </c>
      <c r="O98">
        <f>(I98*21)/100</f>
      </c>
      <c r="P98" t="s">
        <v>22</v>
      </c>
    </row>
    <row r="99" spans="1:5" ht="12.75">
      <c r="A99" s="35" t="s">
        <v>49</v>
      </c>
      <c r="E99" s="36" t="s">
        <v>156</v>
      </c>
    </row>
    <row r="100" spans="1:5" ht="25.5">
      <c r="A100" s="37" t="s">
        <v>51</v>
      </c>
      <c r="E100" s="38" t="s">
        <v>157</v>
      </c>
    </row>
    <row r="101" spans="1:5" ht="38.25">
      <c r="A101" t="s">
        <v>53</v>
      </c>
      <c r="E101" s="36" t="s">
        <v>158</v>
      </c>
    </row>
    <row r="102" spans="1:16" ht="12.75">
      <c r="A102" s="25" t="s">
        <v>44</v>
      </c>
      <c r="B102" s="29" t="s">
        <v>159</v>
      </c>
      <c r="C102" s="29" t="s">
        <v>160</v>
      </c>
      <c r="D102" s="25" t="s">
        <v>58</v>
      </c>
      <c r="E102" s="30" t="s">
        <v>161</v>
      </c>
      <c r="F102" s="31" t="s">
        <v>103</v>
      </c>
      <c r="G102" s="32">
        <v>35.5</v>
      </c>
      <c r="H102" s="33">
        <v>0</v>
      </c>
      <c r="I102" s="34">
        <f>ROUND(ROUND(H102,2)*ROUND(G102,3),2)</f>
      </c>
      <c r="O102">
        <f>(I102*21)/100</f>
      </c>
      <c r="P102" t="s">
        <v>22</v>
      </c>
    </row>
    <row r="103" spans="1:5" ht="12.75">
      <c r="A103" s="35" t="s">
        <v>49</v>
      </c>
      <c r="E103" s="36" t="s">
        <v>58</v>
      </c>
    </row>
    <row r="104" spans="1:5" ht="25.5">
      <c r="A104" s="37" t="s">
        <v>51</v>
      </c>
      <c r="E104" s="38" t="s">
        <v>162</v>
      </c>
    </row>
    <row r="105" spans="1:5" ht="25.5">
      <c r="A105" t="s">
        <v>53</v>
      </c>
      <c r="E105" s="36" t="s">
        <v>163</v>
      </c>
    </row>
    <row r="106" spans="1:16" ht="12.75">
      <c r="A106" s="25" t="s">
        <v>44</v>
      </c>
      <c r="B106" s="29" t="s">
        <v>164</v>
      </c>
      <c r="C106" s="29" t="s">
        <v>165</v>
      </c>
      <c r="D106" s="25" t="s">
        <v>58</v>
      </c>
      <c r="E106" s="30" t="s">
        <v>166</v>
      </c>
      <c r="F106" s="31" t="s">
        <v>63</v>
      </c>
      <c r="G106" s="32">
        <v>1.065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12.75">
      <c r="A107" s="35" t="s">
        <v>49</v>
      </c>
      <c r="E107" s="36" t="s">
        <v>58</v>
      </c>
    </row>
    <row r="108" spans="1:5" ht="38.25">
      <c r="A108" s="37" t="s">
        <v>51</v>
      </c>
      <c r="E108" s="38" t="s">
        <v>167</v>
      </c>
    </row>
    <row r="109" spans="1:5" ht="38.25">
      <c r="A109" t="s">
        <v>53</v>
      </c>
      <c r="E109" s="36" t="s">
        <v>168</v>
      </c>
    </row>
    <row r="110" spans="1:18" ht="12.75" customHeight="1">
      <c r="A110" s="6" t="s">
        <v>42</v>
      </c>
      <c r="B110" s="6"/>
      <c r="C110" s="40" t="s">
        <v>22</v>
      </c>
      <c r="D110" s="6"/>
      <c r="E110" s="27" t="s">
        <v>169</v>
      </c>
      <c r="F110" s="6"/>
      <c r="G110" s="6"/>
      <c r="H110" s="6"/>
      <c r="I110" s="41">
        <f>0+Q110</f>
      </c>
      <c r="O110">
        <f>0+R110</f>
      </c>
      <c r="Q110">
        <f>0+I111+I115</f>
      </c>
      <c r="R110">
        <f>0+O111+O115</f>
      </c>
    </row>
    <row r="111" spans="1:16" ht="12.75">
      <c r="A111" s="25" t="s">
        <v>44</v>
      </c>
      <c r="B111" s="29" t="s">
        <v>170</v>
      </c>
      <c r="C111" s="29" t="s">
        <v>171</v>
      </c>
      <c r="D111" s="25" t="s">
        <v>58</v>
      </c>
      <c r="E111" s="30" t="s">
        <v>172</v>
      </c>
      <c r="F111" s="31" t="s">
        <v>63</v>
      </c>
      <c r="G111" s="32">
        <v>167</v>
      </c>
      <c r="H111" s="33">
        <v>0</v>
      </c>
      <c r="I111" s="34">
        <f>ROUND(ROUND(H111,2)*ROUND(G111,3),2)</f>
      </c>
      <c r="O111">
        <f>(I111*21)/100</f>
      </c>
      <c r="P111" t="s">
        <v>22</v>
      </c>
    </row>
    <row r="112" spans="1:5" ht="25.5">
      <c r="A112" s="35" t="s">
        <v>49</v>
      </c>
      <c r="E112" s="36" t="s">
        <v>173</v>
      </c>
    </row>
    <row r="113" spans="1:5" ht="25.5">
      <c r="A113" s="37" t="s">
        <v>51</v>
      </c>
      <c r="E113" s="38" t="s">
        <v>174</v>
      </c>
    </row>
    <row r="114" spans="1:5" ht="38.25">
      <c r="A114" t="s">
        <v>53</v>
      </c>
      <c r="E114" s="36" t="s">
        <v>175</v>
      </c>
    </row>
    <row r="115" spans="1:16" ht="12.75">
      <c r="A115" s="25" t="s">
        <v>44</v>
      </c>
      <c r="B115" s="29" t="s">
        <v>176</v>
      </c>
      <c r="C115" s="29" t="s">
        <v>177</v>
      </c>
      <c r="D115" s="25" t="s">
        <v>58</v>
      </c>
      <c r="E115" s="30" t="s">
        <v>178</v>
      </c>
      <c r="F115" s="31" t="s">
        <v>103</v>
      </c>
      <c r="G115" s="32">
        <v>520</v>
      </c>
      <c r="H115" s="33">
        <v>0</v>
      </c>
      <c r="I115" s="34">
        <f>ROUND(ROUND(H115,2)*ROUND(G115,3),2)</f>
      </c>
      <c r="O115">
        <f>(I115*21)/100</f>
      </c>
      <c r="P115" t="s">
        <v>22</v>
      </c>
    </row>
    <row r="116" spans="1:5" ht="12.75">
      <c r="A116" s="35" t="s">
        <v>49</v>
      </c>
      <c r="E116" s="36" t="s">
        <v>179</v>
      </c>
    </row>
    <row r="117" spans="1:5" ht="25.5">
      <c r="A117" s="37" t="s">
        <v>51</v>
      </c>
      <c r="E117" s="38" t="s">
        <v>180</v>
      </c>
    </row>
    <row r="118" spans="1:5" ht="102">
      <c r="A118" t="s">
        <v>53</v>
      </c>
      <c r="E118" s="36" t="s">
        <v>181</v>
      </c>
    </row>
    <row r="119" spans="1:18" ht="12.75" customHeight="1">
      <c r="A119" s="6" t="s">
        <v>42</v>
      </c>
      <c r="B119" s="6"/>
      <c r="C119" s="40" t="s">
        <v>32</v>
      </c>
      <c r="D119" s="6"/>
      <c r="E119" s="27" t="s">
        <v>182</v>
      </c>
      <c r="F119" s="6"/>
      <c r="G119" s="6"/>
      <c r="H119" s="6"/>
      <c r="I119" s="41">
        <f>0+Q119</f>
      </c>
      <c r="O119">
        <f>0+R119</f>
      </c>
      <c r="Q119">
        <f>0+I120+I124+I128+I132+I136+I140</f>
      </c>
      <c r="R119">
        <f>0+O120+O124+O128+O132+O136+O140</f>
      </c>
    </row>
    <row r="120" spans="1:16" ht="12.75">
      <c r="A120" s="25" t="s">
        <v>44</v>
      </c>
      <c r="B120" s="29" t="s">
        <v>183</v>
      </c>
      <c r="C120" s="29" t="s">
        <v>184</v>
      </c>
      <c r="D120" s="25" t="s">
        <v>58</v>
      </c>
      <c r="E120" s="30" t="s">
        <v>185</v>
      </c>
      <c r="F120" s="31" t="s">
        <v>63</v>
      </c>
      <c r="G120" s="32">
        <v>0.46</v>
      </c>
      <c r="H120" s="33">
        <v>0</v>
      </c>
      <c r="I120" s="34">
        <f>ROUND(ROUND(H120,2)*ROUND(G120,3),2)</f>
      </c>
      <c r="O120">
        <f>(I120*21)/100</f>
      </c>
      <c r="P120" t="s">
        <v>22</v>
      </c>
    </row>
    <row r="121" spans="1:5" ht="12.75">
      <c r="A121" s="35" t="s">
        <v>49</v>
      </c>
      <c r="E121" s="36" t="s">
        <v>186</v>
      </c>
    </row>
    <row r="122" spans="1:5" ht="25.5">
      <c r="A122" s="37" t="s">
        <v>51</v>
      </c>
      <c r="E122" s="38" t="s">
        <v>187</v>
      </c>
    </row>
    <row r="123" spans="1:5" ht="38.25">
      <c r="A123" t="s">
        <v>53</v>
      </c>
      <c r="E123" s="36" t="s">
        <v>175</v>
      </c>
    </row>
    <row r="124" spans="1:16" ht="12.75">
      <c r="A124" s="25" t="s">
        <v>44</v>
      </c>
      <c r="B124" s="29" t="s">
        <v>188</v>
      </c>
      <c r="C124" s="29" t="s">
        <v>189</v>
      </c>
      <c r="D124" s="25" t="s">
        <v>46</v>
      </c>
      <c r="E124" s="30" t="s">
        <v>190</v>
      </c>
      <c r="F124" s="31" t="s">
        <v>63</v>
      </c>
      <c r="G124" s="32">
        <v>4.25</v>
      </c>
      <c r="H124" s="33">
        <v>0</v>
      </c>
      <c r="I124" s="34">
        <f>ROUND(ROUND(H124,2)*ROUND(G124,3),2)</f>
      </c>
      <c r="O124">
        <f>(I124*21)/100</f>
      </c>
      <c r="P124" t="s">
        <v>22</v>
      </c>
    </row>
    <row r="125" spans="1:5" ht="12.75">
      <c r="A125" s="35" t="s">
        <v>49</v>
      </c>
      <c r="E125" s="36" t="s">
        <v>191</v>
      </c>
    </row>
    <row r="126" spans="1:5" ht="51">
      <c r="A126" s="37" t="s">
        <v>51</v>
      </c>
      <c r="E126" s="38" t="s">
        <v>192</v>
      </c>
    </row>
    <row r="127" spans="1:5" ht="38.25">
      <c r="A127" t="s">
        <v>53</v>
      </c>
      <c r="E127" s="36" t="s">
        <v>175</v>
      </c>
    </row>
    <row r="128" spans="1:16" ht="12.75">
      <c r="A128" s="25" t="s">
        <v>44</v>
      </c>
      <c r="B128" s="29" t="s">
        <v>193</v>
      </c>
      <c r="C128" s="29" t="s">
        <v>189</v>
      </c>
      <c r="D128" s="25" t="s">
        <v>55</v>
      </c>
      <c r="E128" s="30" t="s">
        <v>190</v>
      </c>
      <c r="F128" s="31" t="s">
        <v>63</v>
      </c>
      <c r="G128" s="32">
        <v>0.125</v>
      </c>
      <c r="H128" s="33">
        <v>0</v>
      </c>
      <c r="I128" s="34">
        <f>ROUND(ROUND(H128,2)*ROUND(G128,3),2)</f>
      </c>
      <c r="O128">
        <f>(I128*21)/100</f>
      </c>
      <c r="P128" t="s">
        <v>22</v>
      </c>
    </row>
    <row r="129" spans="1:5" ht="12.75">
      <c r="A129" s="35" t="s">
        <v>49</v>
      </c>
      <c r="E129" s="36" t="s">
        <v>194</v>
      </c>
    </row>
    <row r="130" spans="1:5" ht="25.5">
      <c r="A130" s="37" t="s">
        <v>51</v>
      </c>
      <c r="E130" s="38" t="s">
        <v>195</v>
      </c>
    </row>
    <row r="131" spans="1:5" ht="38.25">
      <c r="A131" t="s">
        <v>53</v>
      </c>
      <c r="E131" s="36" t="s">
        <v>175</v>
      </c>
    </row>
    <row r="132" spans="1:16" ht="12.75">
      <c r="A132" s="25" t="s">
        <v>44</v>
      </c>
      <c r="B132" s="29" t="s">
        <v>196</v>
      </c>
      <c r="C132" s="29" t="s">
        <v>197</v>
      </c>
      <c r="D132" s="25" t="s">
        <v>46</v>
      </c>
      <c r="E132" s="30" t="s">
        <v>198</v>
      </c>
      <c r="F132" s="31" t="s">
        <v>63</v>
      </c>
      <c r="G132" s="32">
        <v>0.92</v>
      </c>
      <c r="H132" s="33">
        <v>0</v>
      </c>
      <c r="I132" s="34">
        <f>ROUND(ROUND(H132,2)*ROUND(G132,3),2)</f>
      </c>
      <c r="O132">
        <f>(I132*21)/100</f>
      </c>
      <c r="P132" t="s">
        <v>22</v>
      </c>
    </row>
    <row r="133" spans="1:5" ht="12.75">
      <c r="A133" s="35" t="s">
        <v>49</v>
      </c>
      <c r="E133" s="36" t="s">
        <v>199</v>
      </c>
    </row>
    <row r="134" spans="1:5" ht="25.5">
      <c r="A134" s="37" t="s">
        <v>51</v>
      </c>
      <c r="E134" s="38" t="s">
        <v>200</v>
      </c>
    </row>
    <row r="135" spans="1:5" ht="242.25">
      <c r="A135" t="s">
        <v>53</v>
      </c>
      <c r="E135" s="36" t="s">
        <v>201</v>
      </c>
    </row>
    <row r="136" spans="1:16" ht="12.75">
      <c r="A136" s="25" t="s">
        <v>44</v>
      </c>
      <c r="B136" s="29" t="s">
        <v>202</v>
      </c>
      <c r="C136" s="29" t="s">
        <v>197</v>
      </c>
      <c r="D136" s="25" t="s">
        <v>55</v>
      </c>
      <c r="E136" s="30" t="s">
        <v>198</v>
      </c>
      <c r="F136" s="31" t="s">
        <v>63</v>
      </c>
      <c r="G136" s="32">
        <v>3.75</v>
      </c>
      <c r="H136" s="33">
        <v>0</v>
      </c>
      <c r="I136" s="34">
        <f>ROUND(ROUND(H136,2)*ROUND(G136,3),2)</f>
      </c>
      <c r="O136">
        <f>(I136*21)/100</f>
      </c>
      <c r="P136" t="s">
        <v>22</v>
      </c>
    </row>
    <row r="137" spans="1:5" ht="12.75">
      <c r="A137" s="35" t="s">
        <v>49</v>
      </c>
      <c r="E137" s="36" t="s">
        <v>203</v>
      </c>
    </row>
    <row r="138" spans="1:5" ht="25.5">
      <c r="A138" s="37" t="s">
        <v>51</v>
      </c>
      <c r="E138" s="38" t="s">
        <v>204</v>
      </c>
    </row>
    <row r="139" spans="1:5" ht="242.25">
      <c r="A139" t="s">
        <v>53</v>
      </c>
      <c r="E139" s="36" t="s">
        <v>201</v>
      </c>
    </row>
    <row r="140" spans="1:16" ht="12.75">
      <c r="A140" s="25" t="s">
        <v>44</v>
      </c>
      <c r="B140" s="29" t="s">
        <v>205</v>
      </c>
      <c r="C140" s="29" t="s">
        <v>206</v>
      </c>
      <c r="D140" s="25" t="s">
        <v>207</v>
      </c>
      <c r="E140" s="30" t="s">
        <v>208</v>
      </c>
      <c r="F140" s="31" t="s">
        <v>103</v>
      </c>
      <c r="G140" s="32">
        <v>4</v>
      </c>
      <c r="H140" s="33">
        <v>0</v>
      </c>
      <c r="I140" s="34">
        <f>ROUND(ROUND(H140,2)*ROUND(G140,3),2)</f>
      </c>
      <c r="O140">
        <f>(I140*21)/100</f>
      </c>
      <c r="P140" t="s">
        <v>22</v>
      </c>
    </row>
    <row r="141" spans="1:5" ht="25.5">
      <c r="A141" s="35" t="s">
        <v>49</v>
      </c>
      <c r="E141" s="36" t="s">
        <v>209</v>
      </c>
    </row>
    <row r="142" spans="1:5" ht="12.75">
      <c r="A142" s="37" t="s">
        <v>51</v>
      </c>
      <c r="E142" s="38" t="s">
        <v>210</v>
      </c>
    </row>
    <row r="143" spans="1:5" ht="153">
      <c r="A143" t="s">
        <v>53</v>
      </c>
      <c r="E143" s="36" t="s">
        <v>211</v>
      </c>
    </row>
    <row r="144" spans="1:18" ht="12.75" customHeight="1">
      <c r="A144" s="6" t="s">
        <v>42</v>
      </c>
      <c r="B144" s="6"/>
      <c r="C144" s="40" t="s">
        <v>34</v>
      </c>
      <c r="D144" s="6"/>
      <c r="E144" s="27" t="s">
        <v>212</v>
      </c>
      <c r="F144" s="6"/>
      <c r="G144" s="6"/>
      <c r="H144" s="6"/>
      <c r="I144" s="41">
        <f>0+Q144</f>
      </c>
      <c r="O144">
        <f>0+R144</f>
      </c>
      <c r="Q144">
        <f>0+I145+I149+I153+I157+I161+I165+I169+I173</f>
      </c>
      <c r="R144">
        <f>0+O145+O149+O153+O157+O161+O165+O169+O173</f>
      </c>
    </row>
    <row r="145" spans="1:16" ht="12.75">
      <c r="A145" s="25" t="s">
        <v>44</v>
      </c>
      <c r="B145" s="29" t="s">
        <v>213</v>
      </c>
      <c r="C145" s="29" t="s">
        <v>214</v>
      </c>
      <c r="D145" s="25" t="s">
        <v>46</v>
      </c>
      <c r="E145" s="30" t="s">
        <v>215</v>
      </c>
      <c r="F145" s="31" t="s">
        <v>103</v>
      </c>
      <c r="G145" s="32">
        <v>416</v>
      </c>
      <c r="H145" s="33">
        <v>0</v>
      </c>
      <c r="I145" s="34">
        <f>ROUND(ROUND(H145,2)*ROUND(G145,3),2)</f>
      </c>
      <c r="O145">
        <f>(I145*21)/100</f>
      </c>
      <c r="P145" t="s">
        <v>22</v>
      </c>
    </row>
    <row r="146" spans="1:5" ht="12.75">
      <c r="A146" s="35" t="s">
        <v>49</v>
      </c>
      <c r="E146" s="36" t="s">
        <v>216</v>
      </c>
    </row>
    <row r="147" spans="1:5" ht="25.5">
      <c r="A147" s="37" t="s">
        <v>51</v>
      </c>
      <c r="E147" s="38" t="s">
        <v>217</v>
      </c>
    </row>
    <row r="148" spans="1:5" ht="51">
      <c r="A148" t="s">
        <v>53</v>
      </c>
      <c r="E148" s="36" t="s">
        <v>218</v>
      </c>
    </row>
    <row r="149" spans="1:16" ht="12.75">
      <c r="A149" s="25" t="s">
        <v>44</v>
      </c>
      <c r="B149" s="29" t="s">
        <v>219</v>
      </c>
      <c r="C149" s="29" t="s">
        <v>214</v>
      </c>
      <c r="D149" s="25" t="s">
        <v>55</v>
      </c>
      <c r="E149" s="30" t="s">
        <v>215</v>
      </c>
      <c r="F149" s="31" t="s">
        <v>103</v>
      </c>
      <c r="G149" s="32">
        <v>424</v>
      </c>
      <c r="H149" s="33">
        <v>0</v>
      </c>
      <c r="I149" s="34">
        <f>ROUND(ROUND(H149,2)*ROUND(G149,3),2)</f>
      </c>
      <c r="O149">
        <f>(I149*21)/100</f>
      </c>
      <c r="P149" t="s">
        <v>22</v>
      </c>
    </row>
    <row r="150" spans="1:5" ht="12.75">
      <c r="A150" s="35" t="s">
        <v>49</v>
      </c>
      <c r="E150" s="36" t="s">
        <v>220</v>
      </c>
    </row>
    <row r="151" spans="1:5" ht="25.5">
      <c r="A151" s="37" t="s">
        <v>51</v>
      </c>
      <c r="E151" s="38" t="s">
        <v>221</v>
      </c>
    </row>
    <row r="152" spans="1:5" ht="51">
      <c r="A152" t="s">
        <v>53</v>
      </c>
      <c r="E152" s="36" t="s">
        <v>218</v>
      </c>
    </row>
    <row r="153" spans="1:16" ht="12.75">
      <c r="A153" s="25" t="s">
        <v>44</v>
      </c>
      <c r="B153" s="29" t="s">
        <v>222</v>
      </c>
      <c r="C153" s="29" t="s">
        <v>223</v>
      </c>
      <c r="D153" s="25" t="s">
        <v>58</v>
      </c>
      <c r="E153" s="30" t="s">
        <v>224</v>
      </c>
      <c r="F153" s="31" t="s">
        <v>103</v>
      </c>
      <c r="G153" s="32">
        <v>27.5</v>
      </c>
      <c r="H153" s="33">
        <v>0</v>
      </c>
      <c r="I153" s="34">
        <f>ROUND(ROUND(H153,2)*ROUND(G153,3),2)</f>
      </c>
      <c r="O153">
        <f>(I153*21)/100</f>
      </c>
      <c r="P153" t="s">
        <v>22</v>
      </c>
    </row>
    <row r="154" spans="1:5" ht="12.75">
      <c r="A154" s="35" t="s">
        <v>49</v>
      </c>
      <c r="E154" s="36" t="s">
        <v>225</v>
      </c>
    </row>
    <row r="155" spans="1:5" ht="25.5">
      <c r="A155" s="37" t="s">
        <v>51</v>
      </c>
      <c r="E155" s="38" t="s">
        <v>226</v>
      </c>
    </row>
    <row r="156" spans="1:5" ht="51">
      <c r="A156" t="s">
        <v>53</v>
      </c>
      <c r="E156" s="36" t="s">
        <v>218</v>
      </c>
    </row>
    <row r="157" spans="1:16" ht="12.75">
      <c r="A157" s="25" t="s">
        <v>44</v>
      </c>
      <c r="B157" s="29" t="s">
        <v>227</v>
      </c>
      <c r="C157" s="29" t="s">
        <v>228</v>
      </c>
      <c r="D157" s="25" t="s">
        <v>58</v>
      </c>
      <c r="E157" s="30" t="s">
        <v>229</v>
      </c>
      <c r="F157" s="31" t="s">
        <v>103</v>
      </c>
      <c r="G157" s="32">
        <v>416</v>
      </c>
      <c r="H157" s="33">
        <v>0</v>
      </c>
      <c r="I157" s="34">
        <f>ROUND(ROUND(H157,2)*ROUND(G157,3),2)</f>
      </c>
      <c r="O157">
        <f>(I157*21)/100</f>
      </c>
      <c r="P157" t="s">
        <v>22</v>
      </c>
    </row>
    <row r="158" spans="1:5" ht="12.75">
      <c r="A158" s="35" t="s">
        <v>49</v>
      </c>
      <c r="E158" s="36" t="s">
        <v>230</v>
      </c>
    </row>
    <row r="159" spans="1:5" ht="25.5">
      <c r="A159" s="37" t="s">
        <v>51</v>
      </c>
      <c r="E159" s="38" t="s">
        <v>217</v>
      </c>
    </row>
    <row r="160" spans="1:5" ht="51">
      <c r="A160" t="s">
        <v>53</v>
      </c>
      <c r="E160" s="36" t="s">
        <v>231</v>
      </c>
    </row>
    <row r="161" spans="1:16" ht="12.75">
      <c r="A161" s="25" t="s">
        <v>44</v>
      </c>
      <c r="B161" s="29" t="s">
        <v>232</v>
      </c>
      <c r="C161" s="29" t="s">
        <v>233</v>
      </c>
      <c r="D161" s="25" t="s">
        <v>58</v>
      </c>
      <c r="E161" s="30" t="s">
        <v>234</v>
      </c>
      <c r="F161" s="31" t="s">
        <v>103</v>
      </c>
      <c r="G161" s="32">
        <v>400</v>
      </c>
      <c r="H161" s="33">
        <v>0</v>
      </c>
      <c r="I161" s="34">
        <f>ROUND(ROUND(H161,2)*ROUND(G161,3),2)</f>
      </c>
      <c r="O161">
        <f>(I161*21)/100</f>
      </c>
      <c r="P161" t="s">
        <v>22</v>
      </c>
    </row>
    <row r="162" spans="1:5" ht="12.75">
      <c r="A162" s="35" t="s">
        <v>49</v>
      </c>
      <c r="E162" s="36" t="s">
        <v>235</v>
      </c>
    </row>
    <row r="163" spans="1:5" ht="25.5">
      <c r="A163" s="37" t="s">
        <v>51</v>
      </c>
      <c r="E163" s="38" t="s">
        <v>236</v>
      </c>
    </row>
    <row r="164" spans="1:5" ht="51">
      <c r="A164" t="s">
        <v>53</v>
      </c>
      <c r="E164" s="36" t="s">
        <v>231</v>
      </c>
    </row>
    <row r="165" spans="1:16" ht="12.75">
      <c r="A165" s="25" t="s">
        <v>44</v>
      </c>
      <c r="B165" s="29" t="s">
        <v>237</v>
      </c>
      <c r="C165" s="29" t="s">
        <v>238</v>
      </c>
      <c r="D165" s="25" t="s">
        <v>58</v>
      </c>
      <c r="E165" s="30" t="s">
        <v>239</v>
      </c>
      <c r="F165" s="31" t="s">
        <v>103</v>
      </c>
      <c r="G165" s="32">
        <v>400</v>
      </c>
      <c r="H165" s="33">
        <v>0</v>
      </c>
      <c r="I165" s="34">
        <f>ROUND(ROUND(H165,2)*ROUND(G165,3),2)</f>
      </c>
      <c r="O165">
        <f>(I165*21)/100</f>
      </c>
      <c r="P165" t="s">
        <v>22</v>
      </c>
    </row>
    <row r="166" spans="1:5" ht="12.75">
      <c r="A166" s="35" t="s">
        <v>49</v>
      </c>
      <c r="E166" s="36" t="s">
        <v>58</v>
      </c>
    </row>
    <row r="167" spans="1:5" ht="25.5">
      <c r="A167" s="37" t="s">
        <v>51</v>
      </c>
      <c r="E167" s="38" t="s">
        <v>236</v>
      </c>
    </row>
    <row r="168" spans="1:5" ht="140.25">
      <c r="A168" t="s">
        <v>53</v>
      </c>
      <c r="E168" s="36" t="s">
        <v>240</v>
      </c>
    </row>
    <row r="169" spans="1:16" ht="12.75">
      <c r="A169" s="25" t="s">
        <v>44</v>
      </c>
      <c r="B169" s="29" t="s">
        <v>241</v>
      </c>
      <c r="C169" s="29" t="s">
        <v>242</v>
      </c>
      <c r="D169" s="25" t="s">
        <v>58</v>
      </c>
      <c r="E169" s="30" t="s">
        <v>243</v>
      </c>
      <c r="F169" s="31" t="s">
        <v>103</v>
      </c>
      <c r="G169" s="32">
        <v>400</v>
      </c>
      <c r="H169" s="33">
        <v>0</v>
      </c>
      <c r="I169" s="34">
        <f>ROUND(ROUND(H169,2)*ROUND(G169,3),2)</f>
      </c>
      <c r="O169">
        <f>(I169*21)/100</f>
      </c>
      <c r="P169" t="s">
        <v>22</v>
      </c>
    </row>
    <row r="170" spans="1:5" ht="12.75">
      <c r="A170" s="35" t="s">
        <v>49</v>
      </c>
      <c r="E170" s="36" t="s">
        <v>244</v>
      </c>
    </row>
    <row r="171" spans="1:5" ht="25.5">
      <c r="A171" s="37" t="s">
        <v>51</v>
      </c>
      <c r="E171" s="38" t="s">
        <v>236</v>
      </c>
    </row>
    <row r="172" spans="1:5" ht="140.25">
      <c r="A172" t="s">
        <v>53</v>
      </c>
      <c r="E172" s="36" t="s">
        <v>240</v>
      </c>
    </row>
    <row r="173" spans="1:16" ht="12.75">
      <c r="A173" s="25" t="s">
        <v>44</v>
      </c>
      <c r="B173" s="29" t="s">
        <v>245</v>
      </c>
      <c r="C173" s="29" t="s">
        <v>246</v>
      </c>
      <c r="D173" s="25" t="s">
        <v>58</v>
      </c>
      <c r="E173" s="30" t="s">
        <v>247</v>
      </c>
      <c r="F173" s="31" t="s">
        <v>63</v>
      </c>
      <c r="G173" s="32">
        <v>2.24</v>
      </c>
      <c r="H173" s="33">
        <v>0</v>
      </c>
      <c r="I173" s="34">
        <f>ROUND(ROUND(H173,2)*ROUND(G173,3),2)</f>
      </c>
      <c r="O173">
        <f>(I173*21)/100</f>
      </c>
      <c r="P173" t="s">
        <v>22</v>
      </c>
    </row>
    <row r="174" spans="1:5" ht="12.75">
      <c r="A174" s="35" t="s">
        <v>49</v>
      </c>
      <c r="E174" s="36" t="s">
        <v>248</v>
      </c>
    </row>
    <row r="175" spans="1:5" ht="25.5">
      <c r="A175" s="37" t="s">
        <v>51</v>
      </c>
      <c r="E175" s="38" t="s">
        <v>249</v>
      </c>
    </row>
    <row r="176" spans="1:5" ht="140.25">
      <c r="A176" t="s">
        <v>53</v>
      </c>
      <c r="E176" s="36" t="s">
        <v>250</v>
      </c>
    </row>
    <row r="177" spans="1:18" ht="12.75" customHeight="1">
      <c r="A177" s="6" t="s">
        <v>42</v>
      </c>
      <c r="B177" s="6"/>
      <c r="C177" s="40" t="s">
        <v>79</v>
      </c>
      <c r="D177" s="6"/>
      <c r="E177" s="27" t="s">
        <v>251</v>
      </c>
      <c r="F177" s="6"/>
      <c r="G177" s="6"/>
      <c r="H177" s="6"/>
      <c r="I177" s="41">
        <f>0+Q177</f>
      </c>
      <c r="O177">
        <f>0+R177</f>
      </c>
      <c r="Q177">
        <f>0+I178+I182+I186+I190</f>
      </c>
      <c r="R177">
        <f>0+O178+O182+O186+O190</f>
      </c>
    </row>
    <row r="178" spans="1:16" ht="12.75">
      <c r="A178" s="25" t="s">
        <v>44</v>
      </c>
      <c r="B178" s="29" t="s">
        <v>252</v>
      </c>
      <c r="C178" s="29" t="s">
        <v>253</v>
      </c>
      <c r="D178" s="25" t="s">
        <v>58</v>
      </c>
      <c r="E178" s="30" t="s">
        <v>254</v>
      </c>
      <c r="F178" s="31" t="s">
        <v>255</v>
      </c>
      <c r="G178" s="32">
        <v>2.5</v>
      </c>
      <c r="H178" s="33">
        <v>0</v>
      </c>
      <c r="I178" s="34">
        <f>ROUND(ROUND(H178,2)*ROUND(G178,3),2)</f>
      </c>
      <c r="O178">
        <f>(I178*21)/100</f>
      </c>
      <c r="P178" t="s">
        <v>22</v>
      </c>
    </row>
    <row r="179" spans="1:5" ht="12.75">
      <c r="A179" s="35" t="s">
        <v>49</v>
      </c>
      <c r="E179" s="36" t="s">
        <v>256</v>
      </c>
    </row>
    <row r="180" spans="1:5" ht="12.75">
      <c r="A180" s="37" t="s">
        <v>51</v>
      </c>
      <c r="E180" s="38" t="s">
        <v>257</v>
      </c>
    </row>
    <row r="181" spans="1:5" ht="255">
      <c r="A181" t="s">
        <v>53</v>
      </c>
      <c r="E181" s="36" t="s">
        <v>258</v>
      </c>
    </row>
    <row r="182" spans="1:16" ht="12.75">
      <c r="A182" s="25" t="s">
        <v>44</v>
      </c>
      <c r="B182" s="29" t="s">
        <v>259</v>
      </c>
      <c r="C182" s="29" t="s">
        <v>260</v>
      </c>
      <c r="D182" s="25" t="s">
        <v>58</v>
      </c>
      <c r="E182" s="30" t="s">
        <v>261</v>
      </c>
      <c r="F182" s="31" t="s">
        <v>255</v>
      </c>
      <c r="G182" s="32">
        <v>316</v>
      </c>
      <c r="H182" s="33">
        <v>0</v>
      </c>
      <c r="I182" s="34">
        <f>ROUND(ROUND(H182,2)*ROUND(G182,3),2)</f>
      </c>
      <c r="O182">
        <f>(I182*21)/100</f>
      </c>
      <c r="P182" t="s">
        <v>22</v>
      </c>
    </row>
    <row r="183" spans="1:5" ht="25.5">
      <c r="A183" s="35" t="s">
        <v>49</v>
      </c>
      <c r="E183" s="36" t="s">
        <v>262</v>
      </c>
    </row>
    <row r="184" spans="1:5" ht="38.25">
      <c r="A184" s="37" t="s">
        <v>51</v>
      </c>
      <c r="E184" s="38" t="s">
        <v>263</v>
      </c>
    </row>
    <row r="185" spans="1:5" ht="242.25">
      <c r="A185" t="s">
        <v>53</v>
      </c>
      <c r="E185" s="36" t="s">
        <v>264</v>
      </c>
    </row>
    <row r="186" spans="1:16" ht="12.75">
      <c r="A186" s="25" t="s">
        <v>44</v>
      </c>
      <c r="B186" s="29" t="s">
        <v>265</v>
      </c>
      <c r="C186" s="29" t="s">
        <v>266</v>
      </c>
      <c r="D186" s="25" t="s">
        <v>58</v>
      </c>
      <c r="E186" s="30" t="s">
        <v>267</v>
      </c>
      <c r="F186" s="31" t="s">
        <v>268</v>
      </c>
      <c r="G186" s="32">
        <v>1</v>
      </c>
      <c r="H186" s="33">
        <v>0</v>
      </c>
      <c r="I186" s="34">
        <f>ROUND(ROUND(H186,2)*ROUND(G186,3),2)</f>
      </c>
      <c r="O186">
        <f>(I186*21)/100</f>
      </c>
      <c r="P186" t="s">
        <v>22</v>
      </c>
    </row>
    <row r="187" spans="1:5" ht="12.75">
      <c r="A187" s="35" t="s">
        <v>49</v>
      </c>
      <c r="E187" s="36" t="s">
        <v>269</v>
      </c>
    </row>
    <row r="188" spans="1:5" ht="12.75">
      <c r="A188" s="37" t="s">
        <v>51</v>
      </c>
      <c r="E188" s="38" t="s">
        <v>58</v>
      </c>
    </row>
    <row r="189" spans="1:5" ht="76.5">
      <c r="A189" t="s">
        <v>53</v>
      </c>
      <c r="E189" s="36" t="s">
        <v>270</v>
      </c>
    </row>
    <row r="190" spans="1:16" ht="12.75">
      <c r="A190" s="25" t="s">
        <v>44</v>
      </c>
      <c r="B190" s="29" t="s">
        <v>271</v>
      </c>
      <c r="C190" s="29" t="s">
        <v>272</v>
      </c>
      <c r="D190" s="25" t="s">
        <v>58</v>
      </c>
      <c r="E190" s="30" t="s">
        <v>273</v>
      </c>
      <c r="F190" s="31" t="s">
        <v>268</v>
      </c>
      <c r="G190" s="32">
        <v>4</v>
      </c>
      <c r="H190" s="33">
        <v>0</v>
      </c>
      <c r="I190" s="34">
        <f>ROUND(ROUND(H190,2)*ROUND(G190,3),2)</f>
      </c>
      <c r="O190">
        <f>(I190*21)/100</f>
      </c>
      <c r="P190" t="s">
        <v>22</v>
      </c>
    </row>
    <row r="191" spans="1:5" ht="12.75">
      <c r="A191" s="35" t="s">
        <v>49</v>
      </c>
      <c r="E191" s="36" t="s">
        <v>274</v>
      </c>
    </row>
    <row r="192" spans="1:5" ht="12.75">
      <c r="A192" s="37" t="s">
        <v>51</v>
      </c>
      <c r="E192" s="38" t="s">
        <v>58</v>
      </c>
    </row>
    <row r="193" spans="1:5" ht="25.5">
      <c r="A193" t="s">
        <v>53</v>
      </c>
      <c r="E193" s="36" t="s">
        <v>275</v>
      </c>
    </row>
    <row r="194" spans="1:18" ht="12.75" customHeight="1">
      <c r="A194" s="6" t="s">
        <v>42</v>
      </c>
      <c r="B194" s="6"/>
      <c r="C194" s="40" t="s">
        <v>39</v>
      </c>
      <c r="D194" s="6"/>
      <c r="E194" s="27" t="s">
        <v>276</v>
      </c>
      <c r="F194" s="6"/>
      <c r="G194" s="6"/>
      <c r="H194" s="6"/>
      <c r="I194" s="41">
        <f>0+Q194</f>
      </c>
      <c r="O194">
        <f>0+R194</f>
      </c>
      <c r="Q194">
        <f>0+I195+I199+I203+I207+I211+I215+I219</f>
      </c>
      <c r="R194">
        <f>0+O195+O199+O203+O207+O211+O215+O219</f>
      </c>
    </row>
    <row r="195" spans="1:16" ht="12.75">
      <c r="A195" s="25" t="s">
        <v>44</v>
      </c>
      <c r="B195" s="29" t="s">
        <v>277</v>
      </c>
      <c r="C195" s="29" t="s">
        <v>278</v>
      </c>
      <c r="D195" s="25" t="s">
        <v>58</v>
      </c>
      <c r="E195" s="30" t="s">
        <v>279</v>
      </c>
      <c r="F195" s="31" t="s">
        <v>255</v>
      </c>
      <c r="G195" s="32">
        <v>12</v>
      </c>
      <c r="H195" s="33">
        <v>0</v>
      </c>
      <c r="I195" s="34">
        <f>ROUND(ROUND(H195,2)*ROUND(G195,3),2)</f>
      </c>
      <c r="O195">
        <f>(I195*21)/100</f>
      </c>
      <c r="P195" t="s">
        <v>22</v>
      </c>
    </row>
    <row r="196" spans="1:5" ht="25.5">
      <c r="A196" s="35" t="s">
        <v>49</v>
      </c>
      <c r="E196" s="36" t="s">
        <v>280</v>
      </c>
    </row>
    <row r="197" spans="1:5" ht="25.5">
      <c r="A197" s="37" t="s">
        <v>51</v>
      </c>
      <c r="E197" s="38" t="s">
        <v>281</v>
      </c>
    </row>
    <row r="198" spans="1:5" ht="51">
      <c r="A198" t="s">
        <v>53</v>
      </c>
      <c r="E198" s="36" t="s">
        <v>282</v>
      </c>
    </row>
    <row r="199" spans="1:16" ht="12.75">
      <c r="A199" s="25" t="s">
        <v>44</v>
      </c>
      <c r="B199" s="29" t="s">
        <v>283</v>
      </c>
      <c r="C199" s="29" t="s">
        <v>284</v>
      </c>
      <c r="D199" s="25" t="s">
        <v>58</v>
      </c>
      <c r="E199" s="30" t="s">
        <v>285</v>
      </c>
      <c r="F199" s="31" t="s">
        <v>255</v>
      </c>
      <c r="G199" s="32">
        <v>235</v>
      </c>
      <c r="H199" s="33">
        <v>0</v>
      </c>
      <c r="I199" s="34">
        <f>ROUND(ROUND(H199,2)*ROUND(G199,3),2)</f>
      </c>
      <c r="O199">
        <f>(I199*21)/100</f>
      </c>
      <c r="P199" t="s">
        <v>22</v>
      </c>
    </row>
    <row r="200" spans="1:5" ht="25.5">
      <c r="A200" s="35" t="s">
        <v>49</v>
      </c>
      <c r="E200" s="36" t="s">
        <v>286</v>
      </c>
    </row>
    <row r="201" spans="1:5" ht="25.5">
      <c r="A201" s="37" t="s">
        <v>51</v>
      </c>
      <c r="E201" s="38" t="s">
        <v>287</v>
      </c>
    </row>
    <row r="202" spans="1:5" ht="51">
      <c r="A202" t="s">
        <v>53</v>
      </c>
      <c r="E202" s="36" t="s">
        <v>282</v>
      </c>
    </row>
    <row r="203" spans="1:16" ht="12.75">
      <c r="A203" s="25" t="s">
        <v>44</v>
      </c>
      <c r="B203" s="29" t="s">
        <v>288</v>
      </c>
      <c r="C203" s="29" t="s">
        <v>289</v>
      </c>
      <c r="D203" s="25" t="s">
        <v>58</v>
      </c>
      <c r="E203" s="30" t="s">
        <v>290</v>
      </c>
      <c r="F203" s="31" t="s">
        <v>255</v>
      </c>
      <c r="G203" s="32">
        <v>262.3</v>
      </c>
      <c r="H203" s="33">
        <v>0</v>
      </c>
      <c r="I203" s="34">
        <f>ROUND(ROUND(H203,2)*ROUND(G203,3),2)</f>
      </c>
      <c r="O203">
        <f>(I203*21)/100</f>
      </c>
      <c r="P203" t="s">
        <v>22</v>
      </c>
    </row>
    <row r="204" spans="1:5" ht="12.75">
      <c r="A204" s="35" t="s">
        <v>49</v>
      </c>
      <c r="E204" s="36" t="s">
        <v>291</v>
      </c>
    </row>
    <row r="205" spans="1:5" ht="63.75">
      <c r="A205" s="37" t="s">
        <v>51</v>
      </c>
      <c r="E205" s="38" t="s">
        <v>292</v>
      </c>
    </row>
    <row r="206" spans="1:5" ht="25.5">
      <c r="A206" t="s">
        <v>53</v>
      </c>
      <c r="E206" s="36" t="s">
        <v>293</v>
      </c>
    </row>
    <row r="207" spans="1:16" ht="12.75">
      <c r="A207" s="25" t="s">
        <v>44</v>
      </c>
      <c r="B207" s="29" t="s">
        <v>294</v>
      </c>
      <c r="C207" s="29" t="s">
        <v>295</v>
      </c>
      <c r="D207" s="25" t="s">
        <v>58</v>
      </c>
      <c r="E207" s="30" t="s">
        <v>296</v>
      </c>
      <c r="F207" s="31" t="s">
        <v>255</v>
      </c>
      <c r="G207" s="32">
        <v>12.5</v>
      </c>
      <c r="H207" s="33">
        <v>0</v>
      </c>
      <c r="I207" s="34">
        <f>ROUND(ROUND(H207,2)*ROUND(G207,3),2)</f>
      </c>
      <c r="O207">
        <f>(I207*21)/100</f>
      </c>
      <c r="P207" t="s">
        <v>22</v>
      </c>
    </row>
    <row r="208" spans="1:5" ht="12.75">
      <c r="A208" s="35" t="s">
        <v>49</v>
      </c>
      <c r="E208" s="36" t="s">
        <v>297</v>
      </c>
    </row>
    <row r="209" spans="1:5" ht="12.75">
      <c r="A209" s="37" t="s">
        <v>51</v>
      </c>
      <c r="E209" s="38" t="s">
        <v>298</v>
      </c>
    </row>
    <row r="210" spans="1:5" ht="25.5">
      <c r="A210" t="s">
        <v>53</v>
      </c>
      <c r="E210" s="36" t="s">
        <v>293</v>
      </c>
    </row>
    <row r="211" spans="1:16" ht="12.75">
      <c r="A211" s="25" t="s">
        <v>44</v>
      </c>
      <c r="B211" s="29" t="s">
        <v>299</v>
      </c>
      <c r="C211" s="29" t="s">
        <v>300</v>
      </c>
      <c r="D211" s="25" t="s">
        <v>58</v>
      </c>
      <c r="E211" s="30" t="s">
        <v>301</v>
      </c>
      <c r="F211" s="31" t="s">
        <v>255</v>
      </c>
      <c r="G211" s="32">
        <v>262.3</v>
      </c>
      <c r="H211" s="33">
        <v>0</v>
      </c>
      <c r="I211" s="34">
        <f>ROUND(ROUND(H211,2)*ROUND(G211,3),2)</f>
      </c>
      <c r="O211">
        <f>(I211*21)/100</f>
      </c>
      <c r="P211" t="s">
        <v>22</v>
      </c>
    </row>
    <row r="212" spans="1:5" ht="12.75">
      <c r="A212" s="35" t="s">
        <v>49</v>
      </c>
      <c r="E212" s="36" t="s">
        <v>58</v>
      </c>
    </row>
    <row r="213" spans="1:5" ht="63.75">
      <c r="A213" s="37" t="s">
        <v>51</v>
      </c>
      <c r="E213" s="38" t="s">
        <v>292</v>
      </c>
    </row>
    <row r="214" spans="1:5" ht="38.25">
      <c r="A214" t="s">
        <v>53</v>
      </c>
      <c r="E214" s="36" t="s">
        <v>302</v>
      </c>
    </row>
    <row r="215" spans="1:16" ht="12.75">
      <c r="A215" s="25" t="s">
        <v>44</v>
      </c>
      <c r="B215" s="29" t="s">
        <v>303</v>
      </c>
      <c r="C215" s="29" t="s">
        <v>304</v>
      </c>
      <c r="D215" s="25" t="s">
        <v>58</v>
      </c>
      <c r="E215" s="30" t="s">
        <v>305</v>
      </c>
      <c r="F215" s="31" t="s">
        <v>103</v>
      </c>
      <c r="G215" s="32">
        <v>400</v>
      </c>
      <c r="H215" s="33">
        <v>0</v>
      </c>
      <c r="I215" s="34">
        <f>ROUND(ROUND(H215,2)*ROUND(G215,3),2)</f>
      </c>
      <c r="O215">
        <f>(I215*21)/100</f>
      </c>
      <c r="P215" t="s">
        <v>22</v>
      </c>
    </row>
    <row r="216" spans="1:5" ht="12.75">
      <c r="A216" s="35" t="s">
        <v>49</v>
      </c>
      <c r="E216" s="36" t="s">
        <v>58</v>
      </c>
    </row>
    <row r="217" spans="1:5" ht="12.75">
      <c r="A217" s="37" t="s">
        <v>51</v>
      </c>
      <c r="E217" s="38" t="s">
        <v>306</v>
      </c>
    </row>
    <row r="218" spans="1:5" ht="25.5">
      <c r="A218" t="s">
        <v>53</v>
      </c>
      <c r="E218" s="36" t="s">
        <v>307</v>
      </c>
    </row>
    <row r="219" spans="1:16" ht="12.75">
      <c r="A219" s="25" t="s">
        <v>44</v>
      </c>
      <c r="B219" s="29" t="s">
        <v>308</v>
      </c>
      <c r="C219" s="29" t="s">
        <v>309</v>
      </c>
      <c r="D219" s="25" t="s">
        <v>58</v>
      </c>
      <c r="E219" s="30" t="s">
        <v>310</v>
      </c>
      <c r="F219" s="31" t="s">
        <v>268</v>
      </c>
      <c r="G219" s="32">
        <v>1</v>
      </c>
      <c r="H219" s="33">
        <v>0</v>
      </c>
      <c r="I219" s="34">
        <f>ROUND(ROUND(H219,2)*ROUND(G219,3),2)</f>
      </c>
      <c r="O219">
        <f>(I219*21)/100</f>
      </c>
      <c r="P219" t="s">
        <v>22</v>
      </c>
    </row>
    <row r="220" spans="1:5" ht="25.5">
      <c r="A220" s="35" t="s">
        <v>49</v>
      </c>
      <c r="E220" s="36" t="s">
        <v>311</v>
      </c>
    </row>
    <row r="221" spans="1:5" ht="12.75">
      <c r="A221" s="37" t="s">
        <v>51</v>
      </c>
      <c r="E221" s="38" t="s">
        <v>58</v>
      </c>
    </row>
    <row r="222" spans="1:5" ht="89.25">
      <c r="A222" t="s">
        <v>53</v>
      </c>
      <c r="E222" s="36" t="s">
        <v>312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