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 - Úprava sítě veřejnéh..." sheetId="2" r:id="rId2"/>
  </sheets>
  <definedNames>
    <definedName name="_xlnm.Print_Area" localSheetId="0">'Rekapitulace stavby'!$D$4:$AO$76,'Rekapitulace stavby'!$C$82:$AQ$111</definedName>
    <definedName name="_xlnm._FilterDatabase" localSheetId="1" hidden="1">'03 - Úprava sítě veřejnéh...'!$C$195:$K$1273</definedName>
    <definedName name="_xlnm.Print_Area" localSheetId="1">'03 - Úprava sítě veřejnéh...'!$C$4:$J$76,'03 - Úprava sítě veřejnéh...'!$C$82:$J$179,'03 - Úprava sítě veřejnéh...'!$C$185:$J$1273</definedName>
    <definedName name="_xlnm.Print_Titles" localSheetId="0">'Rekapitulace stavby'!$92:$92</definedName>
    <definedName name="_xlnm.Print_Titles" localSheetId="1">'03 - Úprava sítě veřejnéh...'!$195:$195</definedName>
  </definedNames>
  <calcPr fullCalcOnLoad="1"/>
</workbook>
</file>

<file path=xl/sharedStrings.xml><?xml version="1.0" encoding="utf-8"?>
<sst xmlns="http://schemas.openxmlformats.org/spreadsheetml/2006/main" count="14961" uniqueCount="2613">
  <si>
    <t>Export Komplet</t>
  </si>
  <si>
    <t/>
  </si>
  <si>
    <t>2.0</t>
  </si>
  <si>
    <t>ZAMOK</t>
  </si>
  <si>
    <t>False</t>
  </si>
  <si>
    <t>{efc0fcbc-1813-4db7-9b6c-1661f996c18f}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</si>
  <si>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</si>
  <si>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</si>
  <si>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</si>
  <si>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</si>
  <si>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</si>
  <si>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</si>
  <si>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</si>
  <si>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</si>
  <si>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</si>
  <si>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</si>
  <si>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</si>
  <si>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sítě veřejného osvětlení Děčín XXXVII-Březiny,</t>
  </si>
  <si>
    <t>KSO:</t>
  </si>
  <si>
    <t>CC-CZ:</t>
  </si>
  <si>
    <t>Místo:</t>
  </si>
  <si>
    <t>Děčín</t>
  </si>
  <si>
    <t>Datum:</t>
  </si>
  <si>
    <t>4. 8. 2020</t>
  </si>
  <si>
    <t>Zadavatel:</t>
  </si>
  <si>
    <t>IČ:</t>
  </si>
  <si>
    <t>Statutární město Děčín</t>
  </si>
  <si>
    <t>DIČ:</t>
  </si>
  <si>
    <t>Uchazeč:</t>
  </si>
  <si>
    <t>Vyplň údaj</t>
  </si>
  <si>
    <t>Projektant:</t>
  </si>
  <si>
    <t>Dan Kazimír</t>
  </si>
  <si>
    <t>True</t>
  </si>
  <si>
    <t>Zpracovatel:</t>
  </si>
  <si>
    <t>47287926</t>
  </si>
  <si>
    <t>VAMA s.r.i.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</si>
  <si>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</si>
  <si>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</si>
  <si>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</si>
  <si>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</si>
  <si>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</si>
  <si>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</si>
  <si>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</si>
  <si>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</si>
  <si>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</si>
  <si>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</si>
  <si>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</si>
  <si>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</si>
  <si>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</si>
  <si>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</si>
  <si>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</si>
  <si>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</si>
  <si>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</si>
  <si>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</si>
  <si>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</si>
  <si>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</si>
  <si>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</si>
  <si>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</si>
  <si>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</si>
  <si>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</si>
  <si>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</si>
  <si>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</si>
  <si>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</si>
  <si>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</si>
  <si>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</si>
  <si>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</si>
  <si>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</si>
  <si>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</si>
  <si>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</si>
  <si>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</si>
  <si>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</si>
  <si>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</si>
  <si>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</si>
  <si>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</si>
  <si>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</si>
  <si>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</si>
  <si>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</si>
  <si>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</si>
  <si>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</si>
  <si>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</si>
  <si>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</si>
  <si>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</si>
  <si>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</si>
  <si>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</si>
  <si>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</si>
  <si>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</si>
  <si>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</si>
  <si>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</si>
  <si>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</si>
  <si>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</si>
  <si>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</si>
  <si>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</si>
  <si>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Dopravní znační</t>
  </si>
  <si>
    <t>Revize za stavbu</t>
  </si>
  <si>
    <t>Archeologický dohled</t>
  </si>
  <si>
    <t>Geodetické zaměření skutečného stavu</t>
  </si>
  <si>
    <t>Doprava výkonového materiálu</t>
  </si>
  <si>
    <t>Mechanizace pločina - jeřáb</t>
  </si>
  <si>
    <t>Koordinační činnost zhotovitele</t>
  </si>
  <si>
    <t xml:space="preserve">Měření intenzity osvětlení 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</si>
  <si>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</si>
  <si>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</si>
  <si>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</si>
  <si>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</si>
  <si>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</si>
  <si>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</si>
  <si>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</si>
  <si>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</si>
  <si>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</si>
  <si>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</si>
  <si>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</si>
  <si>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01. - Spojkoviště v ppč. 864</t>
  </si>
  <si>
    <t xml:space="preserve">    02. - Trasa od spojkoviště k novému asfaltu</t>
  </si>
  <si>
    <t xml:space="preserve">    04. - Stávající rozp. pilíř VO</t>
  </si>
  <si>
    <t xml:space="preserve">      06. - Nový základ pro lamp. č. 3</t>
  </si>
  <si>
    <t xml:space="preserve">    07. - Nový lampový stožár č. 3</t>
  </si>
  <si>
    <t xml:space="preserve">      10. - Nový lamp. stož. č. 2</t>
  </si>
  <si>
    <t xml:space="preserve">        19. - Základ pro lamp. stož. .č 1</t>
  </si>
  <si>
    <t xml:space="preserve">          20. - Lampový stožár č. 1</t>
  </si>
  <si>
    <t xml:space="preserve">            22. - Základ pro lamp. stož. č. 4</t>
  </si>
  <si>
    <t xml:space="preserve">              23. - Nový lamp. stož. č. 4</t>
  </si>
  <si>
    <t>25. - Základ pro lamp. stož. 5</t>
  </si>
  <si>
    <t xml:space="preserve">    26. - Nový lamp. stož. č. 5</t>
  </si>
  <si>
    <t>28. - Základ pro lamp. stož. . 6</t>
  </si>
  <si>
    <t xml:space="preserve">    29. - Nový lamp. stož. č. 6</t>
  </si>
  <si>
    <t xml:space="preserve">      31. - Základ pro lampový stožár č. 7</t>
  </si>
  <si>
    <t>32. - Nový lampový stožár č. 7</t>
  </si>
  <si>
    <t xml:space="preserve">    34. - Základ pro lampový stožár č. 8</t>
  </si>
  <si>
    <t xml:space="preserve">    36. - Stávající rozp. pilíř DDM</t>
  </si>
  <si>
    <t xml:space="preserve">    38. - Základ pro lamp. stož. č. 9</t>
  </si>
  <si>
    <t xml:space="preserve">    39. - Nový lampový stožár č. 9</t>
  </si>
  <si>
    <t>35. - Nový lampový stožár č. 8</t>
  </si>
  <si>
    <t>37. - Trasa od stav. roz. pilíře k lamp. stož. č. 9</t>
  </si>
  <si>
    <t>40. - Trasa od stav. roz. pil. k lamp. stož. č. 14A</t>
  </si>
  <si>
    <t xml:space="preserve">    41. - Základ pro lampová stož. č. 14A</t>
  </si>
  <si>
    <t xml:space="preserve">      42. - Nový lampový stožár č. 14A</t>
  </si>
  <si>
    <t xml:space="preserve">        43. - Trasa od lamp. stož. č. 14A k lamp. stož. č. 10</t>
  </si>
  <si>
    <t xml:space="preserve">    44. - Základ pro lampový stož. č. 10</t>
  </si>
  <si>
    <t xml:space="preserve">      45.. - Nový lampový stožár č. 10</t>
  </si>
  <si>
    <t xml:space="preserve">      45. - Trasa od lamp. stož. č. 10 k lamp. stož. č. 11</t>
  </si>
  <si>
    <t xml:space="preserve">        46. - Základ pro lamp. stož. č. 11</t>
  </si>
  <si>
    <t xml:space="preserve">          47. - Nový lampový stožár č. 11</t>
  </si>
  <si>
    <t xml:space="preserve">            48. - Trasa od lamp. stož. č. 11 k lamp. stož. č. 12</t>
  </si>
  <si>
    <t xml:space="preserve">              46.. - Základ pro lamp. stož. č. 12</t>
  </si>
  <si>
    <t xml:space="preserve">              49. - Nový lamp. stož. č. 12</t>
  </si>
  <si>
    <t xml:space="preserve">                50. - Trasa od lamp. stož. č. 12 k lamp. stož. č. 13</t>
  </si>
  <si>
    <t xml:space="preserve">                  51. - Základ pro lamp. stož. 13</t>
  </si>
  <si>
    <t xml:space="preserve">      52. - Nový lampový stožár č. 13</t>
  </si>
  <si>
    <t xml:space="preserve">        53. - Trasa od lamp. stož. č. 13 k lamp. stož. 14</t>
  </si>
  <si>
    <t xml:space="preserve">          54. - Základ pro lamp. stož. č. 14</t>
  </si>
  <si>
    <t xml:space="preserve">            55. - Nový lampový stožár č. 14</t>
  </si>
  <si>
    <t xml:space="preserve">              60. - Základ pro lampový stož. č. 1A</t>
  </si>
  <si>
    <t xml:space="preserve">                61. - Nový lampový stožár 1A</t>
  </si>
  <si>
    <t xml:space="preserve">    63. - Základ pro lamp. stož. č. 2A</t>
  </si>
  <si>
    <t xml:space="preserve">      64. - Nový lampový stožár č. 2A</t>
  </si>
  <si>
    <t xml:space="preserve">        66. - Základ pro lamp. stož. č. 3A</t>
  </si>
  <si>
    <t xml:space="preserve">          67. - Nový lampový stožár č. 3A</t>
  </si>
  <si>
    <t xml:space="preserve">            69. - Základ pro lampový stožár č. 4A</t>
  </si>
  <si>
    <t xml:space="preserve">              70. - Nový lampový stožár č. 4A</t>
  </si>
  <si>
    <t xml:space="preserve">                72. - Základ pro lampový stožár č. 5A</t>
  </si>
  <si>
    <t xml:space="preserve">                  73. - Nový lampový stožár č. 5A</t>
  </si>
  <si>
    <t xml:space="preserve">    75. - Nový základ pro lampový stož. č. 6A</t>
  </si>
  <si>
    <t xml:space="preserve">      76. - Nový lampový stožár č. 6A</t>
  </si>
  <si>
    <t xml:space="preserve">        77. - Trasa od lamp. stož. č. 6A k lamp. stož. č. 7A</t>
  </si>
  <si>
    <t xml:space="preserve">          78. - Nový základ pro lampový stožár č. 7A</t>
  </si>
  <si>
    <t xml:space="preserve">            79. - Nový lampový stožár č. 7A</t>
  </si>
  <si>
    <t xml:space="preserve">              80. - Trasa od lamp. stož. č. 7A k lamp. stož. č. 8A</t>
  </si>
  <si>
    <t xml:space="preserve">                81. - Základ pro lampový stož. č. 8A</t>
  </si>
  <si>
    <t>82. - Nový lampový stožár č. 8A</t>
  </si>
  <si>
    <t xml:space="preserve">    84. - Základ pro lamp. stož. 9A</t>
  </si>
  <si>
    <t xml:space="preserve">      85. - Nový lampový stožár č. 9A</t>
  </si>
  <si>
    <t xml:space="preserve">        87. - Základ pro lampový stožár č. 10A</t>
  </si>
  <si>
    <t>88. - Nový lampový stožár č. 10A</t>
  </si>
  <si>
    <t xml:space="preserve">    89. - Trasa od lamp. stož. č. 10A k lamp. stož. č. 11A</t>
  </si>
  <si>
    <t xml:space="preserve">      90. - Základ pro lampový stožár č. 11A</t>
  </si>
  <si>
    <t xml:space="preserve">        91. - Nový lampový stožár č. 11A</t>
  </si>
  <si>
    <t xml:space="preserve">          92. - Trasa od lampového stož. č. 11A k lampovému stož. č. 12A</t>
  </si>
  <si>
    <t xml:space="preserve">            93.. - Základ pro lampový stož. č. 12A</t>
  </si>
  <si>
    <t xml:space="preserve">              93... - Nový lampový stožár č. 12A</t>
  </si>
  <si>
    <t xml:space="preserve">            93. - Trasa od lamp. stož. č. 12A k lamp. stož. č. 13A</t>
  </si>
  <si>
    <t xml:space="preserve">              94. - Základ pro lampový stožár č. 13A</t>
  </si>
  <si>
    <t xml:space="preserve">                95. - Nový lampový stožár č. 13A</t>
  </si>
  <si>
    <t xml:space="preserve">    96. - Ostatní položky</t>
  </si>
  <si>
    <t xml:space="preserve">      01D - Demontáž směr od Děčína do Benešova</t>
  </si>
  <si>
    <t xml:space="preserve">        02D - Demontáž směr od hl. silnice ke hřbitovu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</si>
  <si>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</si>
  <si>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</si>
  <si>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</si>
  <si>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</si>
  <si>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</si>
  <si>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</si>
  <si>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</si>
  <si>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</si>
  <si>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</si>
  <si>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</si>
  <si>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</si>
  <si>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</si>
  <si>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</si>
  <si>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</si>
  <si>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</si>
  <si>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</si>
  <si>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</si>
  <si>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</si>
  <si>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</si>
  <si>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</si>
  <si>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</si>
  <si>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</si>
  <si>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01.</t>
  </si>
  <si>
    <t>Spojkoviště v ppč. 864</t>
  </si>
  <si>
    <t>ROZPOCET</t>
  </si>
  <si>
    <t>K</t>
  </si>
  <si>
    <t>A21</t>
  </si>
  <si>
    <t>Hloubení nezapažených jam pro stožáry ostatních typů ručně v hornině tř 3</t>
  </si>
  <si>
    <t>m3</t>
  </si>
  <si>
    <t>4</t>
  </si>
  <si>
    <t>-594305314</t>
  </si>
  <si>
    <t>A26</t>
  </si>
  <si>
    <t>Naložení výkopku ručně z hornin třídy 1 až 4</t>
  </si>
  <si>
    <t>64</t>
  </si>
  <si>
    <t>-1952308951</t>
  </si>
  <si>
    <t>3</t>
  </si>
  <si>
    <t>M</t>
  </si>
  <si>
    <t>58154410</t>
  </si>
  <si>
    <t>písek křemičitý sušený frakce 0,1</t>
  </si>
  <si>
    <t>t</t>
  </si>
  <si>
    <t>256</t>
  </si>
  <si>
    <t>892840083</t>
  </si>
  <si>
    <t>961043111</t>
  </si>
  <si>
    <t>Bourání základů z betonu proloženého kamenem</t>
  </si>
  <si>
    <t>1637659586</t>
  </si>
  <si>
    <t>1521</t>
  </si>
  <si>
    <t>SPOJKA T</t>
  </si>
  <si>
    <t>Zemní kabelové spojka T 2,5-35mm do 1 kV</t>
  </si>
  <si>
    <t>jus</t>
  </si>
  <si>
    <t>8</t>
  </si>
  <si>
    <t>-117856650</t>
  </si>
  <si>
    <t>1522</t>
  </si>
  <si>
    <t>SPOJKA PŘÍMÁ</t>
  </si>
  <si>
    <t>Spojka zemní kabeloví 16-50 mm přímá do 1 kv</t>
  </si>
  <si>
    <t>kus</t>
  </si>
  <si>
    <t>514207257</t>
  </si>
  <si>
    <t>02.</t>
  </si>
  <si>
    <t>Trasa od spojkoviště k novému asfaltu</t>
  </si>
  <si>
    <t>14</t>
  </si>
  <si>
    <t>460150263</t>
  </si>
  <si>
    <t>Hloubení kabelových zapažených i nezapažených rýh ručně š 50 cm, hl 80 cm, v hornině tř 3</t>
  </si>
  <si>
    <t>m</t>
  </si>
  <si>
    <t>1524697486</t>
  </si>
  <si>
    <t>460560263</t>
  </si>
  <si>
    <t>Zásyp rýh ručně šířky 50 cm, hloubky 80 cm, z horniny třídy 3</t>
  </si>
  <si>
    <t>-395455309</t>
  </si>
  <si>
    <t>16</t>
  </si>
  <si>
    <t>345A15</t>
  </si>
  <si>
    <t>trubka elektroinstalační ohebná dvouplášťová korugovaná (chránička) D 32/40mm, HDPE+LDPE</t>
  </si>
  <si>
    <t>128</t>
  </si>
  <si>
    <t>1252143894</t>
  </si>
  <si>
    <t>17</t>
  </si>
  <si>
    <t>PKBA16</t>
  </si>
  <si>
    <t>CYKY-J 4x16 RE</t>
  </si>
  <si>
    <t>km</t>
  </si>
  <si>
    <t>-2033398404</t>
  </si>
  <si>
    <t>18</t>
  </si>
  <si>
    <t>A17</t>
  </si>
  <si>
    <t>Fólie výstražná rudá s bleskem š. 330 mm 250 m</t>
  </si>
  <si>
    <t>-2097490027</t>
  </si>
  <si>
    <t>19</t>
  </si>
  <si>
    <t>A18</t>
  </si>
  <si>
    <t>Osazení výstražné fólie z PVC</t>
  </si>
  <si>
    <t>512</t>
  </si>
  <si>
    <t>39041676</t>
  </si>
  <si>
    <t>20</t>
  </si>
  <si>
    <t>460470012</t>
  </si>
  <si>
    <t>Provizorní zajištění kabelů ve výkopech při jejich souběhu</t>
  </si>
  <si>
    <t>952280287</t>
  </si>
  <si>
    <t>460470011</t>
  </si>
  <si>
    <t>Provizorní zajištění kabelů ve výkopech při jejich křížení</t>
  </si>
  <si>
    <t>22195891</t>
  </si>
  <si>
    <t>04.</t>
  </si>
  <si>
    <t>Stávající rozp. pilíř VO</t>
  </si>
  <si>
    <t>30</t>
  </si>
  <si>
    <t>460030011</t>
  </si>
  <si>
    <t>Sejmutí drnu jakékoliv tloušťky</t>
  </si>
  <si>
    <t>m2</t>
  </si>
  <si>
    <t>-1337327669</t>
  </si>
  <si>
    <t>32</t>
  </si>
  <si>
    <t>741122025</t>
  </si>
  <si>
    <t>Montáž kabel Cu bez ukončení uložený pod omítku plný kulatý 4x16 až 25 mm2 (CYKY)</t>
  </si>
  <si>
    <t>1705508104</t>
  </si>
  <si>
    <t>33</t>
  </si>
  <si>
    <t>PKB.711030</t>
  </si>
  <si>
    <t>719755249</t>
  </si>
  <si>
    <t>34</t>
  </si>
  <si>
    <t>460230414</t>
  </si>
  <si>
    <t>Odkop zeminy ručně s vodorovným přemístěním do 50 m na skládku v hornině tř 3 a 4</t>
  </si>
  <si>
    <t>1714181156</t>
  </si>
  <si>
    <t>37</t>
  </si>
  <si>
    <t>460120013</t>
  </si>
  <si>
    <t>Zásyp jam ručně v hornině třídy 3</t>
  </si>
  <si>
    <t>-673211007</t>
  </si>
  <si>
    <t>35</t>
  </si>
  <si>
    <t>460620002</t>
  </si>
  <si>
    <t>Položení drnu včetně zalití vodou na rovině</t>
  </si>
  <si>
    <t>936958956</t>
  </si>
  <si>
    <t>36</t>
  </si>
  <si>
    <t>8500132660</t>
  </si>
  <si>
    <t>Vložka nožová pojistková OEZ PNA000, 500 V, gG, 32 A</t>
  </si>
  <si>
    <t>874630173</t>
  </si>
  <si>
    <t>438</t>
  </si>
  <si>
    <t>8500149478.</t>
  </si>
  <si>
    <t xml:space="preserve">Štítek označovací číslo </t>
  </si>
  <si>
    <t>-1997192104</t>
  </si>
  <si>
    <t>06.</t>
  </si>
  <si>
    <t>Nový základ pro lamp. č. 3</t>
  </si>
  <si>
    <t>51</t>
  </si>
  <si>
    <t>405756254</t>
  </si>
  <si>
    <t>52</t>
  </si>
  <si>
    <t>A22</t>
  </si>
  <si>
    <t>STOZAROVE POUZDRO SP 200/1000</t>
  </si>
  <si>
    <t>284184189</t>
  </si>
  <si>
    <t>57</t>
  </si>
  <si>
    <t>8500610014</t>
  </si>
  <si>
    <t>Stožár osvětlovací 8 m, K 8-133/89/60 Z</t>
  </si>
  <si>
    <t>-1152950240</t>
  </si>
  <si>
    <t>54</t>
  </si>
  <si>
    <t>A24</t>
  </si>
  <si>
    <t>Montáž sloupů nn ocelových trubkových jednoduchých do 12 m</t>
  </si>
  <si>
    <t>1966204166</t>
  </si>
  <si>
    <t>55</t>
  </si>
  <si>
    <t>A25</t>
  </si>
  <si>
    <t>Zákl. beton C12/15 do 5m3</t>
  </si>
  <si>
    <t>-1498373595</t>
  </si>
  <si>
    <t>56</t>
  </si>
  <si>
    <t>127329577</t>
  </si>
  <si>
    <t>07.</t>
  </si>
  <si>
    <t>Nový lampový stožár č. 3</t>
  </si>
  <si>
    <t>58</t>
  </si>
  <si>
    <t>A27</t>
  </si>
  <si>
    <t>Montáž svorkovnice do rozvaděčů - řadová vodič do 25 mm2 se zapojením vodičů</t>
  </si>
  <si>
    <t>1216784032</t>
  </si>
  <si>
    <t>59</t>
  </si>
  <si>
    <t>SR72114NIP20</t>
  </si>
  <si>
    <t>stožárová výzbroj SR 481-27 Z/CU</t>
  </si>
  <si>
    <t>1384624256</t>
  </si>
  <si>
    <t>60</t>
  </si>
  <si>
    <t>A29</t>
  </si>
  <si>
    <t>Ostatní práce při montáži vodičů a kabelů - odjutování a očištění</t>
  </si>
  <si>
    <t>-896586918</t>
  </si>
  <si>
    <t>61</t>
  </si>
  <si>
    <t>A31</t>
  </si>
  <si>
    <t>Ukončení vodič izolovaný do 2,5mm2 v rozváděči nebo na přístroji</t>
  </si>
  <si>
    <t>-1869716740</t>
  </si>
  <si>
    <t>62</t>
  </si>
  <si>
    <t>A30</t>
  </si>
  <si>
    <t>Ukončení vodič izolovaný do 16 mm2 v rozváděči nebo na přístroji</t>
  </si>
  <si>
    <t>-441641981</t>
  </si>
  <si>
    <t>63</t>
  </si>
  <si>
    <t>34523430</t>
  </si>
  <si>
    <t>vložka pojistková E27 normální 2410 10A</t>
  </si>
  <si>
    <t>-1200591617</t>
  </si>
  <si>
    <t>34523620</t>
  </si>
  <si>
    <t>hlavice pojistková E27 2310-12 základní provedení</t>
  </si>
  <si>
    <t>-1013373291</t>
  </si>
  <si>
    <t>65</t>
  </si>
  <si>
    <t>PKB.711031</t>
  </si>
  <si>
    <t>CYKY-J 5x1,5</t>
  </si>
  <si>
    <t>-1869210026</t>
  </si>
  <si>
    <t>638</t>
  </si>
  <si>
    <t>-478657665</t>
  </si>
  <si>
    <t>67</t>
  </si>
  <si>
    <t>WAGO2273202</t>
  </si>
  <si>
    <t>krabicová svorka 2x 0,5-2,5mm (100ks/bal)</t>
  </si>
  <si>
    <t>1873678912</t>
  </si>
  <si>
    <t>68</t>
  </si>
  <si>
    <t>SVÍTIDLO</t>
  </si>
  <si>
    <t>SITECO, STREETLIGHT 11 MICRO LED ST1,2a</t>
  </si>
  <si>
    <t>-1755578267</t>
  </si>
  <si>
    <t>69</t>
  </si>
  <si>
    <t>354A38</t>
  </si>
  <si>
    <t>drát D 10mm FeZn</t>
  </si>
  <si>
    <t>kg</t>
  </si>
  <si>
    <t>1427148299</t>
  </si>
  <si>
    <t>70</t>
  </si>
  <si>
    <t>A39</t>
  </si>
  <si>
    <t>SP 1 - připojovací svorka FeZn</t>
  </si>
  <si>
    <t>-999012841</t>
  </si>
  <si>
    <t>71</t>
  </si>
  <si>
    <t>A40</t>
  </si>
  <si>
    <t>Montáž vodič uzemňovací pásek průřezu do 120 mm2 v městské zástavbě v zemi</t>
  </si>
  <si>
    <t>815642924</t>
  </si>
  <si>
    <t>72</t>
  </si>
  <si>
    <t>A42</t>
  </si>
  <si>
    <t>Značení uzemnění páska zelenožlutá smršť. trubicí</t>
  </si>
  <si>
    <t>KS</t>
  </si>
  <si>
    <t>-701118769</t>
  </si>
  <si>
    <t>73</t>
  </si>
  <si>
    <t>A43</t>
  </si>
  <si>
    <t>Ochrana přechodu země-vzduch</t>
  </si>
  <si>
    <t>357988820</t>
  </si>
  <si>
    <t>74</t>
  </si>
  <si>
    <t>8500149471.</t>
  </si>
  <si>
    <t>Štítek označovací číslo 3</t>
  </si>
  <si>
    <t>1222147551</t>
  </si>
  <si>
    <t>75</t>
  </si>
  <si>
    <t>A35</t>
  </si>
  <si>
    <t>Montáž nosiče svítidel</t>
  </si>
  <si>
    <t>1230833726</t>
  </si>
  <si>
    <t>112</t>
  </si>
  <si>
    <t>10.032.928</t>
  </si>
  <si>
    <t>Výložník SK 1-1000 Z žár.zinek</t>
  </si>
  <si>
    <t>891862490</t>
  </si>
  <si>
    <t>10.</t>
  </si>
  <si>
    <t>Nový lamp. stož. č. 2</t>
  </si>
  <si>
    <t>94</t>
  </si>
  <si>
    <t>-711494757</t>
  </si>
  <si>
    <t>95</t>
  </si>
  <si>
    <t>149462695</t>
  </si>
  <si>
    <t>96</t>
  </si>
  <si>
    <t>-686214102</t>
  </si>
  <si>
    <t>97</t>
  </si>
  <si>
    <t>-1704546859</t>
  </si>
  <si>
    <t>98</t>
  </si>
  <si>
    <t>-1359313023</t>
  </si>
  <si>
    <t>99</t>
  </si>
  <si>
    <t>-320490422</t>
  </si>
  <si>
    <t>100</t>
  </si>
  <si>
    <t>-902177194</t>
  </si>
  <si>
    <t>101</t>
  </si>
  <si>
    <t>-1376590737</t>
  </si>
  <si>
    <t>640</t>
  </si>
  <si>
    <t>959203623</t>
  </si>
  <si>
    <t>103</t>
  </si>
  <si>
    <t>1780678050</t>
  </si>
  <si>
    <t>104</t>
  </si>
  <si>
    <t>778866375</t>
  </si>
  <si>
    <t>105</t>
  </si>
  <si>
    <t>-39175014</t>
  </si>
  <si>
    <t>106</t>
  </si>
  <si>
    <t>1843221239</t>
  </si>
  <si>
    <t>107</t>
  </si>
  <si>
    <t>1157303856</t>
  </si>
  <si>
    <t>108</t>
  </si>
  <si>
    <t>-779529173</t>
  </si>
  <si>
    <t>109</t>
  </si>
  <si>
    <t>-1056371975</t>
  </si>
  <si>
    <t>110</t>
  </si>
  <si>
    <t>8500149472</t>
  </si>
  <si>
    <t>Štítek označovací číslo 2</t>
  </si>
  <si>
    <t>405342688</t>
  </si>
  <si>
    <t>111</t>
  </si>
  <si>
    <t>1021283044</t>
  </si>
  <si>
    <t>113</t>
  </si>
  <si>
    <t>1906665171</t>
  </si>
  <si>
    <t>1523</t>
  </si>
  <si>
    <t>384981748</t>
  </si>
  <si>
    <t>1524</t>
  </si>
  <si>
    <t>1985929872</t>
  </si>
  <si>
    <t>19.</t>
  </si>
  <si>
    <t>Základ pro lamp. stož. .č 1</t>
  </si>
  <si>
    <t>181</t>
  </si>
  <si>
    <t>1356259427</t>
  </si>
  <si>
    <t>182</t>
  </si>
  <si>
    <t>-481883558</t>
  </si>
  <si>
    <t>183</t>
  </si>
  <si>
    <t>-1183959983</t>
  </si>
  <si>
    <t>184</t>
  </si>
  <si>
    <t>1467233256</t>
  </si>
  <si>
    <t>185</t>
  </si>
  <si>
    <t>-191073886</t>
  </si>
  <si>
    <t>186</t>
  </si>
  <si>
    <t>1073654168</t>
  </si>
  <si>
    <t>187</t>
  </si>
  <si>
    <t>460030161</t>
  </si>
  <si>
    <t>Odstranění podkladu nebo krytu komunikace z betonu prostého tloušťky do 15 cm</t>
  </si>
  <si>
    <t>-256197507</t>
  </si>
  <si>
    <t>189</t>
  </si>
  <si>
    <t>58942406</t>
  </si>
  <si>
    <t>beton asfaltový vrstva obrusná ACO 11+ pojivo asfalt 50/70</t>
  </si>
  <si>
    <t>-1082440055</t>
  </si>
  <si>
    <t>190</t>
  </si>
  <si>
    <t>58942413</t>
  </si>
  <si>
    <t>beton asfaltový vrstva ložní ACL 16S+ pojivo asfalt 50/70</t>
  </si>
  <si>
    <t>183749869</t>
  </si>
  <si>
    <t>191</t>
  </si>
  <si>
    <t>11162570</t>
  </si>
  <si>
    <t>hmota nátěrová penetrační plastická pro živičné zálivky</t>
  </si>
  <si>
    <t>-532694325</t>
  </si>
  <si>
    <t>192</t>
  </si>
  <si>
    <t>624635201</t>
  </si>
  <si>
    <t>Akrylátový penetrační nátěr spáry průřezu do 200mm2</t>
  </si>
  <si>
    <t>740866386</t>
  </si>
  <si>
    <t>193</t>
  </si>
  <si>
    <t>997013645</t>
  </si>
  <si>
    <t>Poplatek za uložení na skládce (skládkovné) odpadu asfaltového bez dehtu kód odpadu 17 03 02</t>
  </si>
  <si>
    <t>-488044694</t>
  </si>
  <si>
    <t>20.</t>
  </si>
  <si>
    <t>Lampový stožár č. 1</t>
  </si>
  <si>
    <t>194</t>
  </si>
  <si>
    <t>5</t>
  </si>
  <si>
    <t>2112515834</t>
  </si>
  <si>
    <t>195</t>
  </si>
  <si>
    <t>-796756888</t>
  </si>
  <si>
    <t>196</t>
  </si>
  <si>
    <t>-496270344</t>
  </si>
  <si>
    <t>197</t>
  </si>
  <si>
    <t>-361194210</t>
  </si>
  <si>
    <t>198</t>
  </si>
  <si>
    <t>600951448</t>
  </si>
  <si>
    <t>199</t>
  </si>
  <si>
    <t>-1727739946</t>
  </si>
  <si>
    <t>200</t>
  </si>
  <si>
    <t>-299625432</t>
  </si>
  <si>
    <t>201</t>
  </si>
  <si>
    <t>1512297288</t>
  </si>
  <si>
    <t>643</t>
  </si>
  <si>
    <t>-57506204</t>
  </si>
  <si>
    <t>203</t>
  </si>
  <si>
    <t>-1797934603</t>
  </si>
  <si>
    <t>204</t>
  </si>
  <si>
    <t>825326253</t>
  </si>
  <si>
    <t>205</t>
  </si>
  <si>
    <t>-419880286</t>
  </si>
  <si>
    <t>206</t>
  </si>
  <si>
    <t>-1987933342</t>
  </si>
  <si>
    <t>207</t>
  </si>
  <si>
    <t>-2060997550</t>
  </si>
  <si>
    <t>208</t>
  </si>
  <si>
    <t>1324927971</t>
  </si>
  <si>
    <t>209</t>
  </si>
  <si>
    <t>820753727</t>
  </si>
  <si>
    <t>210</t>
  </si>
  <si>
    <t>8500149471</t>
  </si>
  <si>
    <t>Štítek označovací číslo 1</t>
  </si>
  <si>
    <t>-1203269254</t>
  </si>
  <si>
    <t>211</t>
  </si>
  <si>
    <t>1440080360</t>
  </si>
  <si>
    <t>212</t>
  </si>
  <si>
    <t>973371863</t>
  </si>
  <si>
    <t>22.</t>
  </si>
  <si>
    <t>Základ pro lamp. stož. č. 4</t>
  </si>
  <si>
    <t>226</t>
  </si>
  <si>
    <t>6</t>
  </si>
  <si>
    <t>361272503</t>
  </si>
  <si>
    <t>227</t>
  </si>
  <si>
    <t>804062396</t>
  </si>
  <si>
    <t>228</t>
  </si>
  <si>
    <t>1846607400</t>
  </si>
  <si>
    <t>229</t>
  </si>
  <si>
    <t>-118416481</t>
  </si>
  <si>
    <t>230</t>
  </si>
  <si>
    <t>1321500392</t>
  </si>
  <si>
    <t>231</t>
  </si>
  <si>
    <t>-707630789</t>
  </si>
  <si>
    <t>23.</t>
  </si>
  <si>
    <t>Nový lamp. stož. č. 4</t>
  </si>
  <si>
    <t>232</t>
  </si>
  <si>
    <t>7</t>
  </si>
  <si>
    <t>-1533965506</t>
  </si>
  <si>
    <t>233</t>
  </si>
  <si>
    <t>90144141</t>
  </si>
  <si>
    <t>234</t>
  </si>
  <si>
    <t>-1430061618</t>
  </si>
  <si>
    <t>235</t>
  </si>
  <si>
    <t>-531066506</t>
  </si>
  <si>
    <t>236</t>
  </si>
  <si>
    <t>-88206049</t>
  </si>
  <si>
    <t>237</t>
  </si>
  <si>
    <t>628809611</t>
  </si>
  <si>
    <t>238</t>
  </si>
  <si>
    <t>-2066262968</t>
  </si>
  <si>
    <t>239</t>
  </si>
  <si>
    <t>524261399</t>
  </si>
  <si>
    <t>645</t>
  </si>
  <si>
    <t>978272412</t>
  </si>
  <si>
    <t>241</t>
  </si>
  <si>
    <t>-1218869357</t>
  </si>
  <si>
    <t>242</t>
  </si>
  <si>
    <t>SVÍTIDLO.</t>
  </si>
  <si>
    <t>SITECO, STREETLIGHT 11 MICRO LED ST0,5a</t>
  </si>
  <si>
    <t>-950420535</t>
  </si>
  <si>
    <t>243</t>
  </si>
  <si>
    <t>571713070</t>
  </si>
  <si>
    <t>244</t>
  </si>
  <si>
    <t>314972582</t>
  </si>
  <si>
    <t>245</t>
  </si>
  <si>
    <t>1570042362</t>
  </si>
  <si>
    <t>246</t>
  </si>
  <si>
    <t>-1258687467</t>
  </si>
  <si>
    <t>247</t>
  </si>
  <si>
    <t>1346281909</t>
  </si>
  <si>
    <t>248</t>
  </si>
  <si>
    <t>-819990232</t>
  </si>
  <si>
    <t>249</t>
  </si>
  <si>
    <t>167329813</t>
  </si>
  <si>
    <t>250</t>
  </si>
  <si>
    <t>1423655955</t>
  </si>
  <si>
    <t>25.</t>
  </si>
  <si>
    <t>Základ pro lamp. stož. 5</t>
  </si>
  <si>
    <t>263</t>
  </si>
  <si>
    <t>575808428</t>
  </si>
  <si>
    <t>264</t>
  </si>
  <si>
    <t>-621260978</t>
  </si>
  <si>
    <t>265</t>
  </si>
  <si>
    <t>379671841</t>
  </si>
  <si>
    <t>266</t>
  </si>
  <si>
    <t>944196082</t>
  </si>
  <si>
    <t>267</t>
  </si>
  <si>
    <t>195295440</t>
  </si>
  <si>
    <t>268</t>
  </si>
  <si>
    <t>-37913477</t>
  </si>
  <si>
    <t>26.</t>
  </si>
  <si>
    <t>Nový lamp. stož. č. 5</t>
  </si>
  <si>
    <t>270</t>
  </si>
  <si>
    <t>399447343</t>
  </si>
  <si>
    <t>271</t>
  </si>
  <si>
    <t>855217110</t>
  </si>
  <si>
    <t>272</t>
  </si>
  <si>
    <t>523236747</t>
  </si>
  <si>
    <t>273</t>
  </si>
  <si>
    <t>1015796621</t>
  </si>
  <si>
    <t>274</t>
  </si>
  <si>
    <t>-336642197</t>
  </si>
  <si>
    <t>275</t>
  </si>
  <si>
    <t>-931221971</t>
  </si>
  <si>
    <t>276</t>
  </si>
  <si>
    <t>979135621</t>
  </si>
  <si>
    <t>277</t>
  </si>
  <si>
    <t>330505935</t>
  </si>
  <si>
    <t>647</t>
  </si>
  <si>
    <t>-1802390786</t>
  </si>
  <si>
    <t>279</t>
  </si>
  <si>
    <t>-1339261940</t>
  </si>
  <si>
    <t>280</t>
  </si>
  <si>
    <t>SVÍTIDLO..</t>
  </si>
  <si>
    <t>1210825171</t>
  </si>
  <si>
    <t>281</t>
  </si>
  <si>
    <t>-183024235</t>
  </si>
  <si>
    <t>282</t>
  </si>
  <si>
    <t>-832595001</t>
  </si>
  <si>
    <t>283</t>
  </si>
  <si>
    <t>581203288</t>
  </si>
  <si>
    <t>284</t>
  </si>
  <si>
    <t>-655418783</t>
  </si>
  <si>
    <t>285</t>
  </si>
  <si>
    <t>-1268103914</t>
  </si>
  <si>
    <t>286</t>
  </si>
  <si>
    <t>8500149475</t>
  </si>
  <si>
    <t>Štítek označovací číslo 5</t>
  </si>
  <si>
    <t>853928818</t>
  </si>
  <si>
    <t>287</t>
  </si>
  <si>
    <t>453189433</t>
  </si>
  <si>
    <t>288</t>
  </si>
  <si>
    <t>8500610022</t>
  </si>
  <si>
    <t>Výložník ke stožáru, SK 1-500/Z</t>
  </si>
  <si>
    <t>-553515629</t>
  </si>
  <si>
    <t>28.</t>
  </si>
  <si>
    <t>Základ pro lamp. stož. . 6</t>
  </si>
  <si>
    <t>318</t>
  </si>
  <si>
    <t>1887970672</t>
  </si>
  <si>
    <t>319</t>
  </si>
  <si>
    <t>-925274028</t>
  </si>
  <si>
    <t>320</t>
  </si>
  <si>
    <t>-1987073892</t>
  </si>
  <si>
    <t>321</t>
  </si>
  <si>
    <t>-1973352500</t>
  </si>
  <si>
    <t>322</t>
  </si>
  <si>
    <t>-127981744</t>
  </si>
  <si>
    <t>323</t>
  </si>
  <si>
    <t>692770778</t>
  </si>
  <si>
    <t>29.</t>
  </si>
  <si>
    <t>Nový lamp. stož. č. 6</t>
  </si>
  <si>
    <t>324</t>
  </si>
  <si>
    <t>-1673912865</t>
  </si>
  <si>
    <t>325</t>
  </si>
  <si>
    <t>1536572881</t>
  </si>
  <si>
    <t>326</t>
  </si>
  <si>
    <t>-66655185</t>
  </si>
  <si>
    <t>327</t>
  </si>
  <si>
    <t>-1164999347</t>
  </si>
  <si>
    <t>328</t>
  </si>
  <si>
    <t>-745790611</t>
  </si>
  <si>
    <t>329</t>
  </si>
  <si>
    <t>-1245637641</t>
  </si>
  <si>
    <t>330</t>
  </si>
  <si>
    <t>1536549425</t>
  </si>
  <si>
    <t>331</t>
  </si>
  <si>
    <t>2104520278</t>
  </si>
  <si>
    <t>649</t>
  </si>
  <si>
    <t>-116477755</t>
  </si>
  <si>
    <t>333</t>
  </si>
  <si>
    <t>632821245</t>
  </si>
  <si>
    <t>334</t>
  </si>
  <si>
    <t>-1215418422</t>
  </si>
  <si>
    <t>335</t>
  </si>
  <si>
    <t>-1090745967</t>
  </si>
  <si>
    <t>336</t>
  </si>
  <si>
    <t>363376163</t>
  </si>
  <si>
    <t>337</t>
  </si>
  <si>
    <t>-2040733762</t>
  </si>
  <si>
    <t>338</t>
  </si>
  <si>
    <t>610769327</t>
  </si>
  <si>
    <t>339</t>
  </si>
  <si>
    <t>2121091961</t>
  </si>
  <si>
    <t>340</t>
  </si>
  <si>
    <t>8500149476</t>
  </si>
  <si>
    <t>Štítek označovací číslo 6</t>
  </si>
  <si>
    <t>-2042435846</t>
  </si>
  <si>
    <t>341</t>
  </si>
  <si>
    <t>352495391</t>
  </si>
  <si>
    <t>342</t>
  </si>
  <si>
    <t>-278821855</t>
  </si>
  <si>
    <t>31.</t>
  </si>
  <si>
    <t>Základ pro lampový stožár č. 7</t>
  </si>
  <si>
    <t>365</t>
  </si>
  <si>
    <t>-1889966409</t>
  </si>
  <si>
    <t>366</t>
  </si>
  <si>
    <t>-1348428432</t>
  </si>
  <si>
    <t>367</t>
  </si>
  <si>
    <t>1816675808</t>
  </si>
  <si>
    <t>368</t>
  </si>
  <si>
    <t>1187673411</t>
  </si>
  <si>
    <t>369</t>
  </si>
  <si>
    <t>-1766466395</t>
  </si>
  <si>
    <t>370</t>
  </si>
  <si>
    <t>503080501</t>
  </si>
  <si>
    <t>32.</t>
  </si>
  <si>
    <t>Nový lampový stožár č. 7</t>
  </si>
  <si>
    <t>371</t>
  </si>
  <si>
    <t>25321084</t>
  </si>
  <si>
    <t>372</t>
  </si>
  <si>
    <t>936363878</t>
  </si>
  <si>
    <t>373</t>
  </si>
  <si>
    <t>162553727</t>
  </si>
  <si>
    <t>374</t>
  </si>
  <si>
    <t>-1604204188</t>
  </si>
  <si>
    <t>375</t>
  </si>
  <si>
    <t>471567626</t>
  </si>
  <si>
    <t>376</t>
  </si>
  <si>
    <t>-1273731827</t>
  </si>
  <si>
    <t>377</t>
  </si>
  <si>
    <t>-1684382925</t>
  </si>
  <si>
    <t>378</t>
  </si>
  <si>
    <t>1060110387</t>
  </si>
  <si>
    <t>651</t>
  </si>
  <si>
    <t>1582012553</t>
  </si>
  <si>
    <t>380</t>
  </si>
  <si>
    <t>844761426</t>
  </si>
  <si>
    <t>381</t>
  </si>
  <si>
    <t>115576682</t>
  </si>
  <si>
    <t>382</t>
  </si>
  <si>
    <t>-1808326171</t>
  </si>
  <si>
    <t>383</t>
  </si>
  <si>
    <t>1732075765</t>
  </si>
  <si>
    <t>384</t>
  </si>
  <si>
    <t>145156163</t>
  </si>
  <si>
    <t>385</t>
  </si>
  <si>
    <t>1437206358</t>
  </si>
  <si>
    <t>386</t>
  </si>
  <si>
    <t>1536211086</t>
  </si>
  <si>
    <t>387</t>
  </si>
  <si>
    <t>8500149477</t>
  </si>
  <si>
    <t>Štítek označovací číslo 7</t>
  </si>
  <si>
    <t>1793652630</t>
  </si>
  <si>
    <t>388</t>
  </si>
  <si>
    <t>1866303901</t>
  </si>
  <si>
    <t>389</t>
  </si>
  <si>
    <t>1614479591</t>
  </si>
  <si>
    <t>34.</t>
  </si>
  <si>
    <t>Základ pro lampový stožár č. 8</t>
  </si>
  <si>
    <t>406</t>
  </si>
  <si>
    <t>-348592103</t>
  </si>
  <si>
    <t>407</t>
  </si>
  <si>
    <t>1394155344</t>
  </si>
  <si>
    <t>408</t>
  </si>
  <si>
    <t>93630663</t>
  </si>
  <si>
    <t>409</t>
  </si>
  <si>
    <t>1922504870</t>
  </si>
  <si>
    <t>410</t>
  </si>
  <si>
    <t>-218864697</t>
  </si>
  <si>
    <t>36.</t>
  </si>
  <si>
    <t>Stávající rozp. pilíř DDM</t>
  </si>
  <si>
    <t>430</t>
  </si>
  <si>
    <t>139540241</t>
  </si>
  <si>
    <t>431</t>
  </si>
  <si>
    <t>1717249959</t>
  </si>
  <si>
    <t>432</t>
  </si>
  <si>
    <t>787533575</t>
  </si>
  <si>
    <t>433</t>
  </si>
  <si>
    <t>819096733</t>
  </si>
  <si>
    <t>434</t>
  </si>
  <si>
    <t>241681849</t>
  </si>
  <si>
    <t>435</t>
  </si>
  <si>
    <t>151149274</t>
  </si>
  <si>
    <t>436</t>
  </si>
  <si>
    <t>-1403321524</t>
  </si>
  <si>
    <t>437</t>
  </si>
  <si>
    <t>-2028774297</t>
  </si>
  <si>
    <t>38.</t>
  </si>
  <si>
    <t>Základ pro lamp. stož. č. 9</t>
  </si>
  <si>
    <t>464</t>
  </si>
  <si>
    <t>1279851366</t>
  </si>
  <si>
    <t>465</t>
  </si>
  <si>
    <t>296518829</t>
  </si>
  <si>
    <t>466</t>
  </si>
  <si>
    <t>-1021263769</t>
  </si>
  <si>
    <t>467</t>
  </si>
  <si>
    <t>-1174592203</t>
  </si>
  <si>
    <t>468</t>
  </si>
  <si>
    <t>1834609158</t>
  </si>
  <si>
    <t>469</t>
  </si>
  <si>
    <t>-1033841367</t>
  </si>
  <si>
    <t>39.</t>
  </si>
  <si>
    <t>Nový lampový stožár č. 9</t>
  </si>
  <si>
    <t>470</t>
  </si>
  <si>
    <t>1325597679</t>
  </si>
  <si>
    <t>471</t>
  </si>
  <si>
    <t>-1042765507</t>
  </si>
  <si>
    <t>472</t>
  </si>
  <si>
    <t>908846542</t>
  </si>
  <si>
    <t>473</t>
  </si>
  <si>
    <t>891554986</t>
  </si>
  <si>
    <t>474</t>
  </si>
  <si>
    <t>-1404486020</t>
  </si>
  <si>
    <t>475</t>
  </si>
  <si>
    <t>1047279219</t>
  </si>
  <si>
    <t>476</t>
  </si>
  <si>
    <t>37205767</t>
  </si>
  <si>
    <t>477</t>
  </si>
  <si>
    <t>1004658941</t>
  </si>
  <si>
    <t>478</t>
  </si>
  <si>
    <t>1875857235</t>
  </si>
  <si>
    <t>654</t>
  </si>
  <si>
    <t>-577577428</t>
  </si>
  <si>
    <t>480</t>
  </si>
  <si>
    <t>61052800</t>
  </si>
  <si>
    <t>481</t>
  </si>
  <si>
    <t>2021688846</t>
  </si>
  <si>
    <t>482</t>
  </si>
  <si>
    <t>1795678992</t>
  </si>
  <si>
    <t>483</t>
  </si>
  <si>
    <t>1642767049</t>
  </si>
  <si>
    <t>484</t>
  </si>
  <si>
    <t>1263465810</t>
  </si>
  <si>
    <t>485</t>
  </si>
  <si>
    <t>1963813694</t>
  </si>
  <si>
    <t>486</t>
  </si>
  <si>
    <t>1141428854</t>
  </si>
  <si>
    <t>487</t>
  </si>
  <si>
    <t>8500149479</t>
  </si>
  <si>
    <t>Štítek označovací číslo 9</t>
  </si>
  <si>
    <t>1073594752</t>
  </si>
  <si>
    <t>488</t>
  </si>
  <si>
    <t>1370955591</t>
  </si>
  <si>
    <t>35.</t>
  </si>
  <si>
    <t>Nový lampový stožár č. 8</t>
  </si>
  <si>
    <t>411</t>
  </si>
  <si>
    <t>-2013298112</t>
  </si>
  <si>
    <t>412</t>
  </si>
  <si>
    <t>782905500</t>
  </si>
  <si>
    <t>413</t>
  </si>
  <si>
    <t>-863438007</t>
  </si>
  <si>
    <t>414</t>
  </si>
  <si>
    <t>-137805899</t>
  </si>
  <si>
    <t>415</t>
  </si>
  <si>
    <t>-1058868261</t>
  </si>
  <si>
    <t>416</t>
  </si>
  <si>
    <t>-1233634637</t>
  </si>
  <si>
    <t>417</t>
  </si>
  <si>
    <t>1353433571</t>
  </si>
  <si>
    <t>418</t>
  </si>
  <si>
    <t>1541022869</t>
  </si>
  <si>
    <t>653</t>
  </si>
  <si>
    <t>-1495392095</t>
  </si>
  <si>
    <t>420</t>
  </si>
  <si>
    <t>-1913135747</t>
  </si>
  <si>
    <t>421</t>
  </si>
  <si>
    <t>289536283</t>
  </si>
  <si>
    <t>422</t>
  </si>
  <si>
    <t>725933004</t>
  </si>
  <si>
    <t>423</t>
  </si>
  <si>
    <t>367521188</t>
  </si>
  <si>
    <t>424</t>
  </si>
  <si>
    <t>1566964337</t>
  </si>
  <si>
    <t>425</t>
  </si>
  <si>
    <t>-2072329840</t>
  </si>
  <si>
    <t>426</t>
  </si>
  <si>
    <t>714535672</t>
  </si>
  <si>
    <t>427</t>
  </si>
  <si>
    <t>8500149478</t>
  </si>
  <si>
    <t>Štítek označovací číslo 8</t>
  </si>
  <si>
    <t>57050771</t>
  </si>
  <si>
    <t>428</t>
  </si>
  <si>
    <t>1617191574</t>
  </si>
  <si>
    <t>429</t>
  </si>
  <si>
    <t>-1518388297</t>
  </si>
  <si>
    <t>37.</t>
  </si>
  <si>
    <t>Trasa od stav. roz. pilíře k lamp. stož. č. 9</t>
  </si>
  <si>
    <t>441</t>
  </si>
  <si>
    <t>460150303</t>
  </si>
  <si>
    <t>Hloubení kabelových zapažených i nezapažených rýh ručně š 50 cm, hl 120 cm, v hornině tř 3</t>
  </si>
  <si>
    <t>-1829995363</t>
  </si>
  <si>
    <t>442</t>
  </si>
  <si>
    <t>460560303</t>
  </si>
  <si>
    <t>Zásyp rýh ručně šířky 50 cm, hloubky 120 cm, z horniny třídy 3</t>
  </si>
  <si>
    <t>-175914021</t>
  </si>
  <si>
    <t>443</t>
  </si>
  <si>
    <t>-1263420997</t>
  </si>
  <si>
    <t>444</t>
  </si>
  <si>
    <t>42146257</t>
  </si>
  <si>
    <t>kotouč dia-řezný univerzální D 350mm</t>
  </si>
  <si>
    <t>-1476435988</t>
  </si>
  <si>
    <t>445</t>
  </si>
  <si>
    <t>58337344</t>
  </si>
  <si>
    <t>štěrkopísek frakce 0/32</t>
  </si>
  <si>
    <t>-985577803</t>
  </si>
  <si>
    <t>446</t>
  </si>
  <si>
    <t>58337302</t>
  </si>
  <si>
    <t>štěrkopísek frakce 0/16</t>
  </si>
  <si>
    <t>212916687</t>
  </si>
  <si>
    <t>1492</t>
  </si>
  <si>
    <t>58931966</t>
  </si>
  <si>
    <t>beton C 8/10 kamenivo frakce 0/16</t>
  </si>
  <si>
    <t>-1805711166</t>
  </si>
  <si>
    <t>447</t>
  </si>
  <si>
    <t>359841213</t>
  </si>
  <si>
    <t>448</t>
  </si>
  <si>
    <t>1827791130</t>
  </si>
  <si>
    <t>449</t>
  </si>
  <si>
    <t>-1905569233</t>
  </si>
  <si>
    <t>450</t>
  </si>
  <si>
    <t>-243422611</t>
  </si>
  <si>
    <t>451</t>
  </si>
  <si>
    <t>-486823755</t>
  </si>
  <si>
    <t>452</t>
  </si>
  <si>
    <t>738041516</t>
  </si>
  <si>
    <t>453</t>
  </si>
  <si>
    <t>1489745160</t>
  </si>
  <si>
    <t>454</t>
  </si>
  <si>
    <t>2052375274</t>
  </si>
  <si>
    <t>455</t>
  </si>
  <si>
    <t>1373019062</t>
  </si>
  <si>
    <t>456</t>
  </si>
  <si>
    <t>1036178095</t>
  </si>
  <si>
    <t>457</t>
  </si>
  <si>
    <t>460470001</t>
  </si>
  <si>
    <t>Provizorní zajištění potrubí ve výkopech při křížení s kabelem</t>
  </si>
  <si>
    <t>1575477954</t>
  </si>
  <si>
    <t>458</t>
  </si>
  <si>
    <t>ASFALT</t>
  </si>
  <si>
    <t>Gumoasfalt SA 12 ( 5kg kbelík )</t>
  </si>
  <si>
    <t>1862494413</t>
  </si>
  <si>
    <t>459</t>
  </si>
  <si>
    <t>741410021</t>
  </si>
  <si>
    <t>-2061719878</t>
  </si>
  <si>
    <t>460</t>
  </si>
  <si>
    <t>35442010</t>
  </si>
  <si>
    <t>svorka uzemnění Cu univerzální</t>
  </si>
  <si>
    <t>-623985511</t>
  </si>
  <si>
    <t>461</t>
  </si>
  <si>
    <t>35442062</t>
  </si>
  <si>
    <t>2072037997</t>
  </si>
  <si>
    <t>462</t>
  </si>
  <si>
    <t>460560103</t>
  </si>
  <si>
    <t>Zásyp rýh ručně šířky 35 cm, hloubky 20 cm, z horniny třídy 3</t>
  </si>
  <si>
    <t>-1379857529</t>
  </si>
  <si>
    <t>463</t>
  </si>
  <si>
    <t>460202103</t>
  </si>
  <si>
    <t>Hloubení kabelových nezapažených rýh strojně š 35 cm, hl 20 cm, v hornině tř 3</t>
  </si>
  <si>
    <t>-2008663496</t>
  </si>
  <si>
    <t>1510</t>
  </si>
  <si>
    <t>31686150</t>
  </si>
  <si>
    <t>lávka ocelová přes výkopy 1500x1000mm</t>
  </si>
  <si>
    <t>-894849700</t>
  </si>
  <si>
    <t>40.</t>
  </si>
  <si>
    <t>Trasa od stav. roz. pil. k lamp. stož. č. 14A</t>
  </si>
  <si>
    <t>489</t>
  </si>
  <si>
    <t>1762368355</t>
  </si>
  <si>
    <t>490</t>
  </si>
  <si>
    <t>-430315116</t>
  </si>
  <si>
    <t>491</t>
  </si>
  <si>
    <t>1794271168</t>
  </si>
  <si>
    <t>492</t>
  </si>
  <si>
    <t>212988882</t>
  </si>
  <si>
    <t>493</t>
  </si>
  <si>
    <t>-731997839</t>
  </si>
  <si>
    <t>494</t>
  </si>
  <si>
    <t>-1186380903</t>
  </si>
  <si>
    <t>495</t>
  </si>
  <si>
    <t>-673151153</t>
  </si>
  <si>
    <t>496</t>
  </si>
  <si>
    <t>1591233535</t>
  </si>
  <si>
    <t>497</t>
  </si>
  <si>
    <t>1985096811</t>
  </si>
  <si>
    <t>498</t>
  </si>
  <si>
    <t>34571350</t>
  </si>
  <si>
    <t>-173552022</t>
  </si>
  <si>
    <t>655</t>
  </si>
  <si>
    <t>-327684205</t>
  </si>
  <si>
    <t>500</t>
  </si>
  <si>
    <t>1078377090</t>
  </si>
  <si>
    <t>501</t>
  </si>
  <si>
    <t>1457613283</t>
  </si>
  <si>
    <t>502</t>
  </si>
  <si>
    <t>A19</t>
  </si>
  <si>
    <t>441845832</t>
  </si>
  <si>
    <t>503</t>
  </si>
  <si>
    <t>317759545</t>
  </si>
  <si>
    <t>41.</t>
  </si>
  <si>
    <t>Základ pro lampová stož. č. 14A</t>
  </si>
  <si>
    <t>504</t>
  </si>
  <si>
    <t>A20</t>
  </si>
  <si>
    <t>-663046115</t>
  </si>
  <si>
    <t>505</t>
  </si>
  <si>
    <t>725834566</t>
  </si>
  <si>
    <t>506</t>
  </si>
  <si>
    <t>-83782225</t>
  </si>
  <si>
    <t>507</t>
  </si>
  <si>
    <t>-1226513491</t>
  </si>
  <si>
    <t>508</t>
  </si>
  <si>
    <t>1868678989</t>
  </si>
  <si>
    <t>509</t>
  </si>
  <si>
    <t>-1280327534</t>
  </si>
  <si>
    <t>42.</t>
  </si>
  <si>
    <t>Nový lampový stožár č. 14A</t>
  </si>
  <si>
    <t>510</t>
  </si>
  <si>
    <t>2059631913</t>
  </si>
  <si>
    <t>511</t>
  </si>
  <si>
    <t>863010917</t>
  </si>
  <si>
    <t>1463019328</t>
  </si>
  <si>
    <t>513</t>
  </si>
  <si>
    <t>1814629731</t>
  </si>
  <si>
    <t>515</t>
  </si>
  <si>
    <t>1054726698</t>
  </si>
  <si>
    <t>516</t>
  </si>
  <si>
    <t>-1704609696</t>
  </si>
  <si>
    <t>517</t>
  </si>
  <si>
    <t>-1881718302</t>
  </si>
  <si>
    <t>518</t>
  </si>
  <si>
    <t>-419882111</t>
  </si>
  <si>
    <t>656</t>
  </si>
  <si>
    <t>-1356147136</t>
  </si>
  <si>
    <t>520</t>
  </si>
  <si>
    <t>392902772</t>
  </si>
  <si>
    <t>521</t>
  </si>
  <si>
    <t>-103406856</t>
  </si>
  <si>
    <t>522</t>
  </si>
  <si>
    <t>SVÍTIDLO.1</t>
  </si>
  <si>
    <t>SITECO, STREETLIGHT 11 MICRO LED 0,5a</t>
  </si>
  <si>
    <t>-77466665</t>
  </si>
  <si>
    <t>523</t>
  </si>
  <si>
    <t>1093588175</t>
  </si>
  <si>
    <t>524</t>
  </si>
  <si>
    <t>698294570</t>
  </si>
  <si>
    <t>525</t>
  </si>
  <si>
    <t>1272092476</t>
  </si>
  <si>
    <t>526</t>
  </si>
  <si>
    <t>A41</t>
  </si>
  <si>
    <t>Montáž svorka hromosvodná se 3 šrouby</t>
  </si>
  <si>
    <t>-838517953</t>
  </si>
  <si>
    <t>527</t>
  </si>
  <si>
    <t>-960326751</t>
  </si>
  <si>
    <t>528</t>
  </si>
  <si>
    <t>-1864438992</t>
  </si>
  <si>
    <t>529</t>
  </si>
  <si>
    <t>85001494714</t>
  </si>
  <si>
    <t>Štítek označovací číslo 14</t>
  </si>
  <si>
    <t>207096614</t>
  </si>
  <si>
    <t>530</t>
  </si>
  <si>
    <t>56289020</t>
  </si>
  <si>
    <t>číslo a písmeno orientační z plastu</t>
  </si>
  <si>
    <t>446112209</t>
  </si>
  <si>
    <t>43.</t>
  </si>
  <si>
    <t>Trasa od lamp. stož. č. 14A k lamp. stož. č. 10</t>
  </si>
  <si>
    <t>657</t>
  </si>
  <si>
    <t>-1249774874</t>
  </si>
  <si>
    <t>44.</t>
  </si>
  <si>
    <t>Základ pro lampový stož. č. 10</t>
  </si>
  <si>
    <t>570</t>
  </si>
  <si>
    <t>1581110106</t>
  </si>
  <si>
    <t>564</t>
  </si>
  <si>
    <t>368791205</t>
  </si>
  <si>
    <t>565</t>
  </si>
  <si>
    <t>1848857927</t>
  </si>
  <si>
    <t>566</t>
  </si>
  <si>
    <t>-989266730</t>
  </si>
  <si>
    <t>567</t>
  </si>
  <si>
    <t>-61042364</t>
  </si>
  <si>
    <t>568</t>
  </si>
  <si>
    <t>1538868821</t>
  </si>
  <si>
    <t>558</t>
  </si>
  <si>
    <t>1984387949</t>
  </si>
  <si>
    <t>559</t>
  </si>
  <si>
    <t>122248234</t>
  </si>
  <si>
    <t>560</t>
  </si>
  <si>
    <t>-1563483252</t>
  </si>
  <si>
    <t>561</t>
  </si>
  <si>
    <t>1513050626</t>
  </si>
  <si>
    <t>562</t>
  </si>
  <si>
    <t>-1377967814</t>
  </si>
  <si>
    <t>563</t>
  </si>
  <si>
    <t>-1006344888</t>
  </si>
  <si>
    <t>45..</t>
  </si>
  <si>
    <t>Nový lampový stožár č. 10</t>
  </si>
  <si>
    <t>599</t>
  </si>
  <si>
    <t>1930242256</t>
  </si>
  <si>
    <t>600</t>
  </si>
  <si>
    <t>-2024573306</t>
  </si>
  <si>
    <t>601</t>
  </si>
  <si>
    <t>-1165083667</t>
  </si>
  <si>
    <t>602</t>
  </si>
  <si>
    <t>1380121059</t>
  </si>
  <si>
    <t>603</t>
  </si>
  <si>
    <t>1560047615</t>
  </si>
  <si>
    <t>604</t>
  </si>
  <si>
    <t>223758988</t>
  </si>
  <si>
    <t>605</t>
  </si>
  <si>
    <t>2143826674</t>
  </si>
  <si>
    <t>606</t>
  </si>
  <si>
    <t>1144700340</t>
  </si>
  <si>
    <t>658</t>
  </si>
  <si>
    <t>-794644933</t>
  </si>
  <si>
    <t>608</t>
  </si>
  <si>
    <t>1935825796</t>
  </si>
  <si>
    <t>609</t>
  </si>
  <si>
    <t>-665421225</t>
  </si>
  <si>
    <t>610</t>
  </si>
  <si>
    <t>-495494409</t>
  </si>
  <si>
    <t>611</t>
  </si>
  <si>
    <t>-635330669</t>
  </si>
  <si>
    <t>612</t>
  </si>
  <si>
    <t>1255436530</t>
  </si>
  <si>
    <t>613</t>
  </si>
  <si>
    <t>-897313010</t>
  </si>
  <si>
    <t>614</t>
  </si>
  <si>
    <t>465735326</t>
  </si>
  <si>
    <t>615</t>
  </si>
  <si>
    <t>85001494710</t>
  </si>
  <si>
    <t>Štítek označovací číslo 10</t>
  </si>
  <si>
    <t>-1904461560</t>
  </si>
  <si>
    <t>616</t>
  </si>
  <si>
    <t>2014989304</t>
  </si>
  <si>
    <t>617</t>
  </si>
  <si>
    <t>-1114814027</t>
  </si>
  <si>
    <t>45.</t>
  </si>
  <si>
    <t>Trasa od lamp. stož. č. 10 k lamp. stož. č. 11</t>
  </si>
  <si>
    <t>571</t>
  </si>
  <si>
    <t>-1124726758</t>
  </si>
  <si>
    <t>572</t>
  </si>
  <si>
    <t>-134971641</t>
  </si>
  <si>
    <t>573</t>
  </si>
  <si>
    <t>-1641864365</t>
  </si>
  <si>
    <t>574</t>
  </si>
  <si>
    <t>-655371595</t>
  </si>
  <si>
    <t>575</t>
  </si>
  <si>
    <t>-171938857</t>
  </si>
  <si>
    <t>576</t>
  </si>
  <si>
    <t>2077883344</t>
  </si>
  <si>
    <t>577</t>
  </si>
  <si>
    <t>-1792444027</t>
  </si>
  <si>
    <t>578</t>
  </si>
  <si>
    <t>-1301090435</t>
  </si>
  <si>
    <t>579</t>
  </si>
  <si>
    <t>1663678989</t>
  </si>
  <si>
    <t>580</t>
  </si>
  <si>
    <t>-461778283</t>
  </si>
  <si>
    <t>581</t>
  </si>
  <si>
    <t>931170843</t>
  </si>
  <si>
    <t>659</t>
  </si>
  <si>
    <t>894032981</t>
  </si>
  <si>
    <t>583</t>
  </si>
  <si>
    <t>-1550498277</t>
  </si>
  <si>
    <t>584</t>
  </si>
  <si>
    <t>-721161914</t>
  </si>
  <si>
    <t>585</t>
  </si>
  <si>
    <t>1119843458</t>
  </si>
  <si>
    <t>586</t>
  </si>
  <si>
    <t>2053712934</t>
  </si>
  <si>
    <t>587</t>
  </si>
  <si>
    <t>-1525848862</t>
  </si>
  <si>
    <t>1494</t>
  </si>
  <si>
    <t>1130658784</t>
  </si>
  <si>
    <t>588</t>
  </si>
  <si>
    <t>-1269461289</t>
  </si>
  <si>
    <t>589</t>
  </si>
  <si>
    <t>-1717964837</t>
  </si>
  <si>
    <t>590</t>
  </si>
  <si>
    <t>357508282</t>
  </si>
  <si>
    <t>591</t>
  </si>
  <si>
    <t>-619367494</t>
  </si>
  <si>
    <t>592</t>
  </si>
  <si>
    <t>1530766517</t>
  </si>
  <si>
    <t>1511</t>
  </si>
  <si>
    <t>1769967051</t>
  </si>
  <si>
    <t>46.</t>
  </si>
  <si>
    <t>Základ pro lamp. stož. č. 11</t>
  </si>
  <si>
    <t>593</t>
  </si>
  <si>
    <t>-1057123804</t>
  </si>
  <si>
    <t>594</t>
  </si>
  <si>
    <t>186000799</t>
  </si>
  <si>
    <t>595</t>
  </si>
  <si>
    <t>-841587693</t>
  </si>
  <si>
    <t>596</t>
  </si>
  <si>
    <t>1779699792</t>
  </si>
  <si>
    <t>597</t>
  </si>
  <si>
    <t>1657121857</t>
  </si>
  <si>
    <t>598</t>
  </si>
  <si>
    <t>-1138695233</t>
  </si>
  <si>
    <t>47.</t>
  </si>
  <si>
    <t>Nový lampový stožár č. 11</t>
  </si>
  <si>
    <t>618</t>
  </si>
  <si>
    <t>-893661470</t>
  </si>
  <si>
    <t>619</t>
  </si>
  <si>
    <t>-229483458</t>
  </si>
  <si>
    <t>620</t>
  </si>
  <si>
    <t>-1495943595</t>
  </si>
  <si>
    <t>621</t>
  </si>
  <si>
    <t>-931096545</t>
  </si>
  <si>
    <t>622</t>
  </si>
  <si>
    <t>744342474</t>
  </si>
  <si>
    <t>623</t>
  </si>
  <si>
    <t>-1951447472</t>
  </si>
  <si>
    <t>624</t>
  </si>
  <si>
    <t>-1850700983</t>
  </si>
  <si>
    <t>625</t>
  </si>
  <si>
    <t>-365460010</t>
  </si>
  <si>
    <t>626</t>
  </si>
  <si>
    <t>-1208660272</t>
  </si>
  <si>
    <t>660</t>
  </si>
  <si>
    <t>-2036625388</t>
  </si>
  <si>
    <t>628</t>
  </si>
  <si>
    <t>-1004311254</t>
  </si>
  <si>
    <t>629</t>
  </si>
  <si>
    <t>-1687867169</t>
  </si>
  <si>
    <t>630</t>
  </si>
  <si>
    <t>1676230426</t>
  </si>
  <si>
    <t>631</t>
  </si>
  <si>
    <t>-1890563319</t>
  </si>
  <si>
    <t>632</t>
  </si>
  <si>
    <t>1112955130</t>
  </si>
  <si>
    <t>633</t>
  </si>
  <si>
    <t>172750365</t>
  </si>
  <si>
    <t>634</t>
  </si>
  <si>
    <t>1183847531</t>
  </si>
  <si>
    <t>635</t>
  </si>
  <si>
    <t>85001494711</t>
  </si>
  <si>
    <t>2133327671</t>
  </si>
  <si>
    <t>636</t>
  </si>
  <si>
    <t>1701271730</t>
  </si>
  <si>
    <t>48.</t>
  </si>
  <si>
    <t>Trasa od lamp. stož. č. 11 k lamp. stož. č. 12</t>
  </si>
  <si>
    <t>661</t>
  </si>
  <si>
    <t>-2014583899</t>
  </si>
  <si>
    <t>662</t>
  </si>
  <si>
    <t>1561992000</t>
  </si>
  <si>
    <t>663</t>
  </si>
  <si>
    <t>-1281642712</t>
  </si>
  <si>
    <t>664</t>
  </si>
  <si>
    <t>314338987</t>
  </si>
  <si>
    <t>665</t>
  </si>
  <si>
    <t>514522287</t>
  </si>
  <si>
    <t>666</t>
  </si>
  <si>
    <t>818087212</t>
  </si>
  <si>
    <t>667</t>
  </si>
  <si>
    <t>-1674239107</t>
  </si>
  <si>
    <t>778</t>
  </si>
  <si>
    <t>1570408821</t>
  </si>
  <si>
    <t>779</t>
  </si>
  <si>
    <t>1583058147</t>
  </si>
  <si>
    <t>668</t>
  </si>
  <si>
    <t>-1411263434</t>
  </si>
  <si>
    <t>669</t>
  </si>
  <si>
    <t>1190459190</t>
  </si>
  <si>
    <t>670</t>
  </si>
  <si>
    <t>-1319943324</t>
  </si>
  <si>
    <t>671</t>
  </si>
  <si>
    <t>-1169150686</t>
  </si>
  <si>
    <t>672</t>
  </si>
  <si>
    <t>-1549688899</t>
  </si>
  <si>
    <t>673</t>
  </si>
  <si>
    <t>-1978433973</t>
  </si>
  <si>
    <t>674</t>
  </si>
  <si>
    <t>-1885693722</t>
  </si>
  <si>
    <t>675</t>
  </si>
  <si>
    <t>1636556730</t>
  </si>
  <si>
    <t>676</t>
  </si>
  <si>
    <t>-307256778</t>
  </si>
  <si>
    <t>1495</t>
  </si>
  <si>
    <t>-870606000</t>
  </si>
  <si>
    <t>677</t>
  </si>
  <si>
    <t>242029151</t>
  </si>
  <si>
    <t>678</t>
  </si>
  <si>
    <t>-243547947</t>
  </si>
  <si>
    <t>679</t>
  </si>
  <si>
    <t>2125956387</t>
  </si>
  <si>
    <t>680</t>
  </si>
  <si>
    <t>59345040</t>
  </si>
  <si>
    <t>681</t>
  </si>
  <si>
    <t>325881444</t>
  </si>
  <si>
    <t>683</t>
  </si>
  <si>
    <t>1759233291</t>
  </si>
  <si>
    <t>1512</t>
  </si>
  <si>
    <t>-796682516</t>
  </si>
  <si>
    <t>46..</t>
  </si>
  <si>
    <t>Základ pro lamp. stož. č. 12</t>
  </si>
  <si>
    <t>729</t>
  </si>
  <si>
    <t>-1531822375</t>
  </si>
  <si>
    <t>730</t>
  </si>
  <si>
    <t>-495557135</t>
  </si>
  <si>
    <t>731</t>
  </si>
  <si>
    <t>99269190</t>
  </si>
  <si>
    <t>732</t>
  </si>
  <si>
    <t>-1365328094</t>
  </si>
  <si>
    <t>733</t>
  </si>
  <si>
    <t>-647131278</t>
  </si>
  <si>
    <t>734</t>
  </si>
  <si>
    <t>2115088798</t>
  </si>
  <si>
    <t>49.</t>
  </si>
  <si>
    <t>Nový lamp. stož. č. 12</t>
  </si>
  <si>
    <t>684</t>
  </si>
  <si>
    <t>883787445</t>
  </si>
  <si>
    <t>685</t>
  </si>
  <si>
    <t>-1095290372</t>
  </si>
  <si>
    <t>686</t>
  </si>
  <si>
    <t>-2119381658</t>
  </si>
  <si>
    <t>687</t>
  </si>
  <si>
    <t>1423754178</t>
  </si>
  <si>
    <t>688</t>
  </si>
  <si>
    <t>-458473042</t>
  </si>
  <si>
    <t>689</t>
  </si>
  <si>
    <t>-331259628</t>
  </si>
  <si>
    <t>690</t>
  </si>
  <si>
    <t>184927136</t>
  </si>
  <si>
    <t>691</t>
  </si>
  <si>
    <t>-1922172893</t>
  </si>
  <si>
    <t>692</t>
  </si>
  <si>
    <t>805723085</t>
  </si>
  <si>
    <t>693</t>
  </si>
  <si>
    <t>-483432680</t>
  </si>
  <si>
    <t>694</t>
  </si>
  <si>
    <t>-1353538410</t>
  </si>
  <si>
    <t>695</t>
  </si>
  <si>
    <t>10655923</t>
  </si>
  <si>
    <t>696</t>
  </si>
  <si>
    <t>292239172</t>
  </si>
  <si>
    <t>697</t>
  </si>
  <si>
    <t>-570533016</t>
  </si>
  <si>
    <t>698</t>
  </si>
  <si>
    <t>1604089614</t>
  </si>
  <si>
    <t>699</t>
  </si>
  <si>
    <t>-1150817892</t>
  </si>
  <si>
    <t>700</t>
  </si>
  <si>
    <t>414849735</t>
  </si>
  <si>
    <t>701</t>
  </si>
  <si>
    <t>85001494712</t>
  </si>
  <si>
    <t>Štítek označovací číslo 12</t>
  </si>
  <si>
    <t>1186535586</t>
  </si>
  <si>
    <t>702</t>
  </si>
  <si>
    <t>589458358</t>
  </si>
  <si>
    <t>50.</t>
  </si>
  <si>
    <t>Trasa od lamp. stož. č. 12 k lamp. stož. č. 13</t>
  </si>
  <si>
    <t>703</t>
  </si>
  <si>
    <t>-481136047</t>
  </si>
  <si>
    <t>704</t>
  </si>
  <si>
    <t>-2066687783</t>
  </si>
  <si>
    <t>705</t>
  </si>
  <si>
    <t>1681111283</t>
  </si>
  <si>
    <t>706</t>
  </si>
  <si>
    <t>204806546</t>
  </si>
  <si>
    <t>707</t>
  </si>
  <si>
    <t>874352790</t>
  </si>
  <si>
    <t>708</t>
  </si>
  <si>
    <t>1937694699</t>
  </si>
  <si>
    <t>780</t>
  </si>
  <si>
    <t>-308309487</t>
  </si>
  <si>
    <t>781</t>
  </si>
  <si>
    <t>-254019296</t>
  </si>
  <si>
    <t>710</t>
  </si>
  <si>
    <t>888112273</t>
  </si>
  <si>
    <t>711</t>
  </si>
  <si>
    <t>1113368597</t>
  </si>
  <si>
    <t>712</t>
  </si>
  <si>
    <t>1060111915</t>
  </si>
  <si>
    <t>713</t>
  </si>
  <si>
    <t>-1854122662</t>
  </si>
  <si>
    <t>714</t>
  </si>
  <si>
    <t>-1845097785</t>
  </si>
  <si>
    <t>715</t>
  </si>
  <si>
    <t>378895662</t>
  </si>
  <si>
    <t>716</t>
  </si>
  <si>
    <t>-1145283404</t>
  </si>
  <si>
    <t>719</t>
  </si>
  <si>
    <t>460650182</t>
  </si>
  <si>
    <t>Osazení betonových obrubníků ležatých chodníkových do betonu prostého</t>
  </si>
  <si>
    <t>575649503</t>
  </si>
  <si>
    <t>727</t>
  </si>
  <si>
    <t>4400861330</t>
  </si>
  <si>
    <t>Zahradní obrubník DEK 1000/50/250 přírodní</t>
  </si>
  <si>
    <t>-649333540</t>
  </si>
  <si>
    <t>721</t>
  </si>
  <si>
    <t>961044111</t>
  </si>
  <si>
    <t>Bourání základů z betonu prostého</t>
  </si>
  <si>
    <t>777358126</t>
  </si>
  <si>
    <t>722</t>
  </si>
  <si>
    <t>58932310</t>
  </si>
  <si>
    <t>beton C 12/15 kamenivo frakce 0/8</t>
  </si>
  <si>
    <t>947418790</t>
  </si>
  <si>
    <t>723</t>
  </si>
  <si>
    <t>997013501</t>
  </si>
  <si>
    <t>Odvoz suti a vybouraných hmot na skládku nebo meziskládku do 1 km se složením</t>
  </si>
  <si>
    <t>374960749</t>
  </si>
  <si>
    <t>724</t>
  </si>
  <si>
    <t>997013509</t>
  </si>
  <si>
    <t>Příplatek k odvozu suti a vybouraných hmot na skládku ZKD 1 km přes 1 km</t>
  </si>
  <si>
    <t>2066105542</t>
  </si>
  <si>
    <t>725</t>
  </si>
  <si>
    <t>460030039</t>
  </si>
  <si>
    <t>Rozebrání dlažeb ručně z dlaždic zámkových do písku spáry nezalité</t>
  </si>
  <si>
    <t>-613819750</t>
  </si>
  <si>
    <t>726</t>
  </si>
  <si>
    <t>460650162</t>
  </si>
  <si>
    <t>Kladení dlažby z dlaždic betonových tvarovaných a zámkových do lože z kameniva těženého</t>
  </si>
  <si>
    <t>-1497415325</t>
  </si>
  <si>
    <t>728</t>
  </si>
  <si>
    <t>58337303</t>
  </si>
  <si>
    <t>štěrkopísek frakce 0/8</t>
  </si>
  <si>
    <t>66000598</t>
  </si>
  <si>
    <t>1513</t>
  </si>
  <si>
    <t>1803410125</t>
  </si>
  <si>
    <t>51.</t>
  </si>
  <si>
    <t>Základ pro lamp. stož. 13</t>
  </si>
  <si>
    <t>735</t>
  </si>
  <si>
    <t>9</t>
  </si>
  <si>
    <t>1889299346</t>
  </si>
  <si>
    <t>736</t>
  </si>
  <si>
    <t>1766510316</t>
  </si>
  <si>
    <t>737</t>
  </si>
  <si>
    <t>1007831226</t>
  </si>
  <si>
    <t>738</t>
  </si>
  <si>
    <t>279992128</t>
  </si>
  <si>
    <t>739</t>
  </si>
  <si>
    <t>874203306</t>
  </si>
  <si>
    <t>740</t>
  </si>
  <si>
    <t>1805192083</t>
  </si>
  <si>
    <t>52.</t>
  </si>
  <si>
    <t>Nový lampový stožár č. 13</t>
  </si>
  <si>
    <t>741</t>
  </si>
  <si>
    <t>-389427089</t>
  </si>
  <si>
    <t>742</t>
  </si>
  <si>
    <t>-27874108</t>
  </si>
  <si>
    <t>743</t>
  </si>
  <si>
    <t>-745936574</t>
  </si>
  <si>
    <t>744</t>
  </si>
  <si>
    <t>-1418766726</t>
  </si>
  <si>
    <t>745</t>
  </si>
  <si>
    <t>-932189364</t>
  </si>
  <si>
    <t>746</t>
  </si>
  <si>
    <t>1367046793</t>
  </si>
  <si>
    <t>747</t>
  </si>
  <si>
    <t>-74547282</t>
  </si>
  <si>
    <t>748</t>
  </si>
  <si>
    <t>-1773062840</t>
  </si>
  <si>
    <t>749</t>
  </si>
  <si>
    <t>2092873793</t>
  </si>
  <si>
    <t>750</t>
  </si>
  <si>
    <t>1369624717</t>
  </si>
  <si>
    <t>751</t>
  </si>
  <si>
    <t>-1657742288</t>
  </si>
  <si>
    <t>752</t>
  </si>
  <si>
    <t>1776341039</t>
  </si>
  <si>
    <t>753</t>
  </si>
  <si>
    <t>-358961593</t>
  </si>
  <si>
    <t>754</t>
  </si>
  <si>
    <t>1544590351</t>
  </si>
  <si>
    <t>755</t>
  </si>
  <si>
    <t>1529561221</t>
  </si>
  <si>
    <t>756</t>
  </si>
  <si>
    <t>-1553008757</t>
  </si>
  <si>
    <t>757</t>
  </si>
  <si>
    <t>1801368698</t>
  </si>
  <si>
    <t>758</t>
  </si>
  <si>
    <t>85001494713</t>
  </si>
  <si>
    <t>Štítek označovací číslo 13</t>
  </si>
  <si>
    <t>260729018</t>
  </si>
  <si>
    <t>759</t>
  </si>
  <si>
    <t>537016334</t>
  </si>
  <si>
    <t>53.</t>
  </si>
  <si>
    <t>Trasa od lamp. stož. č. 13 k lamp. stož. 14</t>
  </si>
  <si>
    <t>760</t>
  </si>
  <si>
    <t>974510684</t>
  </si>
  <si>
    <t>761</t>
  </si>
  <si>
    <t>-541312427</t>
  </si>
  <si>
    <t>762</t>
  </si>
  <si>
    <t>-1464196061</t>
  </si>
  <si>
    <t>763</t>
  </si>
  <si>
    <t>1845928167</t>
  </si>
  <si>
    <t>764</t>
  </si>
  <si>
    <t>567795784</t>
  </si>
  <si>
    <t>765</t>
  </si>
  <si>
    <t>-836124161</t>
  </si>
  <si>
    <t>782</t>
  </si>
  <si>
    <t>-1600342853</t>
  </si>
  <si>
    <t>783</t>
  </si>
  <si>
    <t>-66556351</t>
  </si>
  <si>
    <t>766</t>
  </si>
  <si>
    <t>1894546697</t>
  </si>
  <si>
    <t>767</t>
  </si>
  <si>
    <t>-707117400</t>
  </si>
  <si>
    <t>768</t>
  </si>
  <si>
    <t>-661748760</t>
  </si>
  <si>
    <t>769</t>
  </si>
  <si>
    <t>-1024501724</t>
  </si>
  <si>
    <t>770</t>
  </si>
  <si>
    <t>821898428</t>
  </si>
  <si>
    <t>771</t>
  </si>
  <si>
    <t>2138629555</t>
  </si>
  <si>
    <t>772</t>
  </si>
  <si>
    <t>667607405</t>
  </si>
  <si>
    <t>773</t>
  </si>
  <si>
    <t>947169768</t>
  </si>
  <si>
    <t>774</t>
  </si>
  <si>
    <t>1028163315</t>
  </si>
  <si>
    <t>775</t>
  </si>
  <si>
    <t>-1784879770</t>
  </si>
  <si>
    <t>776</t>
  </si>
  <si>
    <t>1746638555</t>
  </si>
  <si>
    <t>777</t>
  </si>
  <si>
    <t>1102541701</t>
  </si>
  <si>
    <t>1514</t>
  </si>
  <si>
    <t>-423792239</t>
  </si>
  <si>
    <t>54.</t>
  </si>
  <si>
    <t>Základ pro lamp. stož. č. 14</t>
  </si>
  <si>
    <t>784</t>
  </si>
  <si>
    <t>221572329</t>
  </si>
  <si>
    <t>785</t>
  </si>
  <si>
    <t>668127471</t>
  </si>
  <si>
    <t>786</t>
  </si>
  <si>
    <t>1651381628</t>
  </si>
  <si>
    <t>787</t>
  </si>
  <si>
    <t>-47733313</t>
  </si>
  <si>
    <t>788</t>
  </si>
  <si>
    <t>-62713560</t>
  </si>
  <si>
    <t>789</t>
  </si>
  <si>
    <t>-791134532</t>
  </si>
  <si>
    <t>55.</t>
  </si>
  <si>
    <t>Nový lampový stožár č. 14</t>
  </si>
  <si>
    <t>790</t>
  </si>
  <si>
    <t>-1264156142</t>
  </si>
  <si>
    <t>791</t>
  </si>
  <si>
    <t>902078898</t>
  </si>
  <si>
    <t>792</t>
  </si>
  <si>
    <t>260579788</t>
  </si>
  <si>
    <t>793</t>
  </si>
  <si>
    <t>1705338213</t>
  </si>
  <si>
    <t>794</t>
  </si>
  <si>
    <t>-2139339809</t>
  </si>
  <si>
    <t>795</t>
  </si>
  <si>
    <t>1146785297</t>
  </si>
  <si>
    <t>796</t>
  </si>
  <si>
    <t>-1922470793</t>
  </si>
  <si>
    <t>797</t>
  </si>
  <si>
    <t>1537778562</t>
  </si>
  <si>
    <t>798</t>
  </si>
  <si>
    <t>254700066</t>
  </si>
  <si>
    <t>799</t>
  </si>
  <si>
    <t>826978378</t>
  </si>
  <si>
    <t>800</t>
  </si>
  <si>
    <t>1914887516</t>
  </si>
  <si>
    <t>801</t>
  </si>
  <si>
    <t>1823095407</t>
  </si>
  <si>
    <t>802</t>
  </si>
  <si>
    <t>-1309862439</t>
  </si>
  <si>
    <t>803</t>
  </si>
  <si>
    <t>947240833</t>
  </si>
  <si>
    <t>804</t>
  </si>
  <si>
    <t>539223751</t>
  </si>
  <si>
    <t>805</t>
  </si>
  <si>
    <t>-1883715345</t>
  </si>
  <si>
    <t>806</t>
  </si>
  <si>
    <t>-1839674830</t>
  </si>
  <si>
    <t>807</t>
  </si>
  <si>
    <t>85001494714.</t>
  </si>
  <si>
    <t>-1832269577</t>
  </si>
  <si>
    <t>808</t>
  </si>
  <si>
    <t>-397151044</t>
  </si>
  <si>
    <t>60.</t>
  </si>
  <si>
    <t>Základ pro lampový stož. č. 1A</t>
  </si>
  <si>
    <t>858</t>
  </si>
  <si>
    <t>A23</t>
  </si>
  <si>
    <t>K 6-133/89/60 Z</t>
  </si>
  <si>
    <t>1933598836</t>
  </si>
  <si>
    <t>859</t>
  </si>
  <si>
    <t>-607163069</t>
  </si>
  <si>
    <t>61.</t>
  </si>
  <si>
    <t>Nový lampový stožár 1A</t>
  </si>
  <si>
    <t>862</t>
  </si>
  <si>
    <t>-1124523673</t>
  </si>
  <si>
    <t>863</t>
  </si>
  <si>
    <t>1633497670</t>
  </si>
  <si>
    <t>864</t>
  </si>
  <si>
    <t>-841562696</t>
  </si>
  <si>
    <t>865</t>
  </si>
  <si>
    <t>-1974960860</t>
  </si>
  <si>
    <t>866</t>
  </si>
  <si>
    <t>1162786384</t>
  </si>
  <si>
    <t>969</t>
  </si>
  <si>
    <t>201013066</t>
  </si>
  <si>
    <t>877</t>
  </si>
  <si>
    <t>1285007469</t>
  </si>
  <si>
    <t>867</t>
  </si>
  <si>
    <t>1995760869</t>
  </si>
  <si>
    <t>868</t>
  </si>
  <si>
    <t>1218440320</t>
  </si>
  <si>
    <t>869</t>
  </si>
  <si>
    <t>1994170722</t>
  </si>
  <si>
    <t>870</t>
  </si>
  <si>
    <t>-541711806</t>
  </si>
  <si>
    <t>871</t>
  </si>
  <si>
    <t>SVÍTIDLO.2</t>
  </si>
  <si>
    <t>-1843106960</t>
  </si>
  <si>
    <t>872</t>
  </si>
  <si>
    <t>1493760931</t>
  </si>
  <si>
    <t>873</t>
  </si>
  <si>
    <t>-1704240579</t>
  </si>
  <si>
    <t>874</t>
  </si>
  <si>
    <t>1389725119</t>
  </si>
  <si>
    <t>875</t>
  </si>
  <si>
    <t>-251136555</t>
  </si>
  <si>
    <t>876</t>
  </si>
  <si>
    <t>-478392990</t>
  </si>
  <si>
    <t>878</t>
  </si>
  <si>
    <t>1749422427</t>
  </si>
  <si>
    <t>879</t>
  </si>
  <si>
    <t>8500149471a</t>
  </si>
  <si>
    <t>2120904327</t>
  </si>
  <si>
    <t>880</t>
  </si>
  <si>
    <t>1501604252</t>
  </si>
  <si>
    <t>881</t>
  </si>
  <si>
    <t>-464601028</t>
  </si>
  <si>
    <t>1515</t>
  </si>
  <si>
    <t>-1154447410</t>
  </si>
  <si>
    <t>63.</t>
  </si>
  <si>
    <t>Základ pro lamp. stož. č. 2A</t>
  </si>
  <si>
    <t>904</t>
  </si>
  <si>
    <t>-403667442</t>
  </si>
  <si>
    <t>905</t>
  </si>
  <si>
    <t>-1529116310</t>
  </si>
  <si>
    <t>64.</t>
  </si>
  <si>
    <t>Nový lampový stožár č. 2A</t>
  </si>
  <si>
    <t>908</t>
  </si>
  <si>
    <t>510321266</t>
  </si>
  <si>
    <t>909</t>
  </si>
  <si>
    <t>783474320</t>
  </si>
  <si>
    <t>910</t>
  </si>
  <si>
    <t>1361073508</t>
  </si>
  <si>
    <t>911</t>
  </si>
  <si>
    <t>1772965526</t>
  </si>
  <si>
    <t>912</t>
  </si>
  <si>
    <t>1131721165</t>
  </si>
  <si>
    <t>970</t>
  </si>
  <si>
    <t>1030526430</t>
  </si>
  <si>
    <t>913</t>
  </si>
  <si>
    <t>-354525876</t>
  </si>
  <si>
    <t>914</t>
  </si>
  <si>
    <t>-1498841837</t>
  </si>
  <si>
    <t>915</t>
  </si>
  <si>
    <t>-220851511</t>
  </si>
  <si>
    <t>916</t>
  </si>
  <si>
    <t>-1823219439</t>
  </si>
  <si>
    <t>917</t>
  </si>
  <si>
    <t>-1771343051</t>
  </si>
  <si>
    <t>918</t>
  </si>
  <si>
    <t>-1000078720</t>
  </si>
  <si>
    <t>919</t>
  </si>
  <si>
    <t>1994871303</t>
  </si>
  <si>
    <t>920</t>
  </si>
  <si>
    <t>627810178</t>
  </si>
  <si>
    <t>921</t>
  </si>
  <si>
    <t>-1574366742</t>
  </si>
  <si>
    <t>922</t>
  </si>
  <si>
    <t>-359604624</t>
  </si>
  <si>
    <t>923</t>
  </si>
  <si>
    <t>1454855326</t>
  </si>
  <si>
    <t>924</t>
  </si>
  <si>
    <t>-1533088629</t>
  </si>
  <si>
    <t>925</t>
  </si>
  <si>
    <t>8500149472A</t>
  </si>
  <si>
    <t>900835070</t>
  </si>
  <si>
    <t>926</t>
  </si>
  <si>
    <t>-11508450</t>
  </si>
  <si>
    <t>927</t>
  </si>
  <si>
    <t>74080093</t>
  </si>
  <si>
    <t>66.</t>
  </si>
  <si>
    <t>Základ pro lamp. stož. č. 3A</t>
  </si>
  <si>
    <t>945</t>
  </si>
  <si>
    <t>-1527441711</t>
  </si>
  <si>
    <t>946</t>
  </si>
  <si>
    <t>1167506017</t>
  </si>
  <si>
    <t>67.</t>
  </si>
  <si>
    <t>Nový lampový stožár č. 3A</t>
  </si>
  <si>
    <t>949</t>
  </si>
  <si>
    <t>-1866244226</t>
  </si>
  <si>
    <t>950</t>
  </si>
  <si>
    <t>43580708</t>
  </si>
  <si>
    <t>951</t>
  </si>
  <si>
    <t>688021369</t>
  </si>
  <si>
    <t>952</t>
  </si>
  <si>
    <t>389139320</t>
  </si>
  <si>
    <t>953</t>
  </si>
  <si>
    <t>1711441426</t>
  </si>
  <si>
    <t>971</t>
  </si>
  <si>
    <t>-581456075</t>
  </si>
  <si>
    <t>954</t>
  </si>
  <si>
    <t>-1803683235</t>
  </si>
  <si>
    <t>955</t>
  </si>
  <si>
    <t>-399608175</t>
  </si>
  <si>
    <t>956</t>
  </si>
  <si>
    <t>-2114468654</t>
  </si>
  <si>
    <t>957</t>
  </si>
  <si>
    <t>-318556600</t>
  </si>
  <si>
    <t>958</t>
  </si>
  <si>
    <t>-25392845</t>
  </si>
  <si>
    <t>959</t>
  </si>
  <si>
    <t>266768839</t>
  </si>
  <si>
    <t>960</t>
  </si>
  <si>
    <t>689866028</t>
  </si>
  <si>
    <t>961</t>
  </si>
  <si>
    <t>1277418617</t>
  </si>
  <si>
    <t>962</t>
  </si>
  <si>
    <t>-832394671</t>
  </si>
  <si>
    <t>963</t>
  </si>
  <si>
    <t>-872604857</t>
  </si>
  <si>
    <t>964</t>
  </si>
  <si>
    <t>1602774603</t>
  </si>
  <si>
    <t>965</t>
  </si>
  <si>
    <t>-186904061</t>
  </si>
  <si>
    <t>966</t>
  </si>
  <si>
    <t>8500149473A</t>
  </si>
  <si>
    <t>-1698672256</t>
  </si>
  <si>
    <t>967</t>
  </si>
  <si>
    <t>-1271879230</t>
  </si>
  <si>
    <t>968</t>
  </si>
  <si>
    <t>1450334901</t>
  </si>
  <si>
    <t>69.</t>
  </si>
  <si>
    <t>Základ pro lampový stožár č. 4A</t>
  </si>
  <si>
    <t>997</t>
  </si>
  <si>
    <t>-833177257</t>
  </si>
  <si>
    <t>998</t>
  </si>
  <si>
    <t>-556268224</t>
  </si>
  <si>
    <t>70.</t>
  </si>
  <si>
    <t>Nový lampový stožár č. 4A</t>
  </si>
  <si>
    <t>1001</t>
  </si>
  <si>
    <t>-498393324</t>
  </si>
  <si>
    <t>1002</t>
  </si>
  <si>
    <t>-1543784401</t>
  </si>
  <si>
    <t>1003</t>
  </si>
  <si>
    <t>1417791577</t>
  </si>
  <si>
    <t>1004</t>
  </si>
  <si>
    <t>-101300675</t>
  </si>
  <si>
    <t>1005</t>
  </si>
  <si>
    <t>604020075</t>
  </si>
  <si>
    <t>1006</t>
  </si>
  <si>
    <t>-60145506</t>
  </si>
  <si>
    <t>1007</t>
  </si>
  <si>
    <t>1877916121</t>
  </si>
  <si>
    <t>1008</t>
  </si>
  <si>
    <t>-665735343</t>
  </si>
  <si>
    <t>1009</t>
  </si>
  <si>
    <t>-1612572093</t>
  </si>
  <si>
    <t>1010</t>
  </si>
  <si>
    <t>972932862</t>
  </si>
  <si>
    <t>1011</t>
  </si>
  <si>
    <t>-349086639</t>
  </si>
  <si>
    <t>1012</t>
  </si>
  <si>
    <t>217070758</t>
  </si>
  <si>
    <t>1013</t>
  </si>
  <si>
    <t>1631015837</t>
  </si>
  <si>
    <t>1014</t>
  </si>
  <si>
    <t>-1815969598</t>
  </si>
  <si>
    <t>1015</t>
  </si>
  <si>
    <t>1348710650</t>
  </si>
  <si>
    <t>1016</t>
  </si>
  <si>
    <t>-1658221862</t>
  </si>
  <si>
    <t>1017</t>
  </si>
  <si>
    <t>74330070</t>
  </si>
  <si>
    <t>1018</t>
  </si>
  <si>
    <t>35461719</t>
  </si>
  <si>
    <t>1019</t>
  </si>
  <si>
    <t>8500149474A</t>
  </si>
  <si>
    <t>Štítek označovací číslo 4</t>
  </si>
  <si>
    <t>-145360071</t>
  </si>
  <si>
    <t>1020</t>
  </si>
  <si>
    <t>-885389880</t>
  </si>
  <si>
    <t>1021</t>
  </si>
  <si>
    <t>2029417896</t>
  </si>
  <si>
    <t>72.</t>
  </si>
  <si>
    <t>Základ pro lampový stožár č. 5A</t>
  </si>
  <si>
    <t>1053</t>
  </si>
  <si>
    <t>1332129502</t>
  </si>
  <si>
    <t>1054</t>
  </si>
  <si>
    <t>-453856032</t>
  </si>
  <si>
    <t>73.</t>
  </si>
  <si>
    <t>Nový lampový stožár č. 5A</t>
  </si>
  <si>
    <t>1057</t>
  </si>
  <si>
    <t>-1758017321</t>
  </si>
  <si>
    <t>1058</t>
  </si>
  <si>
    <t>-765129759</t>
  </si>
  <si>
    <t>1059</t>
  </si>
  <si>
    <t>1725191603</t>
  </si>
  <si>
    <t>1060</t>
  </si>
  <si>
    <t>-37502045</t>
  </si>
  <si>
    <t>1061</t>
  </si>
  <si>
    <t>-185783181</t>
  </si>
  <si>
    <t>1062</t>
  </si>
  <si>
    <t>1537139920</t>
  </si>
  <si>
    <t>1063</t>
  </si>
  <si>
    <t>28551762</t>
  </si>
  <si>
    <t>1064</t>
  </si>
  <si>
    <t>-1798458263</t>
  </si>
  <si>
    <t>1065</t>
  </si>
  <si>
    <t>-477608199</t>
  </si>
  <si>
    <t>1066</t>
  </si>
  <si>
    <t>-419895110</t>
  </si>
  <si>
    <t>1067</t>
  </si>
  <si>
    <t>-1935937725</t>
  </si>
  <si>
    <t>1068</t>
  </si>
  <si>
    <t>-431616089</t>
  </si>
  <si>
    <t>1069</t>
  </si>
  <si>
    <t>-1686228649</t>
  </si>
  <si>
    <t>1070</t>
  </si>
  <si>
    <t>-1908416500</t>
  </si>
  <si>
    <t>1071</t>
  </si>
  <si>
    <t>1859065234</t>
  </si>
  <si>
    <t>1072</t>
  </si>
  <si>
    <t>-830986588</t>
  </si>
  <si>
    <t>1073</t>
  </si>
  <si>
    <t>1994002706</t>
  </si>
  <si>
    <t>1075</t>
  </si>
  <si>
    <t>8500149475A</t>
  </si>
  <si>
    <t>-1048967384</t>
  </si>
  <si>
    <t>1076</t>
  </si>
  <si>
    <t>1594170323</t>
  </si>
  <si>
    <t>1077</t>
  </si>
  <si>
    <t>247493437</t>
  </si>
  <si>
    <t>75.</t>
  </si>
  <si>
    <t>Nový základ pro lampový stož. č. 6A</t>
  </si>
  <si>
    <t>1094</t>
  </si>
  <si>
    <t>-901240244</t>
  </si>
  <si>
    <t>1095</t>
  </si>
  <si>
    <t>-441695355</t>
  </si>
  <si>
    <t>76.</t>
  </si>
  <si>
    <t>Nový lampový stožár č. 6A</t>
  </si>
  <si>
    <t>1098</t>
  </si>
  <si>
    <t>1946500931</t>
  </si>
  <si>
    <t>1099</t>
  </si>
  <si>
    <t>-1412031372</t>
  </si>
  <si>
    <t>1100</t>
  </si>
  <si>
    <t>1524753622</t>
  </si>
  <si>
    <t>1101</t>
  </si>
  <si>
    <t>698080415</t>
  </si>
  <si>
    <t>1102</t>
  </si>
  <si>
    <t>225455873</t>
  </si>
  <si>
    <t>1103</t>
  </si>
  <si>
    <t>2048984483</t>
  </si>
  <si>
    <t>1104</t>
  </si>
  <si>
    <t>-2043597509</t>
  </si>
  <si>
    <t>1105</t>
  </si>
  <si>
    <t>-398874474</t>
  </si>
  <si>
    <t>1106</t>
  </si>
  <si>
    <t>1586158883</t>
  </si>
  <si>
    <t>1107</t>
  </si>
  <si>
    <t>394110803</t>
  </si>
  <si>
    <t>1109</t>
  </si>
  <si>
    <t>349869330</t>
  </si>
  <si>
    <t>1110</t>
  </si>
  <si>
    <t>-1288554387</t>
  </si>
  <si>
    <t>1111</t>
  </si>
  <si>
    <t>-1551959069</t>
  </si>
  <si>
    <t>1112</t>
  </si>
  <si>
    <t>44613001</t>
  </si>
  <si>
    <t>1113</t>
  </si>
  <si>
    <t>-1805887090</t>
  </si>
  <si>
    <t>1114</t>
  </si>
  <si>
    <t>1486339567</t>
  </si>
  <si>
    <t>1115</t>
  </si>
  <si>
    <t>8500149476A</t>
  </si>
  <si>
    <t>-1365757011</t>
  </si>
  <si>
    <t>1116</t>
  </si>
  <si>
    <t>-1138152115</t>
  </si>
  <si>
    <t>1117</t>
  </si>
  <si>
    <t>-1831174552</t>
  </si>
  <si>
    <t>77.</t>
  </si>
  <si>
    <t>Trasa od lamp. stož. č. 6A k lamp. stož. č. 7A</t>
  </si>
  <si>
    <t>1118</t>
  </si>
  <si>
    <t>-2129175682</t>
  </si>
  <si>
    <t>1119</t>
  </si>
  <si>
    <t>-1356581857</t>
  </si>
  <si>
    <t>1120</t>
  </si>
  <si>
    <t>1670415164</t>
  </si>
  <si>
    <t>1121</t>
  </si>
  <si>
    <t>-1361163252</t>
  </si>
  <si>
    <t>1122</t>
  </si>
  <si>
    <t>1613604977</t>
  </si>
  <si>
    <t>1123</t>
  </si>
  <si>
    <t>1457671861</t>
  </si>
  <si>
    <t>1124</t>
  </si>
  <si>
    <t>-1098810220</t>
  </si>
  <si>
    <t>1125</t>
  </si>
  <si>
    <t>-1745509696</t>
  </si>
  <si>
    <t>1126</t>
  </si>
  <si>
    <t>1532256380</t>
  </si>
  <si>
    <t>1127</t>
  </si>
  <si>
    <t>-155617276</t>
  </si>
  <si>
    <t>1128</t>
  </si>
  <si>
    <t>271752537</t>
  </si>
  <si>
    <t>1129</t>
  </si>
  <si>
    <t>-1654116282</t>
  </si>
  <si>
    <t>1130</t>
  </si>
  <si>
    <t>962833754</t>
  </si>
  <si>
    <t>78.</t>
  </si>
  <si>
    <t>Nový základ pro lampový stožár č. 7A</t>
  </si>
  <si>
    <t>1131</t>
  </si>
  <si>
    <t>349316075</t>
  </si>
  <si>
    <t>1132</t>
  </si>
  <si>
    <t>527615113</t>
  </si>
  <si>
    <t>1133</t>
  </si>
  <si>
    <t>-1765368798</t>
  </si>
  <si>
    <t>1134</t>
  </si>
  <si>
    <t>-1873040296</t>
  </si>
  <si>
    <t>1135</t>
  </si>
  <si>
    <t>-997307723</t>
  </si>
  <si>
    <t>1136</t>
  </si>
  <si>
    <t>-1865785093</t>
  </si>
  <si>
    <t>1137</t>
  </si>
  <si>
    <t>942465034</t>
  </si>
  <si>
    <t>79.</t>
  </si>
  <si>
    <t>Nový lampový stožár č. 7A</t>
  </si>
  <si>
    <t>1138</t>
  </si>
  <si>
    <t>-1420284072</t>
  </si>
  <si>
    <t>1139</t>
  </si>
  <si>
    <t>1416428915</t>
  </si>
  <si>
    <t>1140</t>
  </si>
  <si>
    <t>-988899809</t>
  </si>
  <si>
    <t>1141</t>
  </si>
  <si>
    <t>329633331</t>
  </si>
  <si>
    <t>1142</t>
  </si>
  <si>
    <t>232199002</t>
  </si>
  <si>
    <t>1143</t>
  </si>
  <si>
    <t>-570804521</t>
  </si>
  <si>
    <t>1144</t>
  </si>
  <si>
    <t>-352463299</t>
  </si>
  <si>
    <t>1145</t>
  </si>
  <si>
    <t>-907579151</t>
  </si>
  <si>
    <t>1146</t>
  </si>
  <si>
    <t>-91468026</t>
  </si>
  <si>
    <t>1147</t>
  </si>
  <si>
    <t>-296371895</t>
  </si>
  <si>
    <t>1148</t>
  </si>
  <si>
    <t>1282422695</t>
  </si>
  <si>
    <t>1149</t>
  </si>
  <si>
    <t>1876594289</t>
  </si>
  <si>
    <t>1150</t>
  </si>
  <si>
    <t>-507867717</t>
  </si>
  <si>
    <t>1151</t>
  </si>
  <si>
    <t>-1851803637</t>
  </si>
  <si>
    <t>1152</t>
  </si>
  <si>
    <t>397752595</t>
  </si>
  <si>
    <t>1153</t>
  </si>
  <si>
    <t>-1158893111</t>
  </si>
  <si>
    <t>1154</t>
  </si>
  <si>
    <t>8500149477A</t>
  </si>
  <si>
    <t>1005995557</t>
  </si>
  <si>
    <t>1155</t>
  </si>
  <si>
    <t>341448739</t>
  </si>
  <si>
    <t>1156</t>
  </si>
  <si>
    <t>-1366357173</t>
  </si>
  <si>
    <t>80.</t>
  </si>
  <si>
    <t>Trasa od lamp. stož. č. 7A k lamp. stož. č. 8A</t>
  </si>
  <si>
    <t>1157</t>
  </si>
  <si>
    <t>-605681451</t>
  </si>
  <si>
    <t>1158</t>
  </si>
  <si>
    <t>-1181256742</t>
  </si>
  <si>
    <t>1159</t>
  </si>
  <si>
    <t>-582758163</t>
  </si>
  <si>
    <t>1160</t>
  </si>
  <si>
    <t>-1030731089</t>
  </si>
  <si>
    <t>1161</t>
  </si>
  <si>
    <t>83170352</t>
  </si>
  <si>
    <t>1162</t>
  </si>
  <si>
    <t>-867937113</t>
  </si>
  <si>
    <t>1163</t>
  </si>
  <si>
    <t>1798664648</t>
  </si>
  <si>
    <t>1164</t>
  </si>
  <si>
    <t>-1649937940</t>
  </si>
  <si>
    <t>1165</t>
  </si>
  <si>
    <t>-324385494</t>
  </si>
  <si>
    <t>1166</t>
  </si>
  <si>
    <t>552889957</t>
  </si>
  <si>
    <t>1167</t>
  </si>
  <si>
    <t>1555032828</t>
  </si>
  <si>
    <t>1168</t>
  </si>
  <si>
    <t>2120388343</t>
  </si>
  <si>
    <t>1169</t>
  </si>
  <si>
    <t>-1482816760</t>
  </si>
  <si>
    <t>81.</t>
  </si>
  <si>
    <t>Základ pro lampový stož. č. 8A</t>
  </si>
  <si>
    <t>1170</t>
  </si>
  <si>
    <t>-1608844284</t>
  </si>
  <si>
    <t>1171</t>
  </si>
  <si>
    <t>-2056575152</t>
  </si>
  <si>
    <t>1172</t>
  </si>
  <si>
    <t>1482189590</t>
  </si>
  <si>
    <t>1173</t>
  </si>
  <si>
    <t>887025641</t>
  </si>
  <si>
    <t>1174</t>
  </si>
  <si>
    <t>-215014806</t>
  </si>
  <si>
    <t>1175</t>
  </si>
  <si>
    <t>1219246292</t>
  </si>
  <si>
    <t>1176</t>
  </si>
  <si>
    <t>905895357</t>
  </si>
  <si>
    <t>82.</t>
  </si>
  <si>
    <t>Nový lampový stožár č. 8A</t>
  </si>
  <si>
    <t>1177</t>
  </si>
  <si>
    <t>996235355</t>
  </si>
  <si>
    <t>1178</t>
  </si>
  <si>
    <t>760629426</t>
  </si>
  <si>
    <t>1179</t>
  </si>
  <si>
    <t>1598707297</t>
  </si>
  <si>
    <t>1180</t>
  </si>
  <si>
    <t>-116420748</t>
  </si>
  <si>
    <t>1181</t>
  </si>
  <si>
    <t>-1509528635</t>
  </si>
  <si>
    <t>1182</t>
  </si>
  <si>
    <t>-2096824388</t>
  </si>
  <si>
    <t>1183</t>
  </si>
  <si>
    <t>1201200603</t>
  </si>
  <si>
    <t>1184</t>
  </si>
  <si>
    <t>-1578676131</t>
  </si>
  <si>
    <t>1185</t>
  </si>
  <si>
    <t>-1468840084</t>
  </si>
  <si>
    <t>1186</t>
  </si>
  <si>
    <t>-418292804</t>
  </si>
  <si>
    <t>1187</t>
  </si>
  <si>
    <t>-1939044531</t>
  </si>
  <si>
    <t>1188</t>
  </si>
  <si>
    <t>-127102985</t>
  </si>
  <si>
    <t>1189</t>
  </si>
  <si>
    <t>365058610</t>
  </si>
  <si>
    <t>1190</t>
  </si>
  <si>
    <t>-282091491</t>
  </si>
  <si>
    <t>1191</t>
  </si>
  <si>
    <t>-821357866</t>
  </si>
  <si>
    <t>1192</t>
  </si>
  <si>
    <t>184369374</t>
  </si>
  <si>
    <t>1193</t>
  </si>
  <si>
    <t>8500149478A</t>
  </si>
  <si>
    <t>-1360579016</t>
  </si>
  <si>
    <t>1194</t>
  </si>
  <si>
    <t>599113745</t>
  </si>
  <si>
    <t>1195</t>
  </si>
  <si>
    <t>-1636958749</t>
  </si>
  <si>
    <t>84.</t>
  </si>
  <si>
    <t>Základ pro lamp. stož. 9A</t>
  </si>
  <si>
    <t>1223</t>
  </si>
  <si>
    <t>-1851272823</t>
  </si>
  <si>
    <t>1224</t>
  </si>
  <si>
    <t>91268083</t>
  </si>
  <si>
    <t>85.</t>
  </si>
  <si>
    <t>Nový lampový stožár č. 9A</t>
  </si>
  <si>
    <t>1227</t>
  </si>
  <si>
    <t>-900828801</t>
  </si>
  <si>
    <t>1228</t>
  </si>
  <si>
    <t>1936121911</t>
  </si>
  <si>
    <t>1229</t>
  </si>
  <si>
    <t>54540562</t>
  </si>
  <si>
    <t>1230</t>
  </si>
  <si>
    <t>9018909</t>
  </si>
  <si>
    <t>1231</t>
  </si>
  <si>
    <t>-251749030</t>
  </si>
  <si>
    <t>1232</t>
  </si>
  <si>
    <t>1543564180</t>
  </si>
  <si>
    <t>1233</t>
  </si>
  <si>
    <t>-1135791067</t>
  </si>
  <si>
    <t>1234</t>
  </si>
  <si>
    <t>1087167674</t>
  </si>
  <si>
    <t>1235</t>
  </si>
  <si>
    <t>-2080190051</t>
  </si>
  <si>
    <t>1236</t>
  </si>
  <si>
    <t>-107394659</t>
  </si>
  <si>
    <t>1237</t>
  </si>
  <si>
    <t>-92352089</t>
  </si>
  <si>
    <t>1238</t>
  </si>
  <si>
    <t>138142777</t>
  </si>
  <si>
    <t>1239</t>
  </si>
  <si>
    <t>2054796035</t>
  </si>
  <si>
    <t>1240</t>
  </si>
  <si>
    <t>150102282</t>
  </si>
  <si>
    <t>1241</t>
  </si>
  <si>
    <t>893087523</t>
  </si>
  <si>
    <t>1242</t>
  </si>
  <si>
    <t>1612225177</t>
  </si>
  <si>
    <t>1243</t>
  </si>
  <si>
    <t>-1118069918</t>
  </si>
  <si>
    <t>1244</t>
  </si>
  <si>
    <t>545182774</t>
  </si>
  <si>
    <t>1245</t>
  </si>
  <si>
    <t>8500149479A</t>
  </si>
  <si>
    <t>-1450909860</t>
  </si>
  <si>
    <t>1246</t>
  </si>
  <si>
    <t>-305730630</t>
  </si>
  <si>
    <t>1247</t>
  </si>
  <si>
    <t>1679136034</t>
  </si>
  <si>
    <t>87.</t>
  </si>
  <si>
    <t>Základ pro lampový stožár č. 10A</t>
  </si>
  <si>
    <t>1268</t>
  </si>
  <si>
    <t>-448562012</t>
  </si>
  <si>
    <t>1269</t>
  </si>
  <si>
    <t>-1468026057</t>
  </si>
  <si>
    <t>88.</t>
  </si>
  <si>
    <t>Nový lampový stožár č. 10A</t>
  </si>
  <si>
    <t>1274</t>
  </si>
  <si>
    <t>-1083050278</t>
  </si>
  <si>
    <t>1275</t>
  </si>
  <si>
    <t>1540843646</t>
  </si>
  <si>
    <t>1276</t>
  </si>
  <si>
    <t>-376878608</t>
  </si>
  <si>
    <t>1277</t>
  </si>
  <si>
    <t>-1600873263</t>
  </si>
  <si>
    <t>1278</t>
  </si>
  <si>
    <t>-1896113503</t>
  </si>
  <si>
    <t>1279</t>
  </si>
  <si>
    <t>-730065238</t>
  </si>
  <si>
    <t>1280</t>
  </si>
  <si>
    <t>1052924284</t>
  </si>
  <si>
    <t>1281</t>
  </si>
  <si>
    <t>1569647960</t>
  </si>
  <si>
    <t>1282</t>
  </si>
  <si>
    <t>-2030588569</t>
  </si>
  <si>
    <t>1283</t>
  </si>
  <si>
    <t>-1800964156</t>
  </si>
  <si>
    <t>1284</t>
  </si>
  <si>
    <t>-352566380</t>
  </si>
  <si>
    <t>1285</t>
  </si>
  <si>
    <t>-1661327274</t>
  </si>
  <si>
    <t>1286</t>
  </si>
  <si>
    <t>1281021828</t>
  </si>
  <si>
    <t>1287</t>
  </si>
  <si>
    <t>1941061450</t>
  </si>
  <si>
    <t>1288</t>
  </si>
  <si>
    <t>-1632953430</t>
  </si>
  <si>
    <t>1289</t>
  </si>
  <si>
    <t>700546945</t>
  </si>
  <si>
    <t>1290</t>
  </si>
  <si>
    <t>85001494710A</t>
  </si>
  <si>
    <t>1028586334</t>
  </si>
  <si>
    <t>1291</t>
  </si>
  <si>
    <t>-751401599</t>
  </si>
  <si>
    <t>1292</t>
  </si>
  <si>
    <t>-905389838</t>
  </si>
  <si>
    <t>89.</t>
  </si>
  <si>
    <t>Trasa od lamp. stož. č. 10A k lamp. stož. č. 11A</t>
  </si>
  <si>
    <t>1293</t>
  </si>
  <si>
    <t>10632213</t>
  </si>
  <si>
    <t>1294</t>
  </si>
  <si>
    <t>-386829059</t>
  </si>
  <si>
    <t>1295</t>
  </si>
  <si>
    <t>-117988973</t>
  </si>
  <si>
    <t>1296</t>
  </si>
  <si>
    <t>1794696644</t>
  </si>
  <si>
    <t>1297</t>
  </si>
  <si>
    <t>2079688490</t>
  </si>
  <si>
    <t>1298</t>
  </si>
  <si>
    <t>1004249647</t>
  </si>
  <si>
    <t>1299</t>
  </si>
  <si>
    <t>-96810606</t>
  </si>
  <si>
    <t>1300</t>
  </si>
  <si>
    <t>-1024015165</t>
  </si>
  <si>
    <t>1301</t>
  </si>
  <si>
    <t>-1736730904</t>
  </si>
  <si>
    <t>1302</t>
  </si>
  <si>
    <t>-283677294</t>
  </si>
  <si>
    <t>1303</t>
  </si>
  <si>
    <t>-1014428097</t>
  </si>
  <si>
    <t>1304</t>
  </si>
  <si>
    <t>-1968003304</t>
  </si>
  <si>
    <t>1305</t>
  </si>
  <si>
    <t>-497362269</t>
  </si>
  <si>
    <t>1306</t>
  </si>
  <si>
    <t>1967445761</t>
  </si>
  <si>
    <t>1307</t>
  </si>
  <si>
    <t>-1934488352</t>
  </si>
  <si>
    <t>1308</t>
  </si>
  <si>
    <t>-165199024</t>
  </si>
  <si>
    <t>1309</t>
  </si>
  <si>
    <t>-2124697039</t>
  </si>
  <si>
    <t>1310</t>
  </si>
  <si>
    <t>-134717799</t>
  </si>
  <si>
    <t>1498</t>
  </si>
  <si>
    <t>1115775433</t>
  </si>
  <si>
    <t>1311</t>
  </si>
  <si>
    <t>1337234065</t>
  </si>
  <si>
    <t>1312</t>
  </si>
  <si>
    <t>-1428754699</t>
  </si>
  <si>
    <t>1313</t>
  </si>
  <si>
    <t>-1323565231</t>
  </si>
  <si>
    <t>1314</t>
  </si>
  <si>
    <t>41036474</t>
  </si>
  <si>
    <t>1315</t>
  </si>
  <si>
    <t>1542338154</t>
  </si>
  <si>
    <t>1316</t>
  </si>
  <si>
    <t>-1832906359</t>
  </si>
  <si>
    <t>1317</t>
  </si>
  <si>
    <t>-210203274</t>
  </si>
  <si>
    <t>1518</t>
  </si>
  <si>
    <t>1701883929</t>
  </si>
  <si>
    <t>90.</t>
  </si>
  <si>
    <t>Základ pro lampový stožár č. 11A</t>
  </si>
  <si>
    <t>1319</t>
  </si>
  <si>
    <t>1568558556</t>
  </si>
  <si>
    <t>1320</t>
  </si>
  <si>
    <t>983706508</t>
  </si>
  <si>
    <t>1321</t>
  </si>
  <si>
    <t>1782147494</t>
  </si>
  <si>
    <t>1322</t>
  </si>
  <si>
    <t>1507296996</t>
  </si>
  <si>
    <t>1323</t>
  </si>
  <si>
    <t>1238512081</t>
  </si>
  <si>
    <t>1324</t>
  </si>
  <si>
    <t>-1560686602</t>
  </si>
  <si>
    <t>1325</t>
  </si>
  <si>
    <t>287288296</t>
  </si>
  <si>
    <t>1326</t>
  </si>
  <si>
    <t>-905106755</t>
  </si>
  <si>
    <t>1327</t>
  </si>
  <si>
    <t>724382663</t>
  </si>
  <si>
    <t>1328</t>
  </si>
  <si>
    <t>1755174725</t>
  </si>
  <si>
    <t>1329</t>
  </si>
  <si>
    <t>2138883637</t>
  </si>
  <si>
    <t>1330</t>
  </si>
  <si>
    <t>-481654561</t>
  </si>
  <si>
    <t>91.</t>
  </si>
  <si>
    <t>Nový lampový stožár č. 11A</t>
  </si>
  <si>
    <t>1331</t>
  </si>
  <si>
    <t>-2042602362</t>
  </si>
  <si>
    <t>1332</t>
  </si>
  <si>
    <t>248093817</t>
  </si>
  <si>
    <t>1333</t>
  </si>
  <si>
    <t>-906576101</t>
  </si>
  <si>
    <t>1334</t>
  </si>
  <si>
    <t>754950333</t>
  </si>
  <si>
    <t>1335</t>
  </si>
  <si>
    <t>557130446</t>
  </si>
  <si>
    <t>1336</t>
  </si>
  <si>
    <t>-2080078709</t>
  </si>
  <si>
    <t>1337</t>
  </si>
  <si>
    <t>-1971205788</t>
  </si>
  <si>
    <t>1338</t>
  </si>
  <si>
    <t>1366507580</t>
  </si>
  <si>
    <t>1339</t>
  </si>
  <si>
    <t>-1765428453</t>
  </si>
  <si>
    <t>1340</t>
  </si>
  <si>
    <t>-1349789987</t>
  </si>
  <si>
    <t>1341</t>
  </si>
  <si>
    <t>-1881201270</t>
  </si>
  <si>
    <t>1342</t>
  </si>
  <si>
    <t>-1954935265</t>
  </si>
  <si>
    <t>1343</t>
  </si>
  <si>
    <t>789437490</t>
  </si>
  <si>
    <t>1344</t>
  </si>
  <si>
    <t>-1054354249</t>
  </si>
  <si>
    <t>1345</t>
  </si>
  <si>
    <t>952127048</t>
  </si>
  <si>
    <t>1346</t>
  </si>
  <si>
    <t>-2058920803</t>
  </si>
  <si>
    <t>1347</t>
  </si>
  <si>
    <t>85001494711A</t>
  </si>
  <si>
    <t>Štítek označovací číslo 11</t>
  </si>
  <si>
    <t>-1851586039</t>
  </si>
  <si>
    <t>1348</t>
  </si>
  <si>
    <t>820887568</t>
  </si>
  <si>
    <t>1349</t>
  </si>
  <si>
    <t>183523285</t>
  </si>
  <si>
    <t>92.</t>
  </si>
  <si>
    <t>Trasa od lampového stož. č. 11A k lampovému stož. č. 12A</t>
  </si>
  <si>
    <t>1350</t>
  </si>
  <si>
    <t>-2082714201</t>
  </si>
  <si>
    <t>1351</t>
  </si>
  <si>
    <t>-653401632</t>
  </si>
  <si>
    <t>1352</t>
  </si>
  <si>
    <t>1494354847</t>
  </si>
  <si>
    <t>1353</t>
  </si>
  <si>
    <t>-1049255339</t>
  </si>
  <si>
    <t>1354</t>
  </si>
  <si>
    <t>-1568595434</t>
  </si>
  <si>
    <t>1355</t>
  </si>
  <si>
    <t>-2018612845</t>
  </si>
  <si>
    <t>1356</t>
  </si>
  <si>
    <t>-2103160365</t>
  </si>
  <si>
    <t>1359</t>
  </si>
  <si>
    <t>443027591</t>
  </si>
  <si>
    <t>1360</t>
  </si>
  <si>
    <t>-1205671876</t>
  </si>
  <si>
    <t>1361</t>
  </si>
  <si>
    <t>-285919821</t>
  </si>
  <si>
    <t>1362</t>
  </si>
  <si>
    <t>413729147</t>
  </si>
  <si>
    <t>1363</t>
  </si>
  <si>
    <t>1821585035</t>
  </si>
  <si>
    <t>1364</t>
  </si>
  <si>
    <t>-529420474</t>
  </si>
  <si>
    <t>1365</t>
  </si>
  <si>
    <t>-652620555</t>
  </si>
  <si>
    <t>1366</t>
  </si>
  <si>
    <t>-1963623451</t>
  </si>
  <si>
    <t>1367</t>
  </si>
  <si>
    <t>1826125888</t>
  </si>
  <si>
    <t>1499</t>
  </si>
  <si>
    <t>1166216888</t>
  </si>
  <si>
    <t>1368</t>
  </si>
  <si>
    <t>-156182100</t>
  </si>
  <si>
    <t>1369</t>
  </si>
  <si>
    <t>-656839749</t>
  </si>
  <si>
    <t>1370</t>
  </si>
  <si>
    <t>1800968668</t>
  </si>
  <si>
    <t>1371</t>
  </si>
  <si>
    <t>-422736221</t>
  </si>
  <si>
    <t>1372</t>
  </si>
  <si>
    <t>42666077</t>
  </si>
  <si>
    <t>1373</t>
  </si>
  <si>
    <t>-1286631146</t>
  </si>
  <si>
    <t>1519</t>
  </si>
  <si>
    <t>-394620722</t>
  </si>
  <si>
    <t>93..</t>
  </si>
  <si>
    <t>Základ pro lampový stož. č. 12A</t>
  </si>
  <si>
    <t>1409</t>
  </si>
  <si>
    <t>-811405955</t>
  </si>
  <si>
    <t>1410</t>
  </si>
  <si>
    <t>1803691740</t>
  </si>
  <si>
    <t>1411</t>
  </si>
  <si>
    <t>-2072741000</t>
  </si>
  <si>
    <t>1412</t>
  </si>
  <si>
    <t>-1529749030</t>
  </si>
  <si>
    <t>1413</t>
  </si>
  <si>
    <t>-1818374993</t>
  </si>
  <si>
    <t>1414</t>
  </si>
  <si>
    <t>852171898</t>
  </si>
  <si>
    <t>1415</t>
  </si>
  <si>
    <t>-1876093465</t>
  </si>
  <si>
    <t>1416</t>
  </si>
  <si>
    <t>1405811857</t>
  </si>
  <si>
    <t>1417</t>
  </si>
  <si>
    <t>1076269957</t>
  </si>
  <si>
    <t>1418</t>
  </si>
  <si>
    <t>-465099074</t>
  </si>
  <si>
    <t>1419</t>
  </si>
  <si>
    <t>-292177338</t>
  </si>
  <si>
    <t>1420</t>
  </si>
  <si>
    <t>-1641511839</t>
  </si>
  <si>
    <t>93...</t>
  </si>
  <si>
    <t>Nový lampový stožár č. 12A</t>
  </si>
  <si>
    <t>1421</t>
  </si>
  <si>
    <t>320905878</t>
  </si>
  <si>
    <t>1422</t>
  </si>
  <si>
    <t>801069877</t>
  </si>
  <si>
    <t>1423</t>
  </si>
  <si>
    <t>1607222648</t>
  </si>
  <si>
    <t>1424</t>
  </si>
  <si>
    <t>1939820212</t>
  </si>
  <si>
    <t>1425</t>
  </si>
  <si>
    <t>1290792935</t>
  </si>
  <si>
    <t>1426</t>
  </si>
  <si>
    <t>1811063734</t>
  </si>
  <si>
    <t>1427</t>
  </si>
  <si>
    <t>-265757131</t>
  </si>
  <si>
    <t>1428</t>
  </si>
  <si>
    <t>-1751007465</t>
  </si>
  <si>
    <t>1429</t>
  </si>
  <si>
    <t>2050748698</t>
  </si>
  <si>
    <t>1430</t>
  </si>
  <si>
    <t>-1339580322</t>
  </si>
  <si>
    <t>1431</t>
  </si>
  <si>
    <t>1157034495</t>
  </si>
  <si>
    <t>1432</t>
  </si>
  <si>
    <t>-2090591564</t>
  </si>
  <si>
    <t>1433</t>
  </si>
  <si>
    <t>2053728813</t>
  </si>
  <si>
    <t>1434</t>
  </si>
  <si>
    <t>-764236993</t>
  </si>
  <si>
    <t>1435</t>
  </si>
  <si>
    <t>-1048464702</t>
  </si>
  <si>
    <t>1436</t>
  </si>
  <si>
    <t>1122809480</t>
  </si>
  <si>
    <t>1437</t>
  </si>
  <si>
    <t>85001494712A</t>
  </si>
  <si>
    <t>85003005</t>
  </si>
  <si>
    <t>1438</t>
  </si>
  <si>
    <t>-75651088</t>
  </si>
  <si>
    <t>1439</t>
  </si>
  <si>
    <t>-1268484975</t>
  </si>
  <si>
    <t>93.</t>
  </si>
  <si>
    <t>Trasa od lamp. stož. č. 12A k lamp. stož. č. 13A</t>
  </si>
  <si>
    <t>1375</t>
  </si>
  <si>
    <t>-1978996189</t>
  </si>
  <si>
    <t>1376</t>
  </si>
  <si>
    <t>383049151</t>
  </si>
  <si>
    <t>1377</t>
  </si>
  <si>
    <t>-60372887</t>
  </si>
  <si>
    <t>1378</t>
  </si>
  <si>
    <t>54968523</t>
  </si>
  <si>
    <t>1379</t>
  </si>
  <si>
    <t>2039022304</t>
  </si>
  <si>
    <t>1380</t>
  </si>
  <si>
    <t>-1670705455</t>
  </si>
  <si>
    <t>1383</t>
  </si>
  <si>
    <t>1372338531</t>
  </si>
  <si>
    <t>1384</t>
  </si>
  <si>
    <t>1726578418</t>
  </si>
  <si>
    <t>1385</t>
  </si>
  <si>
    <t>-166914161</t>
  </si>
  <si>
    <t>1386</t>
  </si>
  <si>
    <t>-1249451266</t>
  </si>
  <si>
    <t>1387</t>
  </si>
  <si>
    <t>1856982883</t>
  </si>
  <si>
    <t>1388</t>
  </si>
  <si>
    <t>345217426</t>
  </si>
  <si>
    <t>1389</t>
  </si>
  <si>
    <t>1939071400</t>
  </si>
  <si>
    <t>1390</t>
  </si>
  <si>
    <t>411823947</t>
  </si>
  <si>
    <t>1391</t>
  </si>
  <si>
    <t>-1571228084</t>
  </si>
  <si>
    <t>1500</t>
  </si>
  <si>
    <t>255620566</t>
  </si>
  <si>
    <t>1392</t>
  </si>
  <si>
    <t>844729919</t>
  </si>
  <si>
    <t>1393</t>
  </si>
  <si>
    <t>-970270939</t>
  </si>
  <si>
    <t>1394</t>
  </si>
  <si>
    <t>-349779385</t>
  </si>
  <si>
    <t>1395</t>
  </si>
  <si>
    <t>-211962133</t>
  </si>
  <si>
    <t>1396</t>
  </si>
  <si>
    <t>-1401710424</t>
  </si>
  <si>
    <t>1520</t>
  </si>
  <si>
    <t>-528882589</t>
  </si>
  <si>
    <t>94.</t>
  </si>
  <si>
    <t>Základ pro lampový stožár č. 13A</t>
  </si>
  <si>
    <t>1397</t>
  </si>
  <si>
    <t>596870220</t>
  </si>
  <si>
    <t>1398</t>
  </si>
  <si>
    <t>-1499576287</t>
  </si>
  <si>
    <t>1399</t>
  </si>
  <si>
    <t>130922609</t>
  </si>
  <si>
    <t>1400</t>
  </si>
  <si>
    <t>-94461409</t>
  </si>
  <si>
    <t>1401</t>
  </si>
  <si>
    <t>-1352546236</t>
  </si>
  <si>
    <t>1402</t>
  </si>
  <si>
    <t>-1587027710</t>
  </si>
  <si>
    <t>1403</t>
  </si>
  <si>
    <t>-1760761037</t>
  </si>
  <si>
    <t>1404</t>
  </si>
  <si>
    <t>849356015</t>
  </si>
  <si>
    <t>1405</t>
  </si>
  <si>
    <t>225433557</t>
  </si>
  <si>
    <t>1406</t>
  </si>
  <si>
    <t>1570785811</t>
  </si>
  <si>
    <t>1407</t>
  </si>
  <si>
    <t>-2094399227</t>
  </si>
  <si>
    <t>1408</t>
  </si>
  <si>
    <t>-1890833304</t>
  </si>
  <si>
    <t>95.</t>
  </si>
  <si>
    <t>Nový lampový stožár č. 13A</t>
  </si>
  <si>
    <t>1440</t>
  </si>
  <si>
    <t>1470761845</t>
  </si>
  <si>
    <t>1441</t>
  </si>
  <si>
    <t>-688785723</t>
  </si>
  <si>
    <t>1442</t>
  </si>
  <si>
    <t>1811729731</t>
  </si>
  <si>
    <t>1443</t>
  </si>
  <si>
    <t>1231243356</t>
  </si>
  <si>
    <t>1444</t>
  </si>
  <si>
    <t>-392013497</t>
  </si>
  <si>
    <t>1445</t>
  </si>
  <si>
    <t>-369475591</t>
  </si>
  <si>
    <t>1446</t>
  </si>
  <si>
    <t>-1924615645</t>
  </si>
  <si>
    <t>1447</t>
  </si>
  <si>
    <t>-1124088169</t>
  </si>
  <si>
    <t>1448</t>
  </si>
  <si>
    <t>255777545</t>
  </si>
  <si>
    <t>1449</t>
  </si>
  <si>
    <t>-745244441</t>
  </si>
  <si>
    <t>1450</t>
  </si>
  <si>
    <t>1575902984</t>
  </si>
  <si>
    <t>1451</t>
  </si>
  <si>
    <t>713641459</t>
  </si>
  <si>
    <t>1452</t>
  </si>
  <si>
    <t>-1285144346</t>
  </si>
  <si>
    <t>1453</t>
  </si>
  <si>
    <t>-1263911133</t>
  </si>
  <si>
    <t>1454</t>
  </si>
  <si>
    <t>-1138876704</t>
  </si>
  <si>
    <t>1455</t>
  </si>
  <si>
    <t>-2104558935</t>
  </si>
  <si>
    <t>1456</t>
  </si>
  <si>
    <t>85001494713A</t>
  </si>
  <si>
    <t>-403489740</t>
  </si>
  <si>
    <t>1457</t>
  </si>
  <si>
    <t>-1605273915</t>
  </si>
  <si>
    <t>1458</t>
  </si>
  <si>
    <t>1364460500</t>
  </si>
  <si>
    <t>96.</t>
  </si>
  <si>
    <t>Ostatní položky</t>
  </si>
  <si>
    <t>1459</t>
  </si>
  <si>
    <t>460010022</t>
  </si>
  <si>
    <t>Vytyčení trasy vedení kabelového podzemního podél silnice</t>
  </si>
  <si>
    <t>1219567516</t>
  </si>
  <si>
    <t>1460</t>
  </si>
  <si>
    <t>4600</t>
  </si>
  <si>
    <t>Vytyčení pevných bodů - lampové stožáry</t>
  </si>
  <si>
    <t>1595056787</t>
  </si>
  <si>
    <t>1461</t>
  </si>
  <si>
    <t>1143767</t>
  </si>
  <si>
    <t>BANDIMEX SPONA S254</t>
  </si>
  <si>
    <t>balení</t>
  </si>
  <si>
    <t>484691784</t>
  </si>
  <si>
    <t>1462</t>
  </si>
  <si>
    <t>1143768</t>
  </si>
  <si>
    <t>BANDIMEX OCELOVY PASEK B203 9,5m x 30m</t>
  </si>
  <si>
    <t>role</t>
  </si>
  <si>
    <t>1941345088</t>
  </si>
  <si>
    <t>01D</t>
  </si>
  <si>
    <t>Demontáž směr od Děčína do Benešova</t>
  </si>
  <si>
    <t>1463</t>
  </si>
  <si>
    <t>Svítidlo.3</t>
  </si>
  <si>
    <t>Demontáž st. výbojkového svítidla</t>
  </si>
  <si>
    <t>ks</t>
  </si>
  <si>
    <t>-1013531986</t>
  </si>
  <si>
    <t>1464</t>
  </si>
  <si>
    <t>210040098-D</t>
  </si>
  <si>
    <t>Demontáž nosiče svítidel</t>
  </si>
  <si>
    <t>-335112275</t>
  </si>
  <si>
    <t>1465</t>
  </si>
  <si>
    <t>210040522-D</t>
  </si>
  <si>
    <t>Demontáž vazů nn dvojitých křížových</t>
  </si>
  <si>
    <t>-521729978</t>
  </si>
  <si>
    <t>1466</t>
  </si>
  <si>
    <t>Vodiče AlFe</t>
  </si>
  <si>
    <t>Demontáž lano AlFe 16</t>
  </si>
  <si>
    <t>-1560036271</t>
  </si>
  <si>
    <t>1467</t>
  </si>
  <si>
    <t>210040409-D</t>
  </si>
  <si>
    <t>Demontáž izolátorů kladkových</t>
  </si>
  <si>
    <t>-2135358216</t>
  </si>
  <si>
    <t>1468</t>
  </si>
  <si>
    <t>210040408-D</t>
  </si>
  <si>
    <t>Demontáž izolátorů roubíkových</t>
  </si>
  <si>
    <t>1115858694</t>
  </si>
  <si>
    <t>1469</t>
  </si>
  <si>
    <t>Konzola</t>
  </si>
  <si>
    <t>Demontáž konzole VPS 600/280</t>
  </si>
  <si>
    <t>1644518748</t>
  </si>
  <si>
    <t>1470</t>
  </si>
  <si>
    <t>AES - DEM.</t>
  </si>
  <si>
    <t>Závěsné izol. ved. AES 2x16</t>
  </si>
  <si>
    <t>714398656</t>
  </si>
  <si>
    <t>1471</t>
  </si>
  <si>
    <t>227007552</t>
  </si>
  <si>
    <t>1472</t>
  </si>
  <si>
    <t>Sloup</t>
  </si>
  <si>
    <t>Demontáž betonového sloupu 9/3</t>
  </si>
  <si>
    <t>948988579</t>
  </si>
  <si>
    <t>1475</t>
  </si>
  <si>
    <t>Stož. oc.</t>
  </si>
  <si>
    <t>Demontáž ocelového stožárku</t>
  </si>
  <si>
    <t>1493952287</t>
  </si>
  <si>
    <t>1473</t>
  </si>
  <si>
    <t>460120018</t>
  </si>
  <si>
    <t>Naložení sutě ručně na dopravní prostředek</t>
  </si>
  <si>
    <t>T</t>
  </si>
  <si>
    <t>-2123257158</t>
  </si>
  <si>
    <t>1474</t>
  </si>
  <si>
    <t>460050809</t>
  </si>
  <si>
    <t>Zasypání jámy ručně</t>
  </si>
  <si>
    <t>1896149759</t>
  </si>
  <si>
    <t>1476</t>
  </si>
  <si>
    <t>10364100</t>
  </si>
  <si>
    <t>zemina pro terénní úpravy - tříděná</t>
  </si>
  <si>
    <t>-1052497555</t>
  </si>
  <si>
    <t>02D</t>
  </si>
  <si>
    <t>Demontáž směr od hl. silnice ke hřbitovu</t>
  </si>
  <si>
    <t>1478</t>
  </si>
  <si>
    <t>-1828719944</t>
  </si>
  <si>
    <t>1479</t>
  </si>
  <si>
    <t>1761077188</t>
  </si>
  <si>
    <t>1480</t>
  </si>
  <si>
    <t>932640219</t>
  </si>
  <si>
    <t>1481</t>
  </si>
  <si>
    <t>-724813637</t>
  </si>
  <si>
    <t>1482</t>
  </si>
  <si>
    <t>954699813</t>
  </si>
  <si>
    <t>1483</t>
  </si>
  <si>
    <t>-1044504205</t>
  </si>
  <si>
    <t>1484</t>
  </si>
  <si>
    <t>-1327511335</t>
  </si>
  <si>
    <t>1485</t>
  </si>
  <si>
    <t>1961023091</t>
  </si>
  <si>
    <t>1486</t>
  </si>
  <si>
    <t>-898256122</t>
  </si>
  <si>
    <t>1487</t>
  </si>
  <si>
    <t>1689549605</t>
  </si>
  <si>
    <t>1488</t>
  </si>
  <si>
    <t>762547973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</si>
</sst>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2" fillId="0" borderId="23" xfId="0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167" fontId="22" fillId="0" borderId="23" xfId="0" applyNumberFormat="1" applyFont="1" applyBorder="1" applyAlignment="1" applyProtection="1">
      <alignment vertical="center"/>
      <protection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0" fontId="33" fillId="0" borderId="23" xfId="0" applyFont="1" applyBorder="1" applyAlignment="1" applyProtection="1">
      <alignment horizontal="center" vertical="center"/>
      <protection/>
    </xf>
    <xf numFmtId="49" fontId="33" fillId="0" borderId="23" xfId="0" applyNumberFormat="1" applyFont="1" applyBorder="1" applyAlignment="1" applyProtection="1">
      <alignment horizontal="left" vertical="center" wrapText="1"/>
      <protection/>
    </xf>
    <xf numFmtId="0" fontId="33" fillId="0" borderId="23" xfId="0" applyFont="1" applyBorder="1" applyAlignment="1" applyProtection="1">
      <alignment horizontal="left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167" fontId="33" fillId="0" borderId="23" xfId="0" applyNumberFormat="1" applyFont="1" applyBorder="1" applyAlignment="1" applyProtection="1">
      <alignment vertical="center"/>
      <protection/>
    </xf>
    <xf numFmtId="4" fontId="33" fillId="2" borderId="23" xfId="0" applyNumberFormat="1" applyFont="1" applyFill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  <protection/>
    </xf>
    <xf numFmtId="0" fontId="34" fillId="0" borderId="23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/>
    </xf>
    <xf numFmtId="0" fontId="10" fillId="0" borderId="3" xfId="0" applyFont="1" applyBorder="1" applyAlignment="1">
      <alignment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5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1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34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14.4" customHeight="1">
      <c r="B26" s="19"/>
      <c r="C26" s="20"/>
      <c r="D26" s="36" t="s">
        <v>37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37">
        <f>ROUND(AG94,2)</f>
        <v>0</v>
      </c>
      <c r="AL26" s="20"/>
      <c r="AM26" s="20"/>
      <c r="AN26" s="20"/>
      <c r="AO26" s="20"/>
      <c r="AP26" s="20"/>
      <c r="AQ26" s="20"/>
      <c r="AR26" s="18"/>
      <c r="BE26" s="29"/>
    </row>
    <row r="27" spans="2:57" s="1" customFormat="1" ht="14.4" customHeight="1">
      <c r="B27" s="19"/>
      <c r="C27" s="20"/>
      <c r="D27" s="36" t="s">
        <v>38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37">
        <f>ROUND(AG97,2)</f>
        <v>0</v>
      </c>
      <c r="AL27" s="37"/>
      <c r="AM27" s="37"/>
      <c r="AN27" s="37"/>
      <c r="AO27" s="37"/>
      <c r="AP27" s="20"/>
      <c r="AQ27" s="20"/>
      <c r="AR27" s="18"/>
      <c r="BE27" s="29"/>
    </row>
    <row r="28" spans="1:57" s="2" customFormat="1" ht="6.95" customHeigh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BE28" s="29"/>
    </row>
    <row r="29" spans="1:57" s="2" customFormat="1" ht="25.9" customHeight="1">
      <c r="A29" s="38"/>
      <c r="B29" s="39"/>
      <c r="C29" s="40"/>
      <c r="D29" s="42" t="s">
        <v>39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ROUND(AK26+AK27,2)</f>
        <v>0</v>
      </c>
      <c r="AL29" s="43"/>
      <c r="AM29" s="43"/>
      <c r="AN29" s="43"/>
      <c r="AO29" s="43"/>
      <c r="AP29" s="40"/>
      <c r="AQ29" s="40"/>
      <c r="AR29" s="41"/>
      <c r="BE29" s="29"/>
    </row>
    <row r="30" spans="1:57" s="2" customFormat="1" ht="6.95" customHeight="1">
      <c r="A30" s="38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BE30" s="29"/>
    </row>
    <row r="31" spans="1:57" s="2" customFormat="1" ht="12">
      <c r="A31" s="38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5" t="s">
        <v>40</v>
      </c>
      <c r="M31" s="45"/>
      <c r="N31" s="45"/>
      <c r="O31" s="45"/>
      <c r="P31" s="45"/>
      <c r="Q31" s="40"/>
      <c r="R31" s="40"/>
      <c r="S31" s="40"/>
      <c r="T31" s="40"/>
      <c r="U31" s="40"/>
      <c r="V31" s="40"/>
      <c r="W31" s="45" t="s">
        <v>41</v>
      </c>
      <c r="X31" s="45"/>
      <c r="Y31" s="45"/>
      <c r="Z31" s="45"/>
      <c r="AA31" s="45"/>
      <c r="AB31" s="45"/>
      <c r="AC31" s="45"/>
      <c r="AD31" s="45"/>
      <c r="AE31" s="45"/>
      <c r="AF31" s="40"/>
      <c r="AG31" s="40"/>
      <c r="AH31" s="40"/>
      <c r="AI31" s="40"/>
      <c r="AJ31" s="40"/>
      <c r="AK31" s="45" t="s">
        <v>42</v>
      </c>
      <c r="AL31" s="45"/>
      <c r="AM31" s="45"/>
      <c r="AN31" s="45"/>
      <c r="AO31" s="45"/>
      <c r="AP31" s="40"/>
      <c r="AQ31" s="40"/>
      <c r="AR31" s="41"/>
      <c r="BE31" s="29"/>
    </row>
    <row r="32" spans="1:57" s="3" customFormat="1" ht="14.4" customHeight="1">
      <c r="A32" s="3"/>
      <c r="B32" s="46"/>
      <c r="C32" s="47"/>
      <c r="D32" s="30" t="s">
        <v>43</v>
      </c>
      <c r="E32" s="47"/>
      <c r="F32" s="30" t="s">
        <v>44</v>
      </c>
      <c r="G32" s="47"/>
      <c r="H32" s="47"/>
      <c r="I32" s="47"/>
      <c r="J32" s="47"/>
      <c r="K32" s="47"/>
      <c r="L32" s="48">
        <v>0.21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ROUND(AZ94+SUM(CD97:CD109),2)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f>ROUND(AV94+SUM(BY97:BY109),2)</f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>
      <c r="A33" s="3"/>
      <c r="B33" s="46"/>
      <c r="C33" s="47"/>
      <c r="D33" s="47"/>
      <c r="E33" s="47"/>
      <c r="F33" s="30" t="s">
        <v>45</v>
      </c>
      <c r="G33" s="47"/>
      <c r="H33" s="47"/>
      <c r="I33" s="47"/>
      <c r="J33" s="47"/>
      <c r="K33" s="47"/>
      <c r="L33" s="48">
        <v>0.15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ROUND(BA94+SUM(CE97:CE109),2)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f>ROUND(AW94+SUM(BZ97:BZ109),2)</f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3" customFormat="1" ht="14.4" customHeight="1" hidden="1">
      <c r="A34" s="3"/>
      <c r="B34" s="46"/>
      <c r="C34" s="47"/>
      <c r="D34" s="47"/>
      <c r="E34" s="47"/>
      <c r="F34" s="30" t="s">
        <v>46</v>
      </c>
      <c r="G34" s="47"/>
      <c r="H34" s="47"/>
      <c r="I34" s="47"/>
      <c r="J34" s="47"/>
      <c r="K34" s="47"/>
      <c r="L34" s="48">
        <v>0.21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9">
        <f>ROUND(BB94+SUM(CF97:CF109),2)</f>
        <v>0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9">
        <v>0</v>
      </c>
      <c r="AL34" s="47"/>
      <c r="AM34" s="47"/>
      <c r="AN34" s="47"/>
      <c r="AO34" s="47"/>
      <c r="AP34" s="47"/>
      <c r="AQ34" s="47"/>
      <c r="AR34" s="50"/>
      <c r="BE34" s="51"/>
    </row>
    <row r="35" spans="1:57" s="3" customFormat="1" ht="14.4" customHeight="1" hidden="1">
      <c r="A35" s="3"/>
      <c r="B35" s="46"/>
      <c r="C35" s="47"/>
      <c r="D35" s="47"/>
      <c r="E35" s="47"/>
      <c r="F35" s="30" t="s">
        <v>47</v>
      </c>
      <c r="G35" s="47"/>
      <c r="H35" s="47"/>
      <c r="I35" s="47"/>
      <c r="J35" s="47"/>
      <c r="K35" s="47"/>
      <c r="L35" s="48">
        <v>0.15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9">
        <f>ROUND(BC94+SUM(CG97:CG109),2)</f>
        <v>0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9">
        <v>0</v>
      </c>
      <c r="AL35" s="47"/>
      <c r="AM35" s="47"/>
      <c r="AN35" s="47"/>
      <c r="AO35" s="47"/>
      <c r="AP35" s="47"/>
      <c r="AQ35" s="47"/>
      <c r="AR35" s="50"/>
      <c r="BE35" s="3"/>
    </row>
    <row r="36" spans="1:57" s="3" customFormat="1" ht="14.4" customHeight="1" hidden="1">
      <c r="A36" s="3"/>
      <c r="B36" s="46"/>
      <c r="C36" s="47"/>
      <c r="D36" s="47"/>
      <c r="E36" s="47"/>
      <c r="F36" s="30" t="s">
        <v>48</v>
      </c>
      <c r="G36" s="47"/>
      <c r="H36" s="47"/>
      <c r="I36" s="47"/>
      <c r="J36" s="47"/>
      <c r="K36" s="47"/>
      <c r="L36" s="48">
        <v>0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9">
        <f>ROUND(BD94+SUM(CH97:CH109),2)</f>
        <v>0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9">
        <v>0</v>
      </c>
      <c r="AL36" s="47"/>
      <c r="AM36" s="47"/>
      <c r="AN36" s="47"/>
      <c r="AO36" s="47"/>
      <c r="AP36" s="47"/>
      <c r="AQ36" s="47"/>
      <c r="AR36" s="50"/>
      <c r="BE36" s="3"/>
    </row>
    <row r="37" spans="1:57" s="2" customFormat="1" ht="6.95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BE37" s="38"/>
    </row>
    <row r="38" spans="1:57" s="2" customFormat="1" ht="25.9" customHeight="1">
      <c r="A38" s="38"/>
      <c r="B38" s="39"/>
      <c r="C38" s="52"/>
      <c r="D38" s="53" t="s">
        <v>49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 t="s">
        <v>50</v>
      </c>
      <c r="U38" s="54"/>
      <c r="V38" s="54"/>
      <c r="W38" s="54"/>
      <c r="X38" s="56" t="s">
        <v>51</v>
      </c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7">
        <f>SUM(AK29:AK36)</f>
        <v>0</v>
      </c>
      <c r="AL38" s="54"/>
      <c r="AM38" s="54"/>
      <c r="AN38" s="54"/>
      <c r="AO38" s="58"/>
      <c r="AP38" s="52"/>
      <c r="AQ38" s="52"/>
      <c r="AR38" s="41"/>
      <c r="BE38" s="38"/>
    </row>
    <row r="39" spans="1:57" s="2" customFormat="1" ht="6.95" customHeight="1">
      <c r="A39" s="38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BE39" s="38"/>
    </row>
    <row r="40" spans="1:57" s="2" customFormat="1" ht="14.4" customHeight="1">
      <c r="A40" s="38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BE40" s="3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8"/>
      <c r="B60" s="39"/>
      <c r="C60" s="40"/>
      <c r="D60" s="64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4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4" t="s">
        <v>54</v>
      </c>
      <c r="AI60" s="43"/>
      <c r="AJ60" s="43"/>
      <c r="AK60" s="43"/>
      <c r="AL60" s="43"/>
      <c r="AM60" s="64" t="s">
        <v>55</v>
      </c>
      <c r="AN60" s="43"/>
      <c r="AO60" s="43"/>
      <c r="AP60" s="40"/>
      <c r="AQ60" s="40"/>
      <c r="AR60" s="41"/>
      <c r="BE60" s="38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1"/>
      <c r="BE64" s="38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8"/>
      <c r="B75" s="39"/>
      <c r="C75" s="40"/>
      <c r="D75" s="64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4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4" t="s">
        <v>54</v>
      </c>
      <c r="AI75" s="43"/>
      <c r="AJ75" s="43"/>
      <c r="AK75" s="43"/>
      <c r="AL75" s="43"/>
      <c r="AM75" s="64" t="s">
        <v>55</v>
      </c>
      <c r="AN75" s="43"/>
      <c r="AO75" s="43"/>
      <c r="AP75" s="40"/>
      <c r="AQ75" s="40"/>
      <c r="AR75" s="41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1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1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1"/>
      <c r="BE81" s="38"/>
    </row>
    <row r="82" spans="1:57" s="2" customFormat="1" ht="24.95" customHeight="1">
      <c r="A82" s="38"/>
      <c r="B82" s="39"/>
      <c r="C82" s="21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1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1"/>
      <c r="BE83" s="38"/>
    </row>
    <row r="84" spans="1:57" s="4" customFormat="1" ht="12" customHeight="1">
      <c r="A84" s="4"/>
      <c r="B84" s="70"/>
      <c r="C84" s="30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Úprava sítě veřejného osvětlení Děčín XXXVII-Březiny,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1"/>
      <c r="BE86" s="38"/>
    </row>
    <row r="87" spans="1:57" s="2" customFormat="1" ht="12" customHeight="1">
      <c r="A87" s="38"/>
      <c r="B87" s="39"/>
      <c r="C87" s="30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Děčín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0" t="s">
        <v>22</v>
      </c>
      <c r="AJ87" s="40"/>
      <c r="AK87" s="40"/>
      <c r="AL87" s="40"/>
      <c r="AM87" s="79" t="str">
        <f>IF(AN8="","",AN8)</f>
        <v>4. 8. 2020</v>
      </c>
      <c r="AN87" s="79"/>
      <c r="AO87" s="40"/>
      <c r="AP87" s="40"/>
      <c r="AQ87" s="40"/>
      <c r="AR87" s="41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1"/>
      <c r="BE88" s="38"/>
    </row>
    <row r="89" spans="1:57" s="2" customFormat="1" ht="15.15" customHeight="1">
      <c r="A89" s="38"/>
      <c r="B89" s="39"/>
      <c r="C89" s="30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Děčín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0" t="s">
        <v>30</v>
      </c>
      <c r="AJ89" s="40"/>
      <c r="AK89" s="40"/>
      <c r="AL89" s="40"/>
      <c r="AM89" s="80" t="str">
        <f>IF(E17="","",E17)</f>
        <v>Dan Kazimír</v>
      </c>
      <c r="AN89" s="71"/>
      <c r="AO89" s="71"/>
      <c r="AP89" s="71"/>
      <c r="AQ89" s="40"/>
      <c r="AR89" s="41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0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0" t="s">
        <v>33</v>
      </c>
      <c r="AJ90" s="40"/>
      <c r="AK90" s="40"/>
      <c r="AL90" s="40"/>
      <c r="AM90" s="80" t="str">
        <f>IF(E20="","",E20)</f>
        <v>VAMA s.r.i.</v>
      </c>
      <c r="AN90" s="71"/>
      <c r="AO90" s="71"/>
      <c r="AP90" s="71"/>
      <c r="AQ90" s="40"/>
      <c r="AR90" s="41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1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1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1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ROUND(AZ94*L32,2)</f>
        <v>0</v>
      </c>
      <c r="AW94" s="114">
        <f>ROUND(BA94*L33,2)</f>
        <v>0</v>
      </c>
      <c r="AX94" s="114">
        <f>ROUND(BB94*L32,2)</f>
        <v>0</v>
      </c>
      <c r="AY94" s="114">
        <f>ROUND(BC94*L33,2)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78</v>
      </c>
      <c r="BT94" s="117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0" s="7" customFormat="1" ht="24.75" customHeight="1">
      <c r="A95" s="118" t="s">
        <v>82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'03 - Úprava sítě veřejnéh...'!J30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'03 - Úprava sítě veřejnéh...'!P196</f>
        <v>0</v>
      </c>
      <c r="AV95" s="127">
        <f>'03 - Úprava sítě veřejnéh...'!J33</f>
        <v>0</v>
      </c>
      <c r="AW95" s="127">
        <f>'03 - Úprava sítě veřejnéh...'!J34</f>
        <v>0</v>
      </c>
      <c r="AX95" s="127">
        <f>'03 - Úprava sítě veřejnéh...'!J35</f>
        <v>0</v>
      </c>
      <c r="AY95" s="127">
        <f>'03 - Úprava sítě veřejnéh...'!J36</f>
        <v>0</v>
      </c>
      <c r="AZ95" s="127">
        <f>'03 - Úprava sítě veřejnéh...'!F33</f>
        <v>0</v>
      </c>
      <c r="BA95" s="127">
        <f>'03 - Úprava sítě veřejnéh...'!F34</f>
        <v>0</v>
      </c>
      <c r="BB95" s="127">
        <f>'03 - Úprava sítě veřejnéh...'!F35</f>
        <v>0</v>
      </c>
      <c r="BC95" s="127">
        <f>'03 - Úprava sítě veřejnéh...'!F36</f>
        <v>0</v>
      </c>
      <c r="BD95" s="129">
        <f>'03 - Úprava sítě veřejnéh...'!F37</f>
        <v>0</v>
      </c>
      <c r="BE95" s="7"/>
      <c r="BT95" s="130" t="s">
        <v>84</v>
      </c>
      <c r="BU95" s="130" t="s">
        <v>85</v>
      </c>
      <c r="BV95" s="130" t="s">
        <v>80</v>
      </c>
      <c r="BW95" s="130" t="s">
        <v>5</v>
      </c>
      <c r="BX95" s="130" t="s">
        <v>81</v>
      </c>
      <c r="CL95" s="130" t="s">
        <v>1</v>
      </c>
    </row>
    <row r="96" spans="2:44" ht="12"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18"/>
    </row>
    <row r="97" spans="1:57" s="2" customFormat="1" ht="30" customHeight="1">
      <c r="A97" s="38"/>
      <c r="B97" s="39"/>
      <c r="C97" s="107" t="s">
        <v>86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110">
        <f>ROUND(SUM(AG98:AG109),2)</f>
        <v>0</v>
      </c>
      <c r="AH97" s="110"/>
      <c r="AI97" s="110"/>
      <c r="AJ97" s="110"/>
      <c r="AK97" s="110"/>
      <c r="AL97" s="110"/>
      <c r="AM97" s="110"/>
      <c r="AN97" s="110">
        <f>ROUND(SUM(AN98:AN109),2)</f>
        <v>0</v>
      </c>
      <c r="AO97" s="110"/>
      <c r="AP97" s="110"/>
      <c r="AQ97" s="131"/>
      <c r="AR97" s="41"/>
      <c r="AS97" s="100" t="s">
        <v>87</v>
      </c>
      <c r="AT97" s="101" t="s">
        <v>88</v>
      </c>
      <c r="AU97" s="101" t="s">
        <v>43</v>
      </c>
      <c r="AV97" s="102" t="s">
        <v>66</v>
      </c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89" s="2" customFormat="1" ht="19.9" customHeight="1">
      <c r="A98" s="38"/>
      <c r="B98" s="39"/>
      <c r="C98" s="40"/>
      <c r="D98" s="132" t="s">
        <v>89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40"/>
      <c r="AD98" s="40"/>
      <c r="AE98" s="40"/>
      <c r="AF98" s="40"/>
      <c r="AG98" s="133">
        <f>ROUND(AG94*AS98,2)</f>
        <v>0</v>
      </c>
      <c r="AH98" s="134"/>
      <c r="AI98" s="134"/>
      <c r="AJ98" s="134"/>
      <c r="AK98" s="134"/>
      <c r="AL98" s="134"/>
      <c r="AM98" s="134"/>
      <c r="AN98" s="134">
        <f>ROUND(AG98+AV98,2)</f>
        <v>0</v>
      </c>
      <c r="AO98" s="134"/>
      <c r="AP98" s="134"/>
      <c r="AQ98" s="40"/>
      <c r="AR98" s="41"/>
      <c r="AS98" s="135">
        <v>0</v>
      </c>
      <c r="AT98" s="136" t="s">
        <v>90</v>
      </c>
      <c r="AU98" s="136" t="s">
        <v>44</v>
      </c>
      <c r="AV98" s="137">
        <f>ROUND(IF(AU98="základní",AG98*L32,IF(AU98="snížená",AG98*L33,0)),2)</f>
        <v>0</v>
      </c>
      <c r="AW98" s="38"/>
      <c r="AX98" s="38"/>
      <c r="AY98" s="38"/>
      <c r="AZ98" s="38"/>
      <c r="BA98" s="38"/>
      <c r="BB98" s="38"/>
      <c r="BC98" s="38"/>
      <c r="BD98" s="38"/>
      <c r="BE98" s="38"/>
      <c r="BV98" s="15" t="s">
        <v>91</v>
      </c>
      <c r="BY98" s="138">
        <f>IF(AU98="základní",AV98,0)</f>
        <v>0</v>
      </c>
      <c r="BZ98" s="138">
        <f>IF(AU98="snížená",AV98,0)</f>
        <v>0</v>
      </c>
      <c r="CA98" s="138">
        <v>0</v>
      </c>
      <c r="CB98" s="138">
        <v>0</v>
      </c>
      <c r="CC98" s="138">
        <v>0</v>
      </c>
      <c r="CD98" s="138">
        <f>IF(AU98="základní",AG98,0)</f>
        <v>0</v>
      </c>
      <c r="CE98" s="138">
        <f>IF(AU98="snížená",AG98,0)</f>
        <v>0</v>
      </c>
      <c r="CF98" s="138">
        <f>IF(AU98="zákl. přenesená",AG98,0)</f>
        <v>0</v>
      </c>
      <c r="CG98" s="138">
        <f>IF(AU98="sníž. přenesená",AG98,0)</f>
        <v>0</v>
      </c>
      <c r="CH98" s="138">
        <f>IF(AU98="nulová",AG98,0)</f>
        <v>0</v>
      </c>
      <c r="CI98" s="15">
        <f>IF(AU98="základní",1,IF(AU98="snížená",2,IF(AU98="zákl. přenesená",4,IF(AU98="sníž. přenesená",5,3))))</f>
        <v>1</v>
      </c>
      <c r="CJ98" s="15">
        <f>IF(AT98="stavební čast",1,IF(AT98="investiční čast",2,3))</f>
        <v>1</v>
      </c>
      <c r="CK98" s="15" t="str">
        <f>IF(D98="Vyplň vlastní","","x")</f>
        <v>x</v>
      </c>
    </row>
    <row r="99" spans="1:89" s="2" customFormat="1" ht="19.9" customHeight="1">
      <c r="A99" s="38"/>
      <c r="B99" s="39"/>
      <c r="C99" s="40"/>
      <c r="D99" s="132" t="s">
        <v>92</v>
      </c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40"/>
      <c r="AD99" s="40"/>
      <c r="AE99" s="40"/>
      <c r="AF99" s="40"/>
      <c r="AG99" s="133">
        <f>ROUND(AG94*AS99,2)</f>
        <v>0</v>
      </c>
      <c r="AH99" s="134"/>
      <c r="AI99" s="134"/>
      <c r="AJ99" s="134"/>
      <c r="AK99" s="134"/>
      <c r="AL99" s="134"/>
      <c r="AM99" s="134"/>
      <c r="AN99" s="134">
        <f>ROUND(AG99+AV99,2)</f>
        <v>0</v>
      </c>
      <c r="AO99" s="134"/>
      <c r="AP99" s="134"/>
      <c r="AQ99" s="40"/>
      <c r="AR99" s="41"/>
      <c r="AS99" s="135">
        <v>0</v>
      </c>
      <c r="AT99" s="136" t="s">
        <v>90</v>
      </c>
      <c r="AU99" s="136" t="s">
        <v>44</v>
      </c>
      <c r="AV99" s="137">
        <f>ROUND(IF(AU99="základní",AG99*L32,IF(AU99="snížená",AG99*L33,0)),2)</f>
        <v>0</v>
      </c>
      <c r="AW99" s="38"/>
      <c r="AX99" s="38"/>
      <c r="AY99" s="38"/>
      <c r="AZ99" s="38"/>
      <c r="BA99" s="38"/>
      <c r="BB99" s="38"/>
      <c r="BC99" s="38"/>
      <c r="BD99" s="38"/>
      <c r="BE99" s="38"/>
      <c r="BV99" s="15" t="s">
        <v>91</v>
      </c>
      <c r="BY99" s="138">
        <f>IF(AU99="základní",AV99,0)</f>
        <v>0</v>
      </c>
      <c r="BZ99" s="138">
        <f>IF(AU99="snížená",AV99,0)</f>
        <v>0</v>
      </c>
      <c r="CA99" s="138">
        <v>0</v>
      </c>
      <c r="CB99" s="138">
        <v>0</v>
      </c>
      <c r="CC99" s="138">
        <v>0</v>
      </c>
      <c r="CD99" s="138">
        <f>IF(AU99="základní",AG99,0)</f>
        <v>0</v>
      </c>
      <c r="CE99" s="138">
        <f>IF(AU99="snížená",AG99,0)</f>
        <v>0</v>
      </c>
      <c r="CF99" s="138">
        <f>IF(AU99="zákl. přenesená",AG99,0)</f>
        <v>0</v>
      </c>
      <c r="CG99" s="138">
        <f>IF(AU99="sníž. přenesená",AG99,0)</f>
        <v>0</v>
      </c>
      <c r="CH99" s="138">
        <f>IF(AU99="nulová",AG99,0)</f>
        <v>0</v>
      </c>
      <c r="CI99" s="15">
        <f>IF(AU99="základní",1,IF(AU99="snížená",2,IF(AU99="zákl. přenesená",4,IF(AU99="sníž. přenesená",5,3))))</f>
        <v>1</v>
      </c>
      <c r="CJ99" s="15">
        <f>IF(AT99="stavební čast",1,IF(AT99="investiční čast",2,3))</f>
        <v>1</v>
      </c>
      <c r="CK99" s="15" t="str">
        <f>IF(D99="Vyplň vlastní","","x")</f>
        <v>x</v>
      </c>
    </row>
    <row r="100" spans="1:89" s="2" customFormat="1" ht="19.9" customHeight="1">
      <c r="A100" s="38"/>
      <c r="B100" s="39"/>
      <c r="C100" s="40"/>
      <c r="D100" s="132" t="s">
        <v>93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40"/>
      <c r="AD100" s="40"/>
      <c r="AE100" s="40"/>
      <c r="AF100" s="40"/>
      <c r="AG100" s="133">
        <f>ROUND(AG94*AS100,2)</f>
        <v>0</v>
      </c>
      <c r="AH100" s="134"/>
      <c r="AI100" s="134"/>
      <c r="AJ100" s="134"/>
      <c r="AK100" s="134"/>
      <c r="AL100" s="134"/>
      <c r="AM100" s="134"/>
      <c r="AN100" s="134">
        <f>ROUND(AG100+AV100,2)</f>
        <v>0</v>
      </c>
      <c r="AO100" s="134"/>
      <c r="AP100" s="134"/>
      <c r="AQ100" s="40"/>
      <c r="AR100" s="41"/>
      <c r="AS100" s="135">
        <v>0</v>
      </c>
      <c r="AT100" s="136" t="s">
        <v>90</v>
      </c>
      <c r="AU100" s="136" t="s">
        <v>44</v>
      </c>
      <c r="AV100" s="137">
        <f>ROUND(IF(AU100="základní",AG100*L32,IF(AU100="snížená",AG100*L33,0)),2)</f>
        <v>0</v>
      </c>
      <c r="AW100" s="38"/>
      <c r="AX100" s="38"/>
      <c r="AY100" s="38"/>
      <c r="AZ100" s="38"/>
      <c r="BA100" s="38"/>
      <c r="BB100" s="38"/>
      <c r="BC100" s="38"/>
      <c r="BD100" s="38"/>
      <c r="BE100" s="38"/>
      <c r="BV100" s="15" t="s">
        <v>91</v>
      </c>
      <c r="BY100" s="138">
        <f>IF(AU100="základní",AV100,0)</f>
        <v>0</v>
      </c>
      <c r="BZ100" s="138">
        <f>IF(AU100="snížená",AV100,0)</f>
        <v>0</v>
      </c>
      <c r="CA100" s="138">
        <v>0</v>
      </c>
      <c r="CB100" s="138">
        <v>0</v>
      </c>
      <c r="CC100" s="138">
        <v>0</v>
      </c>
      <c r="CD100" s="138">
        <f>IF(AU100="základní",AG100,0)</f>
        <v>0</v>
      </c>
      <c r="CE100" s="138">
        <f>IF(AU100="snížená",AG100,0)</f>
        <v>0</v>
      </c>
      <c r="CF100" s="138">
        <f>IF(AU100="zákl. přenesená",AG100,0)</f>
        <v>0</v>
      </c>
      <c r="CG100" s="138">
        <f>IF(AU100="sníž. přenesená",AG100,0)</f>
        <v>0</v>
      </c>
      <c r="CH100" s="138">
        <f>IF(AU100="nulová",AG100,0)</f>
        <v>0</v>
      </c>
      <c r="CI100" s="15">
        <f>IF(AU100="základní",1,IF(AU100="snížená",2,IF(AU100="zákl. přenesená",4,IF(AU100="sníž. přenesená",5,3))))</f>
        <v>1</v>
      </c>
      <c r="CJ100" s="15">
        <f>IF(AT100="stavební čast",1,IF(AT100="investiční čast",2,3))</f>
        <v>1</v>
      </c>
      <c r="CK100" s="15" t="str">
        <f>IF(D100="Vyplň vlastní","","x")</f>
        <v>x</v>
      </c>
    </row>
    <row r="101" spans="1:89" s="2" customFormat="1" ht="19.9" customHeight="1">
      <c r="A101" s="38"/>
      <c r="B101" s="39"/>
      <c r="C101" s="40"/>
      <c r="D101" s="132" t="s">
        <v>94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40"/>
      <c r="AD101" s="40"/>
      <c r="AE101" s="40"/>
      <c r="AF101" s="40"/>
      <c r="AG101" s="133">
        <f>ROUND(AG94*AS101,2)</f>
        <v>0</v>
      </c>
      <c r="AH101" s="134"/>
      <c r="AI101" s="134"/>
      <c r="AJ101" s="134"/>
      <c r="AK101" s="134"/>
      <c r="AL101" s="134"/>
      <c r="AM101" s="134"/>
      <c r="AN101" s="134">
        <f>ROUND(AG101+AV101,2)</f>
        <v>0</v>
      </c>
      <c r="AO101" s="134"/>
      <c r="AP101" s="134"/>
      <c r="AQ101" s="40"/>
      <c r="AR101" s="41"/>
      <c r="AS101" s="135">
        <v>0</v>
      </c>
      <c r="AT101" s="136" t="s">
        <v>90</v>
      </c>
      <c r="AU101" s="136" t="s">
        <v>44</v>
      </c>
      <c r="AV101" s="137">
        <f>ROUND(IF(AU101="základní",AG101*L32,IF(AU101="snížená",AG101*L33,0)),2)</f>
        <v>0</v>
      </c>
      <c r="AW101" s="38"/>
      <c r="AX101" s="38"/>
      <c r="AY101" s="38"/>
      <c r="AZ101" s="38"/>
      <c r="BA101" s="38"/>
      <c r="BB101" s="38"/>
      <c r="BC101" s="38"/>
      <c r="BD101" s="38"/>
      <c r="BE101" s="38"/>
      <c r="BV101" s="15" t="s">
        <v>91</v>
      </c>
      <c r="BY101" s="138">
        <f>IF(AU101="základní",AV101,0)</f>
        <v>0</v>
      </c>
      <c r="BZ101" s="138">
        <f>IF(AU101="snížená",AV101,0)</f>
        <v>0</v>
      </c>
      <c r="CA101" s="138">
        <v>0</v>
      </c>
      <c r="CB101" s="138">
        <v>0</v>
      </c>
      <c r="CC101" s="138">
        <v>0</v>
      </c>
      <c r="CD101" s="138">
        <f>IF(AU101="základní",AG101,0)</f>
        <v>0</v>
      </c>
      <c r="CE101" s="138">
        <f>IF(AU101="snížená",AG101,0)</f>
        <v>0</v>
      </c>
      <c r="CF101" s="138">
        <f>IF(AU101="zákl. přenesená",AG101,0)</f>
        <v>0</v>
      </c>
      <c r="CG101" s="138">
        <f>IF(AU101="sníž. přenesená",AG101,0)</f>
        <v>0</v>
      </c>
      <c r="CH101" s="138">
        <f>IF(AU101="nulová",AG101,0)</f>
        <v>0</v>
      </c>
      <c r="CI101" s="15">
        <f>IF(AU101="základní",1,IF(AU101="snížená",2,IF(AU101="zákl. přenesená",4,IF(AU101="sníž. přenesená",5,3))))</f>
        <v>1</v>
      </c>
      <c r="CJ101" s="15">
        <f>IF(AT101="stavební čast",1,IF(AT101="investiční čast",2,3))</f>
        <v>1</v>
      </c>
      <c r="CK101" s="15" t="str">
        <f>IF(D101="Vyplň vlastní","","x")</f>
        <v>x</v>
      </c>
    </row>
    <row r="102" spans="1:89" s="2" customFormat="1" ht="19.9" customHeight="1">
      <c r="A102" s="38"/>
      <c r="B102" s="39"/>
      <c r="C102" s="40"/>
      <c r="D102" s="132" t="s">
        <v>95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40"/>
      <c r="AD102" s="40"/>
      <c r="AE102" s="40"/>
      <c r="AF102" s="40"/>
      <c r="AG102" s="133">
        <f>ROUND(AG94*AS102,2)</f>
        <v>0</v>
      </c>
      <c r="AH102" s="134"/>
      <c r="AI102" s="134"/>
      <c r="AJ102" s="134"/>
      <c r="AK102" s="134"/>
      <c r="AL102" s="134"/>
      <c r="AM102" s="134"/>
      <c r="AN102" s="134">
        <f>ROUND(AG102+AV102,2)</f>
        <v>0</v>
      </c>
      <c r="AO102" s="134"/>
      <c r="AP102" s="134"/>
      <c r="AQ102" s="40"/>
      <c r="AR102" s="41"/>
      <c r="AS102" s="135">
        <v>0</v>
      </c>
      <c r="AT102" s="136" t="s">
        <v>90</v>
      </c>
      <c r="AU102" s="136" t="s">
        <v>44</v>
      </c>
      <c r="AV102" s="137">
        <f>ROUND(IF(AU102="základní",AG102*L32,IF(AU102="snížená",AG102*L33,0)),2)</f>
        <v>0</v>
      </c>
      <c r="AW102" s="38"/>
      <c r="AX102" s="38"/>
      <c r="AY102" s="38"/>
      <c r="AZ102" s="38"/>
      <c r="BA102" s="38"/>
      <c r="BB102" s="38"/>
      <c r="BC102" s="38"/>
      <c r="BD102" s="38"/>
      <c r="BE102" s="38"/>
      <c r="BV102" s="15" t="s">
        <v>91</v>
      </c>
      <c r="BY102" s="138">
        <f>IF(AU102="základní",AV102,0)</f>
        <v>0</v>
      </c>
      <c r="BZ102" s="138">
        <f>IF(AU102="snížená",AV102,0)</f>
        <v>0</v>
      </c>
      <c r="CA102" s="138">
        <v>0</v>
      </c>
      <c r="CB102" s="138">
        <v>0</v>
      </c>
      <c r="CC102" s="138">
        <v>0</v>
      </c>
      <c r="CD102" s="138">
        <f>IF(AU102="základní",AG102,0)</f>
        <v>0</v>
      </c>
      <c r="CE102" s="138">
        <f>IF(AU102="snížená",AG102,0)</f>
        <v>0</v>
      </c>
      <c r="CF102" s="138">
        <f>IF(AU102="zákl. přenesená",AG102,0)</f>
        <v>0</v>
      </c>
      <c r="CG102" s="138">
        <f>IF(AU102="sníž. přenesená",AG102,0)</f>
        <v>0</v>
      </c>
      <c r="CH102" s="138">
        <f>IF(AU102="nulová",AG102,0)</f>
        <v>0</v>
      </c>
      <c r="CI102" s="15">
        <f>IF(AU102="základní",1,IF(AU102="snížená",2,IF(AU102="zákl. přenesená",4,IF(AU102="sníž. přenesená",5,3))))</f>
        <v>1</v>
      </c>
      <c r="CJ102" s="15">
        <f>IF(AT102="stavební čast",1,IF(AT102="investiční čast",2,3))</f>
        <v>1</v>
      </c>
      <c r="CK102" s="15" t="str">
        <f>IF(D102="Vyplň vlastní","","x")</f>
        <v>x</v>
      </c>
    </row>
    <row r="103" spans="1:89" s="2" customFormat="1" ht="19.9" customHeight="1">
      <c r="A103" s="38"/>
      <c r="B103" s="39"/>
      <c r="C103" s="40"/>
      <c r="D103" s="132" t="s">
        <v>96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40"/>
      <c r="AD103" s="40"/>
      <c r="AE103" s="40"/>
      <c r="AF103" s="40"/>
      <c r="AG103" s="133">
        <f>ROUND(AG94*AS103,2)</f>
        <v>0</v>
      </c>
      <c r="AH103" s="134"/>
      <c r="AI103" s="134"/>
      <c r="AJ103" s="134"/>
      <c r="AK103" s="134"/>
      <c r="AL103" s="134"/>
      <c r="AM103" s="134"/>
      <c r="AN103" s="134">
        <f>ROUND(AG103+AV103,2)</f>
        <v>0</v>
      </c>
      <c r="AO103" s="134"/>
      <c r="AP103" s="134"/>
      <c r="AQ103" s="40"/>
      <c r="AR103" s="41"/>
      <c r="AS103" s="135">
        <v>0</v>
      </c>
      <c r="AT103" s="136" t="s">
        <v>90</v>
      </c>
      <c r="AU103" s="136" t="s">
        <v>44</v>
      </c>
      <c r="AV103" s="137">
        <f>ROUND(IF(AU103="základní",AG103*L32,IF(AU103="snížená",AG103*L33,0)),2)</f>
        <v>0</v>
      </c>
      <c r="AW103" s="38"/>
      <c r="AX103" s="38"/>
      <c r="AY103" s="38"/>
      <c r="AZ103" s="38"/>
      <c r="BA103" s="38"/>
      <c r="BB103" s="38"/>
      <c r="BC103" s="38"/>
      <c r="BD103" s="38"/>
      <c r="BE103" s="38"/>
      <c r="BV103" s="15" t="s">
        <v>91</v>
      </c>
      <c r="BY103" s="138">
        <f>IF(AU103="základní",AV103,0)</f>
        <v>0</v>
      </c>
      <c r="BZ103" s="138">
        <f>IF(AU103="snížená",AV103,0)</f>
        <v>0</v>
      </c>
      <c r="CA103" s="138">
        <v>0</v>
      </c>
      <c r="CB103" s="138">
        <v>0</v>
      </c>
      <c r="CC103" s="138">
        <v>0</v>
      </c>
      <c r="CD103" s="138">
        <f>IF(AU103="základní",AG103,0)</f>
        <v>0</v>
      </c>
      <c r="CE103" s="138">
        <f>IF(AU103="snížená",AG103,0)</f>
        <v>0</v>
      </c>
      <c r="CF103" s="138">
        <f>IF(AU103="zákl. přenesená",AG103,0)</f>
        <v>0</v>
      </c>
      <c r="CG103" s="138">
        <f>IF(AU103="sníž. přenesená",AG103,0)</f>
        <v>0</v>
      </c>
      <c r="CH103" s="138">
        <f>IF(AU103="nulová",AG103,0)</f>
        <v>0</v>
      </c>
      <c r="CI103" s="15">
        <f>IF(AU103="základní",1,IF(AU103="snížená",2,IF(AU103="zákl. přenesená",4,IF(AU103="sníž. přenesená",5,3))))</f>
        <v>1</v>
      </c>
      <c r="CJ103" s="15">
        <f>IF(AT103="stavební čast",1,IF(AT103="investiční čast",2,3))</f>
        <v>1</v>
      </c>
      <c r="CK103" s="15" t="str">
        <f>IF(D103="Vyplň vlastní","","x")</f>
        <v>x</v>
      </c>
    </row>
    <row r="104" spans="1:89" s="2" customFormat="1" ht="19.9" customHeight="1">
      <c r="A104" s="38"/>
      <c r="B104" s="39"/>
      <c r="C104" s="40"/>
      <c r="D104" s="132" t="s">
        <v>97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40"/>
      <c r="AD104" s="40"/>
      <c r="AE104" s="40"/>
      <c r="AF104" s="40"/>
      <c r="AG104" s="133">
        <f>ROUND(AG94*AS104,2)</f>
        <v>0</v>
      </c>
      <c r="AH104" s="134"/>
      <c r="AI104" s="134"/>
      <c r="AJ104" s="134"/>
      <c r="AK104" s="134"/>
      <c r="AL104" s="134"/>
      <c r="AM104" s="134"/>
      <c r="AN104" s="134">
        <f>ROUND(AG104+AV104,2)</f>
        <v>0</v>
      </c>
      <c r="AO104" s="134"/>
      <c r="AP104" s="134"/>
      <c r="AQ104" s="40"/>
      <c r="AR104" s="41"/>
      <c r="AS104" s="135">
        <v>0</v>
      </c>
      <c r="AT104" s="136" t="s">
        <v>90</v>
      </c>
      <c r="AU104" s="136" t="s">
        <v>44</v>
      </c>
      <c r="AV104" s="137">
        <f>ROUND(IF(AU104="základní",AG104*L32,IF(AU104="snížená",AG104*L33,0)),2)</f>
        <v>0</v>
      </c>
      <c r="AW104" s="38"/>
      <c r="AX104" s="38"/>
      <c r="AY104" s="38"/>
      <c r="AZ104" s="38"/>
      <c r="BA104" s="38"/>
      <c r="BB104" s="38"/>
      <c r="BC104" s="38"/>
      <c r="BD104" s="38"/>
      <c r="BE104" s="38"/>
      <c r="BV104" s="15" t="s">
        <v>91</v>
      </c>
      <c r="BY104" s="138">
        <f>IF(AU104="základní",AV104,0)</f>
        <v>0</v>
      </c>
      <c r="BZ104" s="138">
        <f>IF(AU104="snížená",AV104,0)</f>
        <v>0</v>
      </c>
      <c r="CA104" s="138">
        <v>0</v>
      </c>
      <c r="CB104" s="138">
        <v>0</v>
      </c>
      <c r="CC104" s="138">
        <v>0</v>
      </c>
      <c r="CD104" s="138">
        <f>IF(AU104="základní",AG104,0)</f>
        <v>0</v>
      </c>
      <c r="CE104" s="138">
        <f>IF(AU104="snížená",AG104,0)</f>
        <v>0</v>
      </c>
      <c r="CF104" s="138">
        <f>IF(AU104="zákl. přenesená",AG104,0)</f>
        <v>0</v>
      </c>
      <c r="CG104" s="138">
        <f>IF(AU104="sníž. přenesená",AG104,0)</f>
        <v>0</v>
      </c>
      <c r="CH104" s="138">
        <f>IF(AU104="nulová",AG104,0)</f>
        <v>0</v>
      </c>
      <c r="CI104" s="15">
        <f>IF(AU104="základní",1,IF(AU104="snížená",2,IF(AU104="zákl. přenesená",4,IF(AU104="sníž. přenesená",5,3))))</f>
        <v>1</v>
      </c>
      <c r="CJ104" s="15">
        <f>IF(AT104="stavební čast",1,IF(AT104="investiční čast",2,3))</f>
        <v>1</v>
      </c>
      <c r="CK104" s="15" t="str">
        <f>IF(D104="Vyplň vlastní","","x")</f>
        <v>x</v>
      </c>
    </row>
    <row r="105" spans="1:89" s="2" customFormat="1" ht="19.9" customHeight="1">
      <c r="A105" s="38"/>
      <c r="B105" s="39"/>
      <c r="C105" s="40"/>
      <c r="D105" s="132" t="s">
        <v>98</v>
      </c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40"/>
      <c r="AD105" s="40"/>
      <c r="AE105" s="40"/>
      <c r="AF105" s="40"/>
      <c r="AG105" s="133">
        <f>ROUND(AG94*AS105,2)</f>
        <v>0</v>
      </c>
      <c r="AH105" s="134"/>
      <c r="AI105" s="134"/>
      <c r="AJ105" s="134"/>
      <c r="AK105" s="134"/>
      <c r="AL105" s="134"/>
      <c r="AM105" s="134"/>
      <c r="AN105" s="134">
        <f>ROUND(AG105+AV105,2)</f>
        <v>0</v>
      </c>
      <c r="AO105" s="134"/>
      <c r="AP105" s="134"/>
      <c r="AQ105" s="40"/>
      <c r="AR105" s="41"/>
      <c r="AS105" s="135">
        <v>0</v>
      </c>
      <c r="AT105" s="136" t="s">
        <v>90</v>
      </c>
      <c r="AU105" s="136" t="s">
        <v>44</v>
      </c>
      <c r="AV105" s="137">
        <f>ROUND(IF(AU105="základní",AG105*L32,IF(AU105="snížená",AG105*L33,0)),2)</f>
        <v>0</v>
      </c>
      <c r="AW105" s="38"/>
      <c r="AX105" s="38"/>
      <c r="AY105" s="38"/>
      <c r="AZ105" s="38"/>
      <c r="BA105" s="38"/>
      <c r="BB105" s="38"/>
      <c r="BC105" s="38"/>
      <c r="BD105" s="38"/>
      <c r="BE105" s="38"/>
      <c r="BV105" s="15" t="s">
        <v>91</v>
      </c>
      <c r="BY105" s="138">
        <f>IF(AU105="základní",AV105,0)</f>
        <v>0</v>
      </c>
      <c r="BZ105" s="138">
        <f>IF(AU105="snížená",AV105,0)</f>
        <v>0</v>
      </c>
      <c r="CA105" s="138">
        <v>0</v>
      </c>
      <c r="CB105" s="138">
        <v>0</v>
      </c>
      <c r="CC105" s="138">
        <v>0</v>
      </c>
      <c r="CD105" s="138">
        <f>IF(AU105="základní",AG105,0)</f>
        <v>0</v>
      </c>
      <c r="CE105" s="138">
        <f>IF(AU105="snížená",AG105,0)</f>
        <v>0</v>
      </c>
      <c r="CF105" s="138">
        <f>IF(AU105="zákl. přenesená",AG105,0)</f>
        <v>0</v>
      </c>
      <c r="CG105" s="138">
        <f>IF(AU105="sníž. přenesená",AG105,0)</f>
        <v>0</v>
      </c>
      <c r="CH105" s="138">
        <f>IF(AU105="nulová",AG105,0)</f>
        <v>0</v>
      </c>
      <c r="CI105" s="15">
        <f>IF(AU105="základní",1,IF(AU105="snížená",2,IF(AU105="zákl. přenesená",4,IF(AU105="sníž. přenesená",5,3))))</f>
        <v>1</v>
      </c>
      <c r="CJ105" s="15">
        <f>IF(AT105="stavební čast",1,IF(AT105="investiční čast",2,3))</f>
        <v>1</v>
      </c>
      <c r="CK105" s="15" t="str">
        <f>IF(D105="Vyplň vlastní","","x")</f>
        <v>x</v>
      </c>
    </row>
    <row r="106" spans="1:89" s="2" customFormat="1" ht="19.9" customHeight="1">
      <c r="A106" s="38"/>
      <c r="B106" s="39"/>
      <c r="C106" s="40"/>
      <c r="D106" s="132" t="s">
        <v>99</v>
      </c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40"/>
      <c r="AD106" s="40"/>
      <c r="AE106" s="40"/>
      <c r="AF106" s="40"/>
      <c r="AG106" s="133">
        <f>ROUND(AG94*AS106,2)</f>
        <v>0</v>
      </c>
      <c r="AH106" s="134"/>
      <c r="AI106" s="134"/>
      <c r="AJ106" s="134"/>
      <c r="AK106" s="134"/>
      <c r="AL106" s="134"/>
      <c r="AM106" s="134"/>
      <c r="AN106" s="134">
        <f>ROUND(AG106+AV106,2)</f>
        <v>0</v>
      </c>
      <c r="AO106" s="134"/>
      <c r="AP106" s="134"/>
      <c r="AQ106" s="40"/>
      <c r="AR106" s="41"/>
      <c r="AS106" s="135">
        <v>0</v>
      </c>
      <c r="AT106" s="136" t="s">
        <v>90</v>
      </c>
      <c r="AU106" s="136" t="s">
        <v>44</v>
      </c>
      <c r="AV106" s="137">
        <f>ROUND(IF(AU106="základní",AG106*L32,IF(AU106="snížená",AG106*L33,0)),2)</f>
        <v>0</v>
      </c>
      <c r="AW106" s="38"/>
      <c r="AX106" s="38"/>
      <c r="AY106" s="38"/>
      <c r="AZ106" s="38"/>
      <c r="BA106" s="38"/>
      <c r="BB106" s="38"/>
      <c r="BC106" s="38"/>
      <c r="BD106" s="38"/>
      <c r="BE106" s="38"/>
      <c r="BV106" s="15" t="s">
        <v>91</v>
      </c>
      <c r="BY106" s="138">
        <f>IF(AU106="základní",AV106,0)</f>
        <v>0</v>
      </c>
      <c r="BZ106" s="138">
        <f>IF(AU106="snížená",AV106,0)</f>
        <v>0</v>
      </c>
      <c r="CA106" s="138">
        <v>0</v>
      </c>
      <c r="CB106" s="138">
        <v>0</v>
      </c>
      <c r="CC106" s="138">
        <v>0</v>
      </c>
      <c r="CD106" s="138">
        <f>IF(AU106="základní",AG106,0)</f>
        <v>0</v>
      </c>
      <c r="CE106" s="138">
        <f>IF(AU106="snížená",AG106,0)</f>
        <v>0</v>
      </c>
      <c r="CF106" s="138">
        <f>IF(AU106="zákl. přenesená",AG106,0)</f>
        <v>0</v>
      </c>
      <c r="CG106" s="138">
        <f>IF(AU106="sníž. přenesená",AG106,0)</f>
        <v>0</v>
      </c>
      <c r="CH106" s="138">
        <f>IF(AU106="nulová",AG106,0)</f>
        <v>0</v>
      </c>
      <c r="CI106" s="15">
        <f>IF(AU106="základní",1,IF(AU106="snížená",2,IF(AU106="zákl. přenesená",4,IF(AU106="sníž. přenesená",5,3))))</f>
        <v>1</v>
      </c>
      <c r="CJ106" s="15">
        <f>IF(AT106="stavební čast",1,IF(AT106="investiční čast",2,3))</f>
        <v>1</v>
      </c>
      <c r="CK106" s="15" t="str">
        <f>IF(D106="Vyplň vlastní","","x")</f>
        <v>x</v>
      </c>
    </row>
    <row r="107" spans="1:89" s="2" customFormat="1" ht="19.9" customHeight="1">
      <c r="A107" s="38"/>
      <c r="B107" s="39"/>
      <c r="C107" s="40"/>
      <c r="D107" s="139" t="s">
        <v>100</v>
      </c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40"/>
      <c r="AD107" s="40"/>
      <c r="AE107" s="40"/>
      <c r="AF107" s="40"/>
      <c r="AG107" s="133">
        <f>ROUND(AG94*AS107,2)</f>
        <v>0</v>
      </c>
      <c r="AH107" s="134"/>
      <c r="AI107" s="134"/>
      <c r="AJ107" s="134"/>
      <c r="AK107" s="134"/>
      <c r="AL107" s="134"/>
      <c r="AM107" s="134"/>
      <c r="AN107" s="134">
        <f>ROUND(AG107+AV107,2)</f>
        <v>0</v>
      </c>
      <c r="AO107" s="134"/>
      <c r="AP107" s="134"/>
      <c r="AQ107" s="40"/>
      <c r="AR107" s="41"/>
      <c r="AS107" s="135">
        <v>0</v>
      </c>
      <c r="AT107" s="136" t="s">
        <v>90</v>
      </c>
      <c r="AU107" s="136" t="s">
        <v>44</v>
      </c>
      <c r="AV107" s="137">
        <f>ROUND(IF(AU107="základní",AG107*L32,IF(AU107="snížená",AG107*L33,0)),2)</f>
        <v>0</v>
      </c>
      <c r="AW107" s="38"/>
      <c r="AX107" s="38"/>
      <c r="AY107" s="38"/>
      <c r="AZ107" s="38"/>
      <c r="BA107" s="38"/>
      <c r="BB107" s="38"/>
      <c r="BC107" s="38"/>
      <c r="BD107" s="38"/>
      <c r="BE107" s="38"/>
      <c r="BV107" s="15" t="s">
        <v>101</v>
      </c>
      <c r="BY107" s="138">
        <f>IF(AU107="základní",AV107,0)</f>
        <v>0</v>
      </c>
      <c r="BZ107" s="138">
        <f>IF(AU107="snížená",AV107,0)</f>
        <v>0</v>
      </c>
      <c r="CA107" s="138">
        <v>0</v>
      </c>
      <c r="CB107" s="138">
        <v>0</v>
      </c>
      <c r="CC107" s="138">
        <v>0</v>
      </c>
      <c r="CD107" s="138">
        <f>IF(AU107="základní",AG107,0)</f>
        <v>0</v>
      </c>
      <c r="CE107" s="138">
        <f>IF(AU107="snížená",AG107,0)</f>
        <v>0</v>
      </c>
      <c r="CF107" s="138">
        <f>IF(AU107="zákl. přenesená",AG107,0)</f>
        <v>0</v>
      </c>
      <c r="CG107" s="138">
        <f>IF(AU107="sníž. přenesená",AG107,0)</f>
        <v>0</v>
      </c>
      <c r="CH107" s="138">
        <f>IF(AU107="nulová",AG107,0)</f>
        <v>0</v>
      </c>
      <c r="CI107" s="15">
        <f>IF(AU107="základní",1,IF(AU107="snížená",2,IF(AU107="zákl. přenesená",4,IF(AU107="sníž. přenesená",5,3))))</f>
        <v>1</v>
      </c>
      <c r="CJ107" s="15">
        <f>IF(AT107="stavební čast",1,IF(AT107="investiční čast",2,3))</f>
        <v>1</v>
      </c>
      <c r="CK107" s="15" t="str">
        <f>IF(D107="Vyplň vlastní","","x")</f>
        <v/>
      </c>
    </row>
    <row r="108" spans="1:89" s="2" customFormat="1" ht="19.9" customHeight="1">
      <c r="A108" s="38"/>
      <c r="B108" s="39"/>
      <c r="C108" s="40"/>
      <c r="D108" s="139" t="s">
        <v>100</v>
      </c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40"/>
      <c r="AD108" s="40"/>
      <c r="AE108" s="40"/>
      <c r="AF108" s="40"/>
      <c r="AG108" s="133">
        <f>ROUND(AG94*AS108,2)</f>
        <v>0</v>
      </c>
      <c r="AH108" s="134"/>
      <c r="AI108" s="134"/>
      <c r="AJ108" s="134"/>
      <c r="AK108" s="134"/>
      <c r="AL108" s="134"/>
      <c r="AM108" s="134"/>
      <c r="AN108" s="134">
        <f>ROUND(AG108+AV108,2)</f>
        <v>0</v>
      </c>
      <c r="AO108" s="134"/>
      <c r="AP108" s="134"/>
      <c r="AQ108" s="40"/>
      <c r="AR108" s="41"/>
      <c r="AS108" s="135">
        <v>0</v>
      </c>
      <c r="AT108" s="136" t="s">
        <v>90</v>
      </c>
      <c r="AU108" s="136" t="s">
        <v>44</v>
      </c>
      <c r="AV108" s="137">
        <f>ROUND(IF(AU108="základní",AG108*L32,IF(AU108="snížená",AG108*L33,0)),2)</f>
        <v>0</v>
      </c>
      <c r="AW108" s="38"/>
      <c r="AX108" s="38"/>
      <c r="AY108" s="38"/>
      <c r="AZ108" s="38"/>
      <c r="BA108" s="38"/>
      <c r="BB108" s="38"/>
      <c r="BC108" s="38"/>
      <c r="BD108" s="38"/>
      <c r="BE108" s="38"/>
      <c r="BV108" s="15" t="s">
        <v>101</v>
      </c>
      <c r="BY108" s="138">
        <f>IF(AU108="základní",AV108,0)</f>
        <v>0</v>
      </c>
      <c r="BZ108" s="138">
        <f>IF(AU108="snížená",AV108,0)</f>
        <v>0</v>
      </c>
      <c r="CA108" s="138">
        <v>0</v>
      </c>
      <c r="CB108" s="138">
        <v>0</v>
      </c>
      <c r="CC108" s="138">
        <v>0</v>
      </c>
      <c r="CD108" s="138">
        <f>IF(AU108="základní",AG108,0)</f>
        <v>0</v>
      </c>
      <c r="CE108" s="138">
        <f>IF(AU108="snížená",AG108,0)</f>
        <v>0</v>
      </c>
      <c r="CF108" s="138">
        <f>IF(AU108="zákl. přenesená",AG108,0)</f>
        <v>0</v>
      </c>
      <c r="CG108" s="138">
        <f>IF(AU108="sníž. přenesená",AG108,0)</f>
        <v>0</v>
      </c>
      <c r="CH108" s="138">
        <f>IF(AU108="nulová",AG108,0)</f>
        <v>0</v>
      </c>
      <c r="CI108" s="15">
        <f>IF(AU108="základní",1,IF(AU108="snížená",2,IF(AU108="zákl. přenesená",4,IF(AU108="sníž. přenesená",5,3))))</f>
        <v>1</v>
      </c>
      <c r="CJ108" s="15">
        <f>IF(AT108="stavební čast",1,IF(AT108="investiční čast",2,3))</f>
        <v>1</v>
      </c>
      <c r="CK108" s="15" t="str">
        <f>IF(D108="Vyplň vlastní","","x")</f>
        <v/>
      </c>
    </row>
    <row r="109" spans="1:89" s="2" customFormat="1" ht="19.9" customHeight="1">
      <c r="A109" s="38"/>
      <c r="B109" s="39"/>
      <c r="C109" s="40"/>
      <c r="D109" s="139" t="s">
        <v>100</v>
      </c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40"/>
      <c r="AD109" s="40"/>
      <c r="AE109" s="40"/>
      <c r="AF109" s="40"/>
      <c r="AG109" s="133">
        <f>ROUND(AG94*AS109,2)</f>
        <v>0</v>
      </c>
      <c r="AH109" s="134"/>
      <c r="AI109" s="134"/>
      <c r="AJ109" s="134"/>
      <c r="AK109" s="134"/>
      <c r="AL109" s="134"/>
      <c r="AM109" s="134"/>
      <c r="AN109" s="134">
        <f>ROUND(AG109+AV109,2)</f>
        <v>0</v>
      </c>
      <c r="AO109" s="134"/>
      <c r="AP109" s="134"/>
      <c r="AQ109" s="40"/>
      <c r="AR109" s="41"/>
      <c r="AS109" s="140">
        <v>0</v>
      </c>
      <c r="AT109" s="141" t="s">
        <v>90</v>
      </c>
      <c r="AU109" s="141" t="s">
        <v>44</v>
      </c>
      <c r="AV109" s="142">
        <f>ROUND(IF(AU109="základní",AG109*L32,IF(AU109="snížená",AG109*L33,0)),2)</f>
        <v>0</v>
      </c>
      <c r="AW109" s="38"/>
      <c r="AX109" s="38"/>
      <c r="AY109" s="38"/>
      <c r="AZ109" s="38"/>
      <c r="BA109" s="38"/>
      <c r="BB109" s="38"/>
      <c r="BC109" s="38"/>
      <c r="BD109" s="38"/>
      <c r="BE109" s="38"/>
      <c r="BV109" s="15" t="s">
        <v>101</v>
      </c>
      <c r="BY109" s="138">
        <f>IF(AU109="základní",AV109,0)</f>
        <v>0</v>
      </c>
      <c r="BZ109" s="138">
        <f>IF(AU109="snížená",AV109,0)</f>
        <v>0</v>
      </c>
      <c r="CA109" s="138">
        <v>0</v>
      </c>
      <c r="CB109" s="138">
        <v>0</v>
      </c>
      <c r="CC109" s="138">
        <v>0</v>
      </c>
      <c r="CD109" s="138">
        <f>IF(AU109="základní",AG109,0)</f>
        <v>0</v>
      </c>
      <c r="CE109" s="138">
        <f>IF(AU109="snížená",AG109,0)</f>
        <v>0</v>
      </c>
      <c r="CF109" s="138">
        <f>IF(AU109="zákl. přenesená",AG109,0)</f>
        <v>0</v>
      </c>
      <c r="CG109" s="138">
        <f>IF(AU109="sníž. přenesená",AG109,0)</f>
        <v>0</v>
      </c>
      <c r="CH109" s="138">
        <f>IF(AU109="nulová",AG109,0)</f>
        <v>0</v>
      </c>
      <c r="CI109" s="15">
        <f>IF(AU109="základní",1,IF(AU109="snížená",2,IF(AU109="zákl. přenesená",4,IF(AU109="sníž. přenesená",5,3))))</f>
        <v>1</v>
      </c>
      <c r="CJ109" s="15">
        <f>IF(AT109="stavební čast",1,IF(AT109="investiční čast",2,3))</f>
        <v>1</v>
      </c>
      <c r="CK109" s="15" t="str">
        <f>IF(D109="Vyplň vlastní","","x")</f>
        <v/>
      </c>
    </row>
    <row r="110" spans="1:57" s="2" customFormat="1" ht="10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1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s="2" customFormat="1" ht="30" customHeight="1">
      <c r="A111" s="38"/>
      <c r="B111" s="39"/>
      <c r="C111" s="143" t="s">
        <v>102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5">
        <f>ROUND(AG94+AG97,2)</f>
        <v>0</v>
      </c>
      <c r="AH111" s="145"/>
      <c r="AI111" s="145"/>
      <c r="AJ111" s="145"/>
      <c r="AK111" s="145"/>
      <c r="AL111" s="145"/>
      <c r="AM111" s="145"/>
      <c r="AN111" s="145">
        <f>ROUND(AN94+AN97,2)</f>
        <v>0</v>
      </c>
      <c r="AO111" s="145"/>
      <c r="AP111" s="145"/>
      <c r="AQ111" s="144"/>
      <c r="AR111" s="41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41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</sheetData>
  <sheetProtection password="CC35" sheet="1" objects="1" scenarios="1" formatColumns="0" formatRows="0"/>
  <mergeCells count="84">
    <mergeCell ref="C92:G92"/>
    <mergeCell ref="D101:AB101"/>
    <mergeCell ref="D108:AB108"/>
    <mergeCell ref="D107:AB107"/>
    <mergeCell ref="D106:AB106"/>
    <mergeCell ref="D105:AB105"/>
    <mergeCell ref="D104:AB104"/>
    <mergeCell ref="D103:AB103"/>
    <mergeCell ref="D102:AB102"/>
    <mergeCell ref="D100:AB100"/>
    <mergeCell ref="D99:AB99"/>
    <mergeCell ref="D98:AB98"/>
    <mergeCell ref="D95:H95"/>
    <mergeCell ref="D109:AB109"/>
    <mergeCell ref="I92:AF92"/>
    <mergeCell ref="J95:AF95"/>
    <mergeCell ref="L85:AO85"/>
    <mergeCell ref="AG108:AM108"/>
    <mergeCell ref="AG107:AM107"/>
    <mergeCell ref="AG106:AM106"/>
    <mergeCell ref="AG94:AM94"/>
    <mergeCell ref="AG97:AM97"/>
    <mergeCell ref="AG111:AM111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2:AE32"/>
    <mergeCell ref="AK32:AO32"/>
    <mergeCell ref="L33:P33"/>
    <mergeCell ref="AK33:AO33"/>
    <mergeCell ref="W33:AE33"/>
    <mergeCell ref="L34:P34"/>
    <mergeCell ref="AK34:AO34"/>
    <mergeCell ref="W34:AE34"/>
    <mergeCell ref="W35:AE35"/>
    <mergeCell ref="L35:P35"/>
    <mergeCell ref="AK35:AO35"/>
    <mergeCell ref="AK36:AO36"/>
    <mergeCell ref="L36:P36"/>
    <mergeCell ref="W36:AE36"/>
    <mergeCell ref="X38:AB38"/>
    <mergeCell ref="AK38:AO38"/>
    <mergeCell ref="AR2:BE2"/>
    <mergeCell ref="AG105:AM105"/>
    <mergeCell ref="AG104:AM104"/>
    <mergeCell ref="AG92:AM92"/>
    <mergeCell ref="AG102:AM102"/>
    <mergeCell ref="AG101:AM101"/>
    <mergeCell ref="AG103:AM103"/>
    <mergeCell ref="AG100:AM100"/>
    <mergeCell ref="AG99:AM99"/>
    <mergeCell ref="AG95:AM95"/>
    <mergeCell ref="AG98:AM98"/>
    <mergeCell ref="AG109:AM109"/>
    <mergeCell ref="AM90:AP90"/>
    <mergeCell ref="AM87:AN87"/>
    <mergeCell ref="AM89:AP89"/>
    <mergeCell ref="AN109:AP109"/>
    <mergeCell ref="AN98:AP98"/>
    <mergeCell ref="AN108:AP108"/>
    <mergeCell ref="AN107:AP107"/>
    <mergeCell ref="AN101:AP101"/>
    <mergeCell ref="AN99:AP99"/>
    <mergeCell ref="AN105:AP105"/>
    <mergeCell ref="AN92:AP92"/>
    <mergeCell ref="AN104:AP104"/>
    <mergeCell ref="AN100:AP100"/>
    <mergeCell ref="AN103:AP103"/>
    <mergeCell ref="AN102:AP102"/>
    <mergeCell ref="AN106:AP106"/>
    <mergeCell ref="AN95:AP95"/>
    <mergeCell ref="AS89:AT91"/>
    <mergeCell ref="AN94:AP94"/>
    <mergeCell ref="AN97:AP97"/>
    <mergeCell ref="AN111:AP111"/>
  </mergeCells>
  <dataValidations count="2">
    <dataValidation type="list" allowBlank="1" showInputMessage="1" showErrorMessage="1" error="Povoleny jsou hodnoty základní, snížená, zákl. přenesená, sníž. přenesená, nulová." sqref="AU97:AU109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9">
      <formula1>"stavební čast, technologická čast, investiční čast"</formula1>
    </dataValidation>
  </dataValidations>
  <hyperlinks>
    <hyperlink ref="A95" location="'03 - Úprava sítě veřejné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8"/>
      <c r="AT3" s="15" t="s">
        <v>103</v>
      </c>
    </row>
    <row r="4" spans="2:46" s="1" customFormat="1" ht="24.95" customHeight="1">
      <c r="B4" s="18"/>
      <c r="D4" s="148" t="s">
        <v>104</v>
      </c>
      <c r="L4" s="18"/>
      <c r="M4" s="149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8"/>
      <c r="B6" s="41"/>
      <c r="C6" s="38"/>
      <c r="D6" s="150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1"/>
      <c r="C7" s="38"/>
      <c r="D7" s="38"/>
      <c r="E7" s="151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1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1"/>
      <c r="C9" s="38"/>
      <c r="D9" s="150" t="s">
        <v>18</v>
      </c>
      <c r="E9" s="38"/>
      <c r="F9" s="152" t="s">
        <v>1</v>
      </c>
      <c r="G9" s="38"/>
      <c r="H9" s="38"/>
      <c r="I9" s="150" t="s">
        <v>19</v>
      </c>
      <c r="J9" s="152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1"/>
      <c r="C10" s="38"/>
      <c r="D10" s="150" t="s">
        <v>20</v>
      </c>
      <c r="E10" s="38"/>
      <c r="F10" s="152" t="s">
        <v>21</v>
      </c>
      <c r="G10" s="38"/>
      <c r="H10" s="38"/>
      <c r="I10" s="150" t="s">
        <v>22</v>
      </c>
      <c r="J10" s="153" t="str">
        <f>'Rekapitulace stavby'!AN8</f>
        <v>4. 8. 2020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1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1"/>
      <c r="C12" s="38"/>
      <c r="D12" s="150" t="s">
        <v>24</v>
      </c>
      <c r="E12" s="38"/>
      <c r="F12" s="38"/>
      <c r="G12" s="38"/>
      <c r="H12" s="38"/>
      <c r="I12" s="150" t="s">
        <v>25</v>
      </c>
      <c r="J12" s="152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1"/>
      <c r="C13" s="38"/>
      <c r="D13" s="38"/>
      <c r="E13" s="152" t="s">
        <v>26</v>
      </c>
      <c r="F13" s="38"/>
      <c r="G13" s="38"/>
      <c r="H13" s="38"/>
      <c r="I13" s="150" t="s">
        <v>27</v>
      </c>
      <c r="J13" s="152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1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1"/>
      <c r="C15" s="38"/>
      <c r="D15" s="150" t="s">
        <v>28</v>
      </c>
      <c r="E15" s="38"/>
      <c r="F15" s="38"/>
      <c r="G15" s="38"/>
      <c r="H15" s="38"/>
      <c r="I15" s="150" t="s">
        <v>25</v>
      </c>
      <c r="J15" s="31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1"/>
      <c r="C16" s="38"/>
      <c r="D16" s="38"/>
      <c r="E16" s="31" t="str">
        <f>'Rekapitulace stavby'!E14</f>
        <v>Vyplň údaj</v>
      </c>
      <c r="F16" s="152"/>
      <c r="G16" s="152"/>
      <c r="H16" s="152"/>
      <c r="I16" s="150" t="s">
        <v>27</v>
      </c>
      <c r="J16" s="31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1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1"/>
      <c r="C18" s="38"/>
      <c r="D18" s="150" t="s">
        <v>30</v>
      </c>
      <c r="E18" s="38"/>
      <c r="F18" s="38"/>
      <c r="G18" s="38"/>
      <c r="H18" s="38"/>
      <c r="I18" s="150" t="s">
        <v>25</v>
      </c>
      <c r="J18" s="152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1"/>
      <c r="C19" s="38"/>
      <c r="D19" s="38"/>
      <c r="E19" s="152" t="s">
        <v>31</v>
      </c>
      <c r="F19" s="38"/>
      <c r="G19" s="38"/>
      <c r="H19" s="38"/>
      <c r="I19" s="150" t="s">
        <v>27</v>
      </c>
      <c r="J19" s="152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1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1"/>
      <c r="C21" s="38"/>
      <c r="D21" s="150" t="s">
        <v>33</v>
      </c>
      <c r="E21" s="38"/>
      <c r="F21" s="38"/>
      <c r="G21" s="38"/>
      <c r="H21" s="38"/>
      <c r="I21" s="150" t="s">
        <v>25</v>
      </c>
      <c r="J21" s="152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1"/>
      <c r="C22" s="38"/>
      <c r="D22" s="38"/>
      <c r="E22" s="152" t="s">
        <v>35</v>
      </c>
      <c r="F22" s="38"/>
      <c r="G22" s="38"/>
      <c r="H22" s="38"/>
      <c r="I22" s="150" t="s">
        <v>27</v>
      </c>
      <c r="J22" s="152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1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1"/>
      <c r="C24" s="38"/>
      <c r="D24" s="150" t="s">
        <v>36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54"/>
      <c r="B25" s="155"/>
      <c r="C25" s="154"/>
      <c r="D25" s="154"/>
      <c r="E25" s="156" t="s">
        <v>1</v>
      </c>
      <c r="F25" s="156"/>
      <c r="G25" s="156"/>
      <c r="H25" s="156"/>
      <c r="I25" s="154"/>
      <c r="J25" s="154"/>
      <c r="K25" s="154"/>
      <c r="L25" s="157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</row>
    <row r="26" spans="1:31" s="2" customFormat="1" ht="6.95" customHeight="1">
      <c r="A26" s="38"/>
      <c r="B26" s="41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1"/>
      <c r="C27" s="38"/>
      <c r="D27" s="158"/>
      <c r="E27" s="158"/>
      <c r="F27" s="158"/>
      <c r="G27" s="158"/>
      <c r="H27" s="158"/>
      <c r="I27" s="158"/>
      <c r="J27" s="158"/>
      <c r="K27" s="15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4.4" customHeight="1">
      <c r="A28" s="38"/>
      <c r="B28" s="41"/>
      <c r="C28" s="38"/>
      <c r="D28" s="152" t="s">
        <v>105</v>
      </c>
      <c r="E28" s="38"/>
      <c r="F28" s="38"/>
      <c r="G28" s="38"/>
      <c r="H28" s="38"/>
      <c r="I28" s="38"/>
      <c r="J28" s="159">
        <f>J94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14.4" customHeight="1">
      <c r="A29" s="38"/>
      <c r="B29" s="41"/>
      <c r="C29" s="38"/>
      <c r="D29" s="160" t="s">
        <v>89</v>
      </c>
      <c r="E29" s="38"/>
      <c r="F29" s="38"/>
      <c r="G29" s="38"/>
      <c r="H29" s="38"/>
      <c r="I29" s="38"/>
      <c r="J29" s="159">
        <f>J171</f>
        <v>0</v>
      </c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1"/>
      <c r="C30" s="38"/>
      <c r="D30" s="161" t="s">
        <v>39</v>
      </c>
      <c r="E30" s="38"/>
      <c r="F30" s="38"/>
      <c r="G30" s="38"/>
      <c r="H30" s="38"/>
      <c r="I30" s="38"/>
      <c r="J30" s="162">
        <f>ROUND(J28+J29,2)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1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1"/>
      <c r="C32" s="38"/>
      <c r="D32" s="38"/>
      <c r="E32" s="38"/>
      <c r="F32" s="163" t="s">
        <v>41</v>
      </c>
      <c r="G32" s="38"/>
      <c r="H32" s="38"/>
      <c r="I32" s="163" t="s">
        <v>40</v>
      </c>
      <c r="J32" s="163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1"/>
      <c r="C33" s="38"/>
      <c r="D33" s="164" t="s">
        <v>43</v>
      </c>
      <c r="E33" s="150" t="s">
        <v>44</v>
      </c>
      <c r="F33" s="165">
        <f>ROUND((SUM(BE171:BE178)+SUM(BE196:BE1273)),2)</f>
        <v>0</v>
      </c>
      <c r="G33" s="38"/>
      <c r="H33" s="38"/>
      <c r="I33" s="166">
        <v>0.21</v>
      </c>
      <c r="J33" s="165">
        <f>ROUND(((SUM(BE171:BE178)+SUM(BE196:BE1273))*I33),2)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1"/>
      <c r="C34" s="38"/>
      <c r="D34" s="38"/>
      <c r="E34" s="150" t="s">
        <v>45</v>
      </c>
      <c r="F34" s="165">
        <f>ROUND((SUM(BF171:BF178)+SUM(BF196:BF1273)),2)</f>
        <v>0</v>
      </c>
      <c r="G34" s="38"/>
      <c r="H34" s="38"/>
      <c r="I34" s="166">
        <v>0.15</v>
      </c>
      <c r="J34" s="165">
        <f>ROUND(((SUM(BF171:BF178)+SUM(BF196:BF1273))*I34),2)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1"/>
      <c r="C35" s="38"/>
      <c r="D35" s="38"/>
      <c r="E35" s="150" t="s">
        <v>46</v>
      </c>
      <c r="F35" s="165">
        <f>ROUND((SUM(BG171:BG178)+SUM(BG196:BG1273)),2)</f>
        <v>0</v>
      </c>
      <c r="G35" s="38"/>
      <c r="H35" s="38"/>
      <c r="I35" s="166">
        <v>0.21</v>
      </c>
      <c r="J35" s="16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1"/>
      <c r="C36" s="38"/>
      <c r="D36" s="38"/>
      <c r="E36" s="150" t="s">
        <v>47</v>
      </c>
      <c r="F36" s="165">
        <f>ROUND((SUM(BH171:BH178)+SUM(BH196:BH1273)),2)</f>
        <v>0</v>
      </c>
      <c r="G36" s="38"/>
      <c r="H36" s="38"/>
      <c r="I36" s="166">
        <v>0.15</v>
      </c>
      <c r="J36" s="16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1"/>
      <c r="C37" s="38"/>
      <c r="D37" s="38"/>
      <c r="E37" s="150" t="s">
        <v>48</v>
      </c>
      <c r="F37" s="165">
        <f>ROUND((SUM(BI171:BI178)+SUM(BI196:BI1273)),2)</f>
        <v>0</v>
      </c>
      <c r="G37" s="38"/>
      <c r="H37" s="38"/>
      <c r="I37" s="166">
        <v>0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1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1"/>
      <c r="C39" s="167"/>
      <c r="D39" s="168" t="s">
        <v>49</v>
      </c>
      <c r="E39" s="169"/>
      <c r="F39" s="169"/>
      <c r="G39" s="170" t="s">
        <v>50</v>
      </c>
      <c r="H39" s="171" t="s">
        <v>51</v>
      </c>
      <c r="I39" s="169"/>
      <c r="J39" s="172">
        <f>SUM(J30:J37)</f>
        <v>0</v>
      </c>
      <c r="K39" s="17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1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3"/>
      <c r="D50" s="174" t="s">
        <v>52</v>
      </c>
      <c r="E50" s="175"/>
      <c r="F50" s="175"/>
      <c r="G50" s="174" t="s">
        <v>53</v>
      </c>
      <c r="H50" s="175"/>
      <c r="I50" s="175"/>
      <c r="J50" s="175"/>
      <c r="K50" s="175"/>
      <c r="L50" s="63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8"/>
      <c r="B61" s="41"/>
      <c r="C61" s="38"/>
      <c r="D61" s="176" t="s">
        <v>54</v>
      </c>
      <c r="E61" s="177"/>
      <c r="F61" s="178" t="s">
        <v>55</v>
      </c>
      <c r="G61" s="176" t="s">
        <v>54</v>
      </c>
      <c r="H61" s="177"/>
      <c r="I61" s="177"/>
      <c r="J61" s="179" t="s">
        <v>55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8"/>
      <c r="B65" s="41"/>
      <c r="C65" s="38"/>
      <c r="D65" s="174" t="s">
        <v>56</v>
      </c>
      <c r="E65" s="180"/>
      <c r="F65" s="180"/>
      <c r="G65" s="174" t="s">
        <v>57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8"/>
      <c r="B76" s="41"/>
      <c r="C76" s="38"/>
      <c r="D76" s="176" t="s">
        <v>54</v>
      </c>
      <c r="E76" s="177"/>
      <c r="F76" s="178" t="s">
        <v>55</v>
      </c>
      <c r="G76" s="176" t="s">
        <v>54</v>
      </c>
      <c r="H76" s="177"/>
      <c r="I76" s="177"/>
      <c r="J76" s="179" t="s">
        <v>55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1" t="s">
        <v>106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0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Úprava sítě veřejného osvětlení Děčín XXXVII-Březiny,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0" t="s">
        <v>20</v>
      </c>
      <c r="D87" s="40"/>
      <c r="E87" s="40"/>
      <c r="F87" s="25" t="str">
        <f>F10</f>
        <v>Děčín</v>
      </c>
      <c r="G87" s="40"/>
      <c r="H87" s="40"/>
      <c r="I87" s="30" t="s">
        <v>22</v>
      </c>
      <c r="J87" s="79" t="str">
        <f>IF(J10="","",J10)</f>
        <v>4. 8. 2020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0" t="s">
        <v>24</v>
      </c>
      <c r="D89" s="40"/>
      <c r="E89" s="40"/>
      <c r="F89" s="25" t="str">
        <f>E13</f>
        <v>Statutární město Děčín</v>
      </c>
      <c r="G89" s="40"/>
      <c r="H89" s="40"/>
      <c r="I89" s="30" t="s">
        <v>30</v>
      </c>
      <c r="J89" s="34" t="str">
        <f>E19</f>
        <v>Dan Kazimír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0" t="s">
        <v>28</v>
      </c>
      <c r="D90" s="40"/>
      <c r="E90" s="40"/>
      <c r="F90" s="25" t="str">
        <f>IF(E16="","",E16)</f>
        <v>Vyplň údaj</v>
      </c>
      <c r="G90" s="40"/>
      <c r="H90" s="40"/>
      <c r="I90" s="30" t="s">
        <v>33</v>
      </c>
      <c r="J90" s="34" t="str">
        <f>E22</f>
        <v>VAMA s.r.i.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85" t="s">
        <v>107</v>
      </c>
      <c r="D92" s="144"/>
      <c r="E92" s="144"/>
      <c r="F92" s="144"/>
      <c r="G92" s="144"/>
      <c r="H92" s="144"/>
      <c r="I92" s="144"/>
      <c r="J92" s="186" t="s">
        <v>108</v>
      </c>
      <c r="K92" s="144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87" t="s">
        <v>109</v>
      </c>
      <c r="D94" s="40"/>
      <c r="E94" s="40"/>
      <c r="F94" s="40"/>
      <c r="G94" s="40"/>
      <c r="H94" s="40"/>
      <c r="I94" s="40"/>
      <c r="J94" s="110">
        <f>J196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5" t="s">
        <v>110</v>
      </c>
    </row>
    <row r="95" spans="1:31" s="9" customFormat="1" ht="24.95" customHeight="1">
      <c r="A95" s="9"/>
      <c r="B95" s="188"/>
      <c r="C95" s="189"/>
      <c r="D95" s="190" t="s">
        <v>111</v>
      </c>
      <c r="E95" s="191"/>
      <c r="F95" s="191"/>
      <c r="G95" s="191"/>
      <c r="H95" s="191"/>
      <c r="I95" s="191"/>
      <c r="J95" s="192">
        <f>J197</f>
        <v>0</v>
      </c>
      <c r="K95" s="189"/>
      <c r="L95" s="19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4"/>
      <c r="C96" s="195"/>
      <c r="D96" s="196" t="s">
        <v>112</v>
      </c>
      <c r="E96" s="197"/>
      <c r="F96" s="197"/>
      <c r="G96" s="197"/>
      <c r="H96" s="197"/>
      <c r="I96" s="197"/>
      <c r="J96" s="198">
        <f>J204</f>
        <v>0</v>
      </c>
      <c r="K96" s="195"/>
      <c r="L96" s="19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4"/>
      <c r="C97" s="195"/>
      <c r="D97" s="196" t="s">
        <v>113</v>
      </c>
      <c r="E97" s="197"/>
      <c r="F97" s="197"/>
      <c r="G97" s="197"/>
      <c r="H97" s="197"/>
      <c r="I97" s="197"/>
      <c r="J97" s="198">
        <f>J213</f>
        <v>0</v>
      </c>
      <c r="K97" s="195"/>
      <c r="L97" s="19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4.85" customHeight="1">
      <c r="A98" s="10"/>
      <c r="B98" s="194"/>
      <c r="C98" s="195"/>
      <c r="D98" s="196" t="s">
        <v>114</v>
      </c>
      <c r="E98" s="197"/>
      <c r="F98" s="197"/>
      <c r="G98" s="197"/>
      <c r="H98" s="197"/>
      <c r="I98" s="197"/>
      <c r="J98" s="198">
        <f>J222</f>
        <v>0</v>
      </c>
      <c r="K98" s="195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4"/>
      <c r="C99" s="195"/>
      <c r="D99" s="196" t="s">
        <v>115</v>
      </c>
      <c r="E99" s="197"/>
      <c r="F99" s="197"/>
      <c r="G99" s="197"/>
      <c r="H99" s="197"/>
      <c r="I99" s="197"/>
      <c r="J99" s="198">
        <f>J229</f>
        <v>0</v>
      </c>
      <c r="K99" s="195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94"/>
      <c r="C100" s="195"/>
      <c r="D100" s="196" t="s">
        <v>116</v>
      </c>
      <c r="E100" s="197"/>
      <c r="F100" s="197"/>
      <c r="G100" s="197"/>
      <c r="H100" s="197"/>
      <c r="I100" s="197"/>
      <c r="J100" s="198">
        <f>J249</f>
        <v>0</v>
      </c>
      <c r="K100" s="195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21.8" customHeight="1">
      <c r="A101" s="10"/>
      <c r="B101" s="194"/>
      <c r="C101" s="195"/>
      <c r="D101" s="196" t="s">
        <v>117</v>
      </c>
      <c r="E101" s="197"/>
      <c r="F101" s="197"/>
      <c r="G101" s="197"/>
      <c r="H101" s="197"/>
      <c r="I101" s="197"/>
      <c r="J101" s="198">
        <f>J271</f>
        <v>0</v>
      </c>
      <c r="K101" s="195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21.8" customHeight="1">
      <c r="A102" s="10"/>
      <c r="B102" s="194"/>
      <c r="C102" s="195"/>
      <c r="D102" s="196" t="s">
        <v>118</v>
      </c>
      <c r="E102" s="197"/>
      <c r="F102" s="197"/>
      <c r="G102" s="197"/>
      <c r="H102" s="197"/>
      <c r="I102" s="197"/>
      <c r="J102" s="198">
        <f>J284</f>
        <v>0</v>
      </c>
      <c r="K102" s="195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21.8" customHeight="1">
      <c r="A103" s="10"/>
      <c r="B103" s="194"/>
      <c r="C103" s="195"/>
      <c r="D103" s="196" t="s">
        <v>119</v>
      </c>
      <c r="E103" s="197"/>
      <c r="F103" s="197"/>
      <c r="G103" s="197"/>
      <c r="H103" s="197"/>
      <c r="I103" s="197"/>
      <c r="J103" s="198">
        <f>J304</f>
        <v>0</v>
      </c>
      <c r="K103" s="195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21.8" customHeight="1">
      <c r="A104" s="10"/>
      <c r="B104" s="194"/>
      <c r="C104" s="195"/>
      <c r="D104" s="196" t="s">
        <v>120</v>
      </c>
      <c r="E104" s="197"/>
      <c r="F104" s="197"/>
      <c r="G104" s="197"/>
      <c r="H104" s="197"/>
      <c r="I104" s="197"/>
      <c r="J104" s="198">
        <f>J311</f>
        <v>0</v>
      </c>
      <c r="K104" s="195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8"/>
      <c r="C105" s="189"/>
      <c r="D105" s="190" t="s">
        <v>121</v>
      </c>
      <c r="E105" s="191"/>
      <c r="F105" s="191"/>
      <c r="G105" s="191"/>
      <c r="H105" s="191"/>
      <c r="I105" s="191"/>
      <c r="J105" s="192">
        <f>J331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4"/>
      <c r="C106" s="195"/>
      <c r="D106" s="196" t="s">
        <v>122</v>
      </c>
      <c r="E106" s="197"/>
      <c r="F106" s="197"/>
      <c r="G106" s="197"/>
      <c r="H106" s="197"/>
      <c r="I106" s="197"/>
      <c r="J106" s="198">
        <f>J338</f>
        <v>0</v>
      </c>
      <c r="K106" s="195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8"/>
      <c r="C107" s="189"/>
      <c r="D107" s="190" t="s">
        <v>123</v>
      </c>
      <c r="E107" s="191"/>
      <c r="F107" s="191"/>
      <c r="G107" s="191"/>
      <c r="H107" s="191"/>
      <c r="I107" s="191"/>
      <c r="J107" s="192">
        <f>J358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4"/>
      <c r="C108" s="195"/>
      <c r="D108" s="196" t="s">
        <v>124</v>
      </c>
      <c r="E108" s="197"/>
      <c r="F108" s="197"/>
      <c r="G108" s="197"/>
      <c r="H108" s="197"/>
      <c r="I108" s="197"/>
      <c r="J108" s="198">
        <f>J365</f>
        <v>0</v>
      </c>
      <c r="K108" s="195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94"/>
      <c r="C109" s="195"/>
      <c r="D109" s="196" t="s">
        <v>125</v>
      </c>
      <c r="E109" s="197"/>
      <c r="F109" s="197"/>
      <c r="G109" s="197"/>
      <c r="H109" s="197"/>
      <c r="I109" s="197"/>
      <c r="J109" s="198">
        <f>J385</f>
        <v>0</v>
      </c>
      <c r="K109" s="195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8"/>
      <c r="C110" s="189"/>
      <c r="D110" s="190" t="s">
        <v>126</v>
      </c>
      <c r="E110" s="191"/>
      <c r="F110" s="191"/>
      <c r="G110" s="191"/>
      <c r="H110" s="191"/>
      <c r="I110" s="191"/>
      <c r="J110" s="192">
        <f>J392</f>
        <v>0</v>
      </c>
      <c r="K110" s="189"/>
      <c r="L110" s="19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94"/>
      <c r="C111" s="195"/>
      <c r="D111" s="196" t="s">
        <v>127</v>
      </c>
      <c r="E111" s="197"/>
      <c r="F111" s="197"/>
      <c r="G111" s="197"/>
      <c r="H111" s="197"/>
      <c r="I111" s="197"/>
      <c r="J111" s="198">
        <f>J412</f>
        <v>0</v>
      </c>
      <c r="K111" s="195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4"/>
      <c r="C112" s="195"/>
      <c r="D112" s="196" t="s">
        <v>128</v>
      </c>
      <c r="E112" s="197"/>
      <c r="F112" s="197"/>
      <c r="G112" s="197"/>
      <c r="H112" s="197"/>
      <c r="I112" s="197"/>
      <c r="J112" s="198">
        <f>J418</f>
        <v>0</v>
      </c>
      <c r="K112" s="195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4"/>
      <c r="C113" s="195"/>
      <c r="D113" s="196" t="s">
        <v>129</v>
      </c>
      <c r="E113" s="197"/>
      <c r="F113" s="197"/>
      <c r="G113" s="197"/>
      <c r="H113" s="197"/>
      <c r="I113" s="197"/>
      <c r="J113" s="198">
        <f>J427</f>
        <v>0</v>
      </c>
      <c r="K113" s="195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4"/>
      <c r="C114" s="195"/>
      <c r="D114" s="196" t="s">
        <v>130</v>
      </c>
      <c r="E114" s="197"/>
      <c r="F114" s="197"/>
      <c r="G114" s="197"/>
      <c r="H114" s="197"/>
      <c r="I114" s="197"/>
      <c r="J114" s="198">
        <f>J434</f>
        <v>0</v>
      </c>
      <c r="K114" s="195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188"/>
      <c r="C115" s="189"/>
      <c r="D115" s="190" t="s">
        <v>131</v>
      </c>
      <c r="E115" s="191"/>
      <c r="F115" s="191"/>
      <c r="G115" s="191"/>
      <c r="H115" s="191"/>
      <c r="I115" s="191"/>
      <c r="J115" s="192">
        <f>J454</f>
        <v>0</v>
      </c>
      <c r="K115" s="189"/>
      <c r="L115" s="193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9" customFormat="1" ht="24.95" customHeight="1">
      <c r="A116" s="9"/>
      <c r="B116" s="188"/>
      <c r="C116" s="189"/>
      <c r="D116" s="190" t="s">
        <v>132</v>
      </c>
      <c r="E116" s="191"/>
      <c r="F116" s="191"/>
      <c r="G116" s="191"/>
      <c r="H116" s="191"/>
      <c r="I116" s="191"/>
      <c r="J116" s="192">
        <f>J474</f>
        <v>0</v>
      </c>
      <c r="K116" s="189"/>
      <c r="L116" s="193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9" customFormat="1" ht="24.95" customHeight="1">
      <c r="A117" s="9"/>
      <c r="B117" s="188"/>
      <c r="C117" s="189"/>
      <c r="D117" s="190" t="s">
        <v>133</v>
      </c>
      <c r="E117" s="191"/>
      <c r="F117" s="191"/>
      <c r="G117" s="191"/>
      <c r="H117" s="191"/>
      <c r="I117" s="191"/>
      <c r="J117" s="192">
        <f>J500</f>
        <v>0</v>
      </c>
      <c r="K117" s="189"/>
      <c r="L117" s="193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94"/>
      <c r="C118" s="195"/>
      <c r="D118" s="196" t="s">
        <v>134</v>
      </c>
      <c r="E118" s="197"/>
      <c r="F118" s="197"/>
      <c r="G118" s="197"/>
      <c r="H118" s="197"/>
      <c r="I118" s="197"/>
      <c r="J118" s="198">
        <f>J516</f>
        <v>0</v>
      </c>
      <c r="K118" s="195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4.85" customHeight="1">
      <c r="A119" s="10"/>
      <c r="B119" s="194"/>
      <c r="C119" s="195"/>
      <c r="D119" s="196" t="s">
        <v>135</v>
      </c>
      <c r="E119" s="197"/>
      <c r="F119" s="197"/>
      <c r="G119" s="197"/>
      <c r="H119" s="197"/>
      <c r="I119" s="197"/>
      <c r="J119" s="198">
        <f>J523</f>
        <v>0</v>
      </c>
      <c r="K119" s="195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21.8" customHeight="1">
      <c r="A120" s="10"/>
      <c r="B120" s="194"/>
      <c r="C120" s="195"/>
      <c r="D120" s="196" t="s">
        <v>136</v>
      </c>
      <c r="E120" s="197"/>
      <c r="F120" s="197"/>
      <c r="G120" s="197"/>
      <c r="H120" s="197"/>
      <c r="I120" s="197"/>
      <c r="J120" s="198">
        <f>J544</f>
        <v>0</v>
      </c>
      <c r="K120" s="195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4"/>
      <c r="C121" s="195"/>
      <c r="D121" s="196" t="s">
        <v>137</v>
      </c>
      <c r="E121" s="197"/>
      <c r="F121" s="197"/>
      <c r="G121" s="197"/>
      <c r="H121" s="197"/>
      <c r="I121" s="197"/>
      <c r="J121" s="198">
        <f>J546</f>
        <v>0</v>
      </c>
      <c r="K121" s="195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4.85" customHeight="1">
      <c r="A122" s="10"/>
      <c r="B122" s="194"/>
      <c r="C122" s="195"/>
      <c r="D122" s="196" t="s">
        <v>138</v>
      </c>
      <c r="E122" s="197"/>
      <c r="F122" s="197"/>
      <c r="G122" s="197"/>
      <c r="H122" s="197"/>
      <c r="I122" s="197"/>
      <c r="J122" s="198">
        <f>J559</f>
        <v>0</v>
      </c>
      <c r="K122" s="195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4.85" customHeight="1">
      <c r="A123" s="10"/>
      <c r="B123" s="194"/>
      <c r="C123" s="195"/>
      <c r="D123" s="196" t="s">
        <v>139</v>
      </c>
      <c r="E123" s="197"/>
      <c r="F123" s="197"/>
      <c r="G123" s="197"/>
      <c r="H123" s="197"/>
      <c r="I123" s="197"/>
      <c r="J123" s="198">
        <f>J579</f>
        <v>0</v>
      </c>
      <c r="K123" s="195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21.8" customHeight="1">
      <c r="A124" s="10"/>
      <c r="B124" s="194"/>
      <c r="C124" s="195"/>
      <c r="D124" s="196" t="s">
        <v>140</v>
      </c>
      <c r="E124" s="197"/>
      <c r="F124" s="197"/>
      <c r="G124" s="197"/>
      <c r="H124" s="197"/>
      <c r="I124" s="197"/>
      <c r="J124" s="198">
        <f>J604</f>
        <v>0</v>
      </c>
      <c r="K124" s="195"/>
      <c r="L124" s="19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21.8" customHeight="1">
      <c r="A125" s="10"/>
      <c r="B125" s="194"/>
      <c r="C125" s="195"/>
      <c r="D125" s="196" t="s">
        <v>141</v>
      </c>
      <c r="E125" s="197"/>
      <c r="F125" s="197"/>
      <c r="G125" s="197"/>
      <c r="H125" s="197"/>
      <c r="I125" s="197"/>
      <c r="J125" s="198">
        <f>J611</f>
        <v>0</v>
      </c>
      <c r="K125" s="195"/>
      <c r="L125" s="19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21.8" customHeight="1">
      <c r="A126" s="10"/>
      <c r="B126" s="194"/>
      <c r="C126" s="195"/>
      <c r="D126" s="196" t="s">
        <v>142</v>
      </c>
      <c r="E126" s="197"/>
      <c r="F126" s="197"/>
      <c r="G126" s="197"/>
      <c r="H126" s="197"/>
      <c r="I126" s="197"/>
      <c r="J126" s="198">
        <f>J631</f>
        <v>0</v>
      </c>
      <c r="K126" s="195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21.8" customHeight="1">
      <c r="A127" s="10"/>
      <c r="B127" s="194"/>
      <c r="C127" s="195"/>
      <c r="D127" s="196" t="s">
        <v>143</v>
      </c>
      <c r="E127" s="197"/>
      <c r="F127" s="197"/>
      <c r="G127" s="197"/>
      <c r="H127" s="197"/>
      <c r="I127" s="197"/>
      <c r="J127" s="198">
        <f>J658</f>
        <v>0</v>
      </c>
      <c r="K127" s="195"/>
      <c r="L127" s="19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21.8" customHeight="1">
      <c r="A128" s="10"/>
      <c r="B128" s="194"/>
      <c r="C128" s="195"/>
      <c r="D128" s="196" t="s">
        <v>144</v>
      </c>
      <c r="E128" s="197"/>
      <c r="F128" s="197"/>
      <c r="G128" s="197"/>
      <c r="H128" s="197"/>
      <c r="I128" s="197"/>
      <c r="J128" s="198">
        <f>J665</f>
        <v>0</v>
      </c>
      <c r="K128" s="195"/>
      <c r="L128" s="199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21.8" customHeight="1">
      <c r="A129" s="10"/>
      <c r="B129" s="194"/>
      <c r="C129" s="195"/>
      <c r="D129" s="196" t="s">
        <v>145</v>
      </c>
      <c r="E129" s="197"/>
      <c r="F129" s="197"/>
      <c r="G129" s="197"/>
      <c r="H129" s="197"/>
      <c r="I129" s="197"/>
      <c r="J129" s="198">
        <f>J685</f>
        <v>0</v>
      </c>
      <c r="K129" s="195"/>
      <c r="L129" s="199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21.8" customHeight="1">
      <c r="A130" s="10"/>
      <c r="B130" s="194"/>
      <c r="C130" s="195"/>
      <c r="D130" s="196" t="s">
        <v>146</v>
      </c>
      <c r="E130" s="197"/>
      <c r="F130" s="197"/>
      <c r="G130" s="197"/>
      <c r="H130" s="197"/>
      <c r="I130" s="197"/>
      <c r="J130" s="198">
        <f>J711</f>
        <v>0</v>
      </c>
      <c r="K130" s="195"/>
      <c r="L130" s="199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10" customFormat="1" ht="14.85" customHeight="1">
      <c r="A131" s="10"/>
      <c r="B131" s="194"/>
      <c r="C131" s="195"/>
      <c r="D131" s="196" t="s">
        <v>147</v>
      </c>
      <c r="E131" s="197"/>
      <c r="F131" s="197"/>
      <c r="G131" s="197"/>
      <c r="H131" s="197"/>
      <c r="I131" s="197"/>
      <c r="J131" s="198">
        <f>J718</f>
        <v>0</v>
      </c>
      <c r="K131" s="195"/>
      <c r="L131" s="199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10" customFormat="1" ht="21.8" customHeight="1">
      <c r="A132" s="10"/>
      <c r="B132" s="194"/>
      <c r="C132" s="195"/>
      <c r="D132" s="196" t="s">
        <v>148</v>
      </c>
      <c r="E132" s="197"/>
      <c r="F132" s="197"/>
      <c r="G132" s="197"/>
      <c r="H132" s="197"/>
      <c r="I132" s="197"/>
      <c r="J132" s="198">
        <f>J738</f>
        <v>0</v>
      </c>
      <c r="K132" s="195"/>
      <c r="L132" s="199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10" customFormat="1" ht="21.8" customHeight="1">
      <c r="A133" s="10"/>
      <c r="B133" s="194"/>
      <c r="C133" s="195"/>
      <c r="D133" s="196" t="s">
        <v>149</v>
      </c>
      <c r="E133" s="197"/>
      <c r="F133" s="197"/>
      <c r="G133" s="197"/>
      <c r="H133" s="197"/>
      <c r="I133" s="197"/>
      <c r="J133" s="198">
        <f>J760</f>
        <v>0</v>
      </c>
      <c r="K133" s="195"/>
      <c r="L133" s="199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s="10" customFormat="1" ht="21.8" customHeight="1">
      <c r="A134" s="10"/>
      <c r="B134" s="194"/>
      <c r="C134" s="195"/>
      <c r="D134" s="196" t="s">
        <v>150</v>
      </c>
      <c r="E134" s="197"/>
      <c r="F134" s="197"/>
      <c r="G134" s="197"/>
      <c r="H134" s="197"/>
      <c r="I134" s="197"/>
      <c r="J134" s="198">
        <f>J767</f>
        <v>0</v>
      </c>
      <c r="K134" s="195"/>
      <c r="L134" s="199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s="10" customFormat="1" ht="21.8" customHeight="1">
      <c r="A135" s="10"/>
      <c r="B135" s="194"/>
      <c r="C135" s="195"/>
      <c r="D135" s="196" t="s">
        <v>151</v>
      </c>
      <c r="E135" s="197"/>
      <c r="F135" s="197"/>
      <c r="G135" s="197"/>
      <c r="H135" s="197"/>
      <c r="I135" s="197"/>
      <c r="J135" s="198">
        <f>J787</f>
        <v>0</v>
      </c>
      <c r="K135" s="195"/>
      <c r="L135" s="199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s="10" customFormat="1" ht="21.8" customHeight="1">
      <c r="A136" s="10"/>
      <c r="B136" s="194"/>
      <c r="C136" s="195"/>
      <c r="D136" s="196" t="s">
        <v>152</v>
      </c>
      <c r="E136" s="197"/>
      <c r="F136" s="197"/>
      <c r="G136" s="197"/>
      <c r="H136" s="197"/>
      <c r="I136" s="197"/>
      <c r="J136" s="198">
        <f>J790</f>
        <v>0</v>
      </c>
      <c r="K136" s="195"/>
      <c r="L136" s="199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s="10" customFormat="1" ht="19.9" customHeight="1">
      <c r="A137" s="10"/>
      <c r="B137" s="194"/>
      <c r="C137" s="195"/>
      <c r="D137" s="196" t="s">
        <v>153</v>
      </c>
      <c r="E137" s="197"/>
      <c r="F137" s="197"/>
      <c r="G137" s="197"/>
      <c r="H137" s="197"/>
      <c r="I137" s="197"/>
      <c r="J137" s="198">
        <f>J813</f>
        <v>0</v>
      </c>
      <c r="K137" s="195"/>
      <c r="L137" s="199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s="10" customFormat="1" ht="14.85" customHeight="1">
      <c r="A138" s="10"/>
      <c r="B138" s="194"/>
      <c r="C138" s="195"/>
      <c r="D138" s="196" t="s">
        <v>154</v>
      </c>
      <c r="E138" s="197"/>
      <c r="F138" s="197"/>
      <c r="G138" s="197"/>
      <c r="H138" s="197"/>
      <c r="I138" s="197"/>
      <c r="J138" s="198">
        <f>J816</f>
        <v>0</v>
      </c>
      <c r="K138" s="195"/>
      <c r="L138" s="199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s="10" customFormat="1" ht="21.8" customHeight="1">
      <c r="A139" s="10"/>
      <c r="B139" s="194"/>
      <c r="C139" s="195"/>
      <c r="D139" s="196" t="s">
        <v>155</v>
      </c>
      <c r="E139" s="197"/>
      <c r="F139" s="197"/>
      <c r="G139" s="197"/>
      <c r="H139" s="197"/>
      <c r="I139" s="197"/>
      <c r="J139" s="198">
        <f>J838</f>
        <v>0</v>
      </c>
      <c r="K139" s="195"/>
      <c r="L139" s="199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s="10" customFormat="1" ht="21.8" customHeight="1">
      <c r="A140" s="10"/>
      <c r="B140" s="194"/>
      <c r="C140" s="195"/>
      <c r="D140" s="196" t="s">
        <v>156</v>
      </c>
      <c r="E140" s="197"/>
      <c r="F140" s="197"/>
      <c r="G140" s="197"/>
      <c r="H140" s="197"/>
      <c r="I140" s="197"/>
      <c r="J140" s="198">
        <f>J841</f>
        <v>0</v>
      </c>
      <c r="K140" s="195"/>
      <c r="L140" s="199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s="10" customFormat="1" ht="21.8" customHeight="1">
      <c r="A141" s="10"/>
      <c r="B141" s="194"/>
      <c r="C141" s="195"/>
      <c r="D141" s="196" t="s">
        <v>157</v>
      </c>
      <c r="E141" s="197"/>
      <c r="F141" s="197"/>
      <c r="G141" s="197"/>
      <c r="H141" s="197"/>
      <c r="I141" s="197"/>
      <c r="J141" s="198">
        <f>J863</f>
        <v>0</v>
      </c>
      <c r="K141" s="195"/>
      <c r="L141" s="199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s="10" customFormat="1" ht="21.8" customHeight="1">
      <c r="A142" s="10"/>
      <c r="B142" s="194"/>
      <c r="C142" s="195"/>
      <c r="D142" s="196" t="s">
        <v>158</v>
      </c>
      <c r="E142" s="197"/>
      <c r="F142" s="197"/>
      <c r="G142" s="197"/>
      <c r="H142" s="197"/>
      <c r="I142" s="197"/>
      <c r="J142" s="198">
        <f>J866</f>
        <v>0</v>
      </c>
      <c r="K142" s="195"/>
      <c r="L142" s="199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s="10" customFormat="1" ht="21.8" customHeight="1">
      <c r="A143" s="10"/>
      <c r="B143" s="194"/>
      <c r="C143" s="195"/>
      <c r="D143" s="196" t="s">
        <v>159</v>
      </c>
      <c r="E143" s="197"/>
      <c r="F143" s="197"/>
      <c r="G143" s="197"/>
      <c r="H143" s="197"/>
      <c r="I143" s="197"/>
      <c r="J143" s="198">
        <f>J888</f>
        <v>0</v>
      </c>
      <c r="K143" s="195"/>
      <c r="L143" s="199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s="10" customFormat="1" ht="21.8" customHeight="1">
      <c r="A144" s="10"/>
      <c r="B144" s="194"/>
      <c r="C144" s="195"/>
      <c r="D144" s="196" t="s">
        <v>160</v>
      </c>
      <c r="E144" s="197"/>
      <c r="F144" s="197"/>
      <c r="G144" s="197"/>
      <c r="H144" s="197"/>
      <c r="I144" s="197"/>
      <c r="J144" s="198">
        <f>J891</f>
        <v>0</v>
      </c>
      <c r="K144" s="195"/>
      <c r="L144" s="199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s="10" customFormat="1" ht="19.9" customHeight="1">
      <c r="A145" s="10"/>
      <c r="B145" s="194"/>
      <c r="C145" s="195"/>
      <c r="D145" s="196" t="s">
        <v>161</v>
      </c>
      <c r="E145" s="197"/>
      <c r="F145" s="197"/>
      <c r="G145" s="197"/>
      <c r="H145" s="197"/>
      <c r="I145" s="197"/>
      <c r="J145" s="198">
        <f>J912</f>
        <v>0</v>
      </c>
      <c r="K145" s="195"/>
      <c r="L145" s="199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s="10" customFormat="1" ht="14.85" customHeight="1">
      <c r="A146" s="10"/>
      <c r="B146" s="194"/>
      <c r="C146" s="195"/>
      <c r="D146" s="196" t="s">
        <v>162</v>
      </c>
      <c r="E146" s="197"/>
      <c r="F146" s="197"/>
      <c r="G146" s="197"/>
      <c r="H146" s="197"/>
      <c r="I146" s="197"/>
      <c r="J146" s="198">
        <f>J915</f>
        <v>0</v>
      </c>
      <c r="K146" s="195"/>
      <c r="L146" s="199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s="10" customFormat="1" ht="21.8" customHeight="1">
      <c r="A147" s="10"/>
      <c r="B147" s="194"/>
      <c r="C147" s="195"/>
      <c r="D147" s="196" t="s">
        <v>163</v>
      </c>
      <c r="E147" s="197"/>
      <c r="F147" s="197"/>
      <c r="G147" s="197"/>
      <c r="H147" s="197"/>
      <c r="I147" s="197"/>
      <c r="J147" s="198">
        <f>J935</f>
        <v>0</v>
      </c>
      <c r="K147" s="195"/>
      <c r="L147" s="199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:31" s="10" customFormat="1" ht="21.8" customHeight="1">
      <c r="A148" s="10"/>
      <c r="B148" s="194"/>
      <c r="C148" s="195"/>
      <c r="D148" s="196" t="s">
        <v>164</v>
      </c>
      <c r="E148" s="197"/>
      <c r="F148" s="197"/>
      <c r="G148" s="197"/>
      <c r="H148" s="197"/>
      <c r="I148" s="197"/>
      <c r="J148" s="198">
        <f>J949</f>
        <v>0</v>
      </c>
      <c r="K148" s="195"/>
      <c r="L148" s="199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s="10" customFormat="1" ht="21.8" customHeight="1">
      <c r="A149" s="10"/>
      <c r="B149" s="194"/>
      <c r="C149" s="195"/>
      <c r="D149" s="196" t="s">
        <v>165</v>
      </c>
      <c r="E149" s="197"/>
      <c r="F149" s="197"/>
      <c r="G149" s="197"/>
      <c r="H149" s="197"/>
      <c r="I149" s="197"/>
      <c r="J149" s="198">
        <f>J957</f>
        <v>0</v>
      </c>
      <c r="K149" s="195"/>
      <c r="L149" s="199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s="10" customFormat="1" ht="21.8" customHeight="1">
      <c r="A150" s="10"/>
      <c r="B150" s="194"/>
      <c r="C150" s="195"/>
      <c r="D150" s="196" t="s">
        <v>166</v>
      </c>
      <c r="E150" s="197"/>
      <c r="F150" s="197"/>
      <c r="G150" s="197"/>
      <c r="H150" s="197"/>
      <c r="I150" s="197"/>
      <c r="J150" s="198">
        <f>J977</f>
        <v>0</v>
      </c>
      <c r="K150" s="195"/>
      <c r="L150" s="199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s="10" customFormat="1" ht="21.8" customHeight="1">
      <c r="A151" s="10"/>
      <c r="B151" s="194"/>
      <c r="C151" s="195"/>
      <c r="D151" s="196" t="s">
        <v>167</v>
      </c>
      <c r="E151" s="197"/>
      <c r="F151" s="197"/>
      <c r="G151" s="197"/>
      <c r="H151" s="197"/>
      <c r="I151" s="197"/>
      <c r="J151" s="198">
        <f>J991</f>
        <v>0</v>
      </c>
      <c r="K151" s="195"/>
      <c r="L151" s="199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s="9" customFormat="1" ht="24.95" customHeight="1">
      <c r="A152" s="9"/>
      <c r="B152" s="188"/>
      <c r="C152" s="189"/>
      <c r="D152" s="190" t="s">
        <v>168</v>
      </c>
      <c r="E152" s="191"/>
      <c r="F152" s="191"/>
      <c r="G152" s="191"/>
      <c r="H152" s="191"/>
      <c r="I152" s="191"/>
      <c r="J152" s="192">
        <f>J999</f>
        <v>0</v>
      </c>
      <c r="K152" s="189"/>
      <c r="L152" s="193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s="10" customFormat="1" ht="19.9" customHeight="1">
      <c r="A153" s="10"/>
      <c r="B153" s="194"/>
      <c r="C153" s="195"/>
      <c r="D153" s="196" t="s">
        <v>169</v>
      </c>
      <c r="E153" s="197"/>
      <c r="F153" s="197"/>
      <c r="G153" s="197"/>
      <c r="H153" s="197"/>
      <c r="I153" s="197"/>
      <c r="J153" s="198">
        <f>J1019</f>
        <v>0</v>
      </c>
      <c r="K153" s="195"/>
      <c r="L153" s="199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s="10" customFormat="1" ht="14.85" customHeight="1">
      <c r="A154" s="10"/>
      <c r="B154" s="194"/>
      <c r="C154" s="195"/>
      <c r="D154" s="196" t="s">
        <v>170</v>
      </c>
      <c r="E154" s="197"/>
      <c r="F154" s="197"/>
      <c r="G154" s="197"/>
      <c r="H154" s="197"/>
      <c r="I154" s="197"/>
      <c r="J154" s="198">
        <f>J1022</f>
        <v>0</v>
      </c>
      <c r="K154" s="195"/>
      <c r="L154" s="199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s="10" customFormat="1" ht="21.8" customHeight="1">
      <c r="A155" s="10"/>
      <c r="B155" s="194"/>
      <c r="C155" s="195"/>
      <c r="D155" s="196" t="s">
        <v>171</v>
      </c>
      <c r="E155" s="197"/>
      <c r="F155" s="197"/>
      <c r="G155" s="197"/>
      <c r="H155" s="197"/>
      <c r="I155" s="197"/>
      <c r="J155" s="198">
        <f>J1044</f>
        <v>0</v>
      </c>
      <c r="K155" s="195"/>
      <c r="L155" s="199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s="9" customFormat="1" ht="24.95" customHeight="1">
      <c r="A156" s="9"/>
      <c r="B156" s="188"/>
      <c r="C156" s="189"/>
      <c r="D156" s="190" t="s">
        <v>172</v>
      </c>
      <c r="E156" s="191"/>
      <c r="F156" s="191"/>
      <c r="G156" s="191"/>
      <c r="H156" s="191"/>
      <c r="I156" s="191"/>
      <c r="J156" s="192">
        <f>J1047</f>
        <v>0</v>
      </c>
      <c r="K156" s="189"/>
      <c r="L156" s="193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s="10" customFormat="1" ht="19.9" customHeight="1">
      <c r="A157" s="10"/>
      <c r="B157" s="194"/>
      <c r="C157" s="195"/>
      <c r="D157" s="196" t="s">
        <v>173</v>
      </c>
      <c r="E157" s="197"/>
      <c r="F157" s="197"/>
      <c r="G157" s="197"/>
      <c r="H157" s="197"/>
      <c r="I157" s="197"/>
      <c r="J157" s="198">
        <f>J1067</f>
        <v>0</v>
      </c>
      <c r="K157" s="195"/>
      <c r="L157" s="199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s="10" customFormat="1" ht="14.85" customHeight="1">
      <c r="A158" s="10"/>
      <c r="B158" s="194"/>
      <c r="C158" s="195"/>
      <c r="D158" s="196" t="s">
        <v>174</v>
      </c>
      <c r="E158" s="197"/>
      <c r="F158" s="197"/>
      <c r="G158" s="197"/>
      <c r="H158" s="197"/>
      <c r="I158" s="197"/>
      <c r="J158" s="198">
        <f>J1095</f>
        <v>0</v>
      </c>
      <c r="K158" s="195"/>
      <c r="L158" s="199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s="10" customFormat="1" ht="21.8" customHeight="1">
      <c r="A159" s="10"/>
      <c r="B159" s="194"/>
      <c r="C159" s="195"/>
      <c r="D159" s="196" t="s">
        <v>175</v>
      </c>
      <c r="E159" s="197"/>
      <c r="F159" s="197"/>
      <c r="G159" s="197"/>
      <c r="H159" s="197"/>
      <c r="I159" s="197"/>
      <c r="J159" s="198">
        <f>J1108</f>
        <v>0</v>
      </c>
      <c r="K159" s="195"/>
      <c r="L159" s="199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s="10" customFormat="1" ht="21.8" customHeight="1">
      <c r="A160" s="10"/>
      <c r="B160" s="194"/>
      <c r="C160" s="195"/>
      <c r="D160" s="196" t="s">
        <v>176</v>
      </c>
      <c r="E160" s="197"/>
      <c r="F160" s="197"/>
      <c r="G160" s="197"/>
      <c r="H160" s="197"/>
      <c r="I160" s="197"/>
      <c r="J160" s="198">
        <f>J1128</f>
        <v>0</v>
      </c>
      <c r="K160" s="195"/>
      <c r="L160" s="199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s="10" customFormat="1" ht="21.8" customHeight="1">
      <c r="A161" s="10"/>
      <c r="B161" s="194"/>
      <c r="C161" s="195"/>
      <c r="D161" s="196" t="s">
        <v>177</v>
      </c>
      <c r="E161" s="197"/>
      <c r="F161" s="197"/>
      <c r="G161" s="197"/>
      <c r="H161" s="197"/>
      <c r="I161" s="197"/>
      <c r="J161" s="198">
        <f>J1153</f>
        <v>0</v>
      </c>
      <c r="K161" s="195"/>
      <c r="L161" s="199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s="10" customFormat="1" ht="21.8" customHeight="1">
      <c r="A162" s="10"/>
      <c r="B162" s="194"/>
      <c r="C162" s="195"/>
      <c r="D162" s="196" t="s">
        <v>178</v>
      </c>
      <c r="E162" s="197"/>
      <c r="F162" s="197"/>
      <c r="G162" s="197"/>
      <c r="H162" s="197"/>
      <c r="I162" s="197"/>
      <c r="J162" s="198">
        <f>J1166</f>
        <v>0</v>
      </c>
      <c r="K162" s="195"/>
      <c r="L162" s="199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s="10" customFormat="1" ht="21.8" customHeight="1">
      <c r="A163" s="10"/>
      <c r="B163" s="194"/>
      <c r="C163" s="195"/>
      <c r="D163" s="196" t="s">
        <v>179</v>
      </c>
      <c r="E163" s="197"/>
      <c r="F163" s="197"/>
      <c r="G163" s="197"/>
      <c r="H163" s="197"/>
      <c r="I163" s="197"/>
      <c r="J163" s="198">
        <f>J1186</f>
        <v>0</v>
      </c>
      <c r="K163" s="195"/>
      <c r="L163" s="199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s="10" customFormat="1" ht="21.8" customHeight="1">
      <c r="A164" s="10"/>
      <c r="B164" s="194"/>
      <c r="C164" s="195"/>
      <c r="D164" s="196" t="s">
        <v>180</v>
      </c>
      <c r="E164" s="197"/>
      <c r="F164" s="197"/>
      <c r="G164" s="197"/>
      <c r="H164" s="197"/>
      <c r="I164" s="197"/>
      <c r="J164" s="198">
        <f>J1209</f>
        <v>0</v>
      </c>
      <c r="K164" s="195"/>
      <c r="L164" s="199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s="10" customFormat="1" ht="21.8" customHeight="1">
      <c r="A165" s="10"/>
      <c r="B165" s="194"/>
      <c r="C165" s="195"/>
      <c r="D165" s="196" t="s">
        <v>181</v>
      </c>
      <c r="E165" s="197"/>
      <c r="F165" s="197"/>
      <c r="G165" s="197"/>
      <c r="H165" s="197"/>
      <c r="I165" s="197"/>
      <c r="J165" s="198">
        <f>J1222</f>
        <v>0</v>
      </c>
      <c r="K165" s="195"/>
      <c r="L165" s="199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s="10" customFormat="1" ht="19.9" customHeight="1">
      <c r="A166" s="10"/>
      <c r="B166" s="194"/>
      <c r="C166" s="195"/>
      <c r="D166" s="196" t="s">
        <v>182</v>
      </c>
      <c r="E166" s="197"/>
      <c r="F166" s="197"/>
      <c r="G166" s="197"/>
      <c r="H166" s="197"/>
      <c r="I166" s="197"/>
      <c r="J166" s="198">
        <f>J1242</f>
        <v>0</v>
      </c>
      <c r="K166" s="195"/>
      <c r="L166" s="199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 s="10" customFormat="1" ht="14.85" customHeight="1">
      <c r="A167" s="10"/>
      <c r="B167" s="194"/>
      <c r="C167" s="195"/>
      <c r="D167" s="196" t="s">
        <v>183</v>
      </c>
      <c r="E167" s="197"/>
      <c r="F167" s="197"/>
      <c r="G167" s="197"/>
      <c r="H167" s="197"/>
      <c r="I167" s="197"/>
      <c r="J167" s="198">
        <f>J1247</f>
        <v>0</v>
      </c>
      <c r="K167" s="195"/>
      <c r="L167" s="199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s="10" customFormat="1" ht="21.8" customHeight="1">
      <c r="A168" s="10"/>
      <c r="B168" s="194"/>
      <c r="C168" s="195"/>
      <c r="D168" s="196" t="s">
        <v>184</v>
      </c>
      <c r="E168" s="197"/>
      <c r="F168" s="197"/>
      <c r="G168" s="197"/>
      <c r="H168" s="197"/>
      <c r="I168" s="197"/>
      <c r="J168" s="198">
        <f>J1262</f>
        <v>0</v>
      </c>
      <c r="K168" s="195"/>
      <c r="L168" s="199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 s="2" customFormat="1" ht="21.8" customHeight="1">
      <c r="A169" s="38"/>
      <c r="B169" s="39"/>
      <c r="C169" s="40"/>
      <c r="D169" s="40"/>
      <c r="E169" s="40"/>
      <c r="F169" s="40"/>
      <c r="G169" s="40"/>
      <c r="H169" s="40"/>
      <c r="I169" s="40"/>
      <c r="J169" s="40"/>
      <c r="K169" s="40"/>
      <c r="L169" s="63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  <row r="170" spans="1:31" s="2" customFormat="1" ht="6.95" customHeight="1">
      <c r="A170" s="38"/>
      <c r="B170" s="39"/>
      <c r="C170" s="40"/>
      <c r="D170" s="40"/>
      <c r="E170" s="40"/>
      <c r="F170" s="40"/>
      <c r="G170" s="40"/>
      <c r="H170" s="40"/>
      <c r="I170" s="40"/>
      <c r="J170" s="40"/>
      <c r="K170" s="40"/>
      <c r="L170" s="63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  <row r="171" spans="1:31" s="2" customFormat="1" ht="29.25" customHeight="1">
      <c r="A171" s="38"/>
      <c r="B171" s="39"/>
      <c r="C171" s="187" t="s">
        <v>185</v>
      </c>
      <c r="D171" s="40"/>
      <c r="E171" s="40"/>
      <c r="F171" s="40"/>
      <c r="G171" s="40"/>
      <c r="H171" s="40"/>
      <c r="I171" s="40"/>
      <c r="J171" s="200">
        <f>ROUND(J172+J173+J174+J175+J176+J177,2)</f>
        <v>0</v>
      </c>
      <c r="K171" s="40"/>
      <c r="L171" s="63"/>
      <c r="N171" s="201" t="s">
        <v>43</v>
      </c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</row>
    <row r="172" spans="1:65" s="2" customFormat="1" ht="18" customHeight="1">
      <c r="A172" s="38"/>
      <c r="B172" s="39"/>
      <c r="C172" s="40"/>
      <c r="D172" s="139" t="s">
        <v>186</v>
      </c>
      <c r="E172" s="132"/>
      <c r="F172" s="132"/>
      <c r="G172" s="40"/>
      <c r="H172" s="40"/>
      <c r="I172" s="40"/>
      <c r="J172" s="133">
        <v>0</v>
      </c>
      <c r="K172" s="40"/>
      <c r="L172" s="202"/>
      <c r="M172" s="203"/>
      <c r="N172" s="204" t="s">
        <v>44</v>
      </c>
      <c r="O172" s="203"/>
      <c r="P172" s="203"/>
      <c r="Q172" s="203"/>
      <c r="R172" s="203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5"/>
      <c r="AE172" s="205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6" t="s">
        <v>187</v>
      </c>
      <c r="AZ172" s="203"/>
      <c r="BA172" s="203"/>
      <c r="BB172" s="203"/>
      <c r="BC172" s="203"/>
      <c r="BD172" s="203"/>
      <c r="BE172" s="207">
        <f>IF(N172="základní",J172,0)</f>
        <v>0</v>
      </c>
      <c r="BF172" s="207">
        <f>IF(N172="snížená",J172,0)</f>
        <v>0</v>
      </c>
      <c r="BG172" s="207">
        <f>IF(N172="zákl. přenesená",J172,0)</f>
        <v>0</v>
      </c>
      <c r="BH172" s="207">
        <f>IF(N172="sníž. přenesená",J172,0)</f>
        <v>0</v>
      </c>
      <c r="BI172" s="207">
        <f>IF(N172="nulová",J172,0)</f>
        <v>0</v>
      </c>
      <c r="BJ172" s="206" t="s">
        <v>84</v>
      </c>
      <c r="BK172" s="203"/>
      <c r="BL172" s="203"/>
      <c r="BM172" s="203"/>
    </row>
    <row r="173" spans="1:65" s="2" customFormat="1" ht="18" customHeight="1">
      <c r="A173" s="38"/>
      <c r="B173" s="39"/>
      <c r="C173" s="40"/>
      <c r="D173" s="139" t="s">
        <v>188</v>
      </c>
      <c r="E173" s="132"/>
      <c r="F173" s="132"/>
      <c r="G173" s="40"/>
      <c r="H173" s="40"/>
      <c r="I173" s="40"/>
      <c r="J173" s="133">
        <v>0</v>
      </c>
      <c r="K173" s="40"/>
      <c r="L173" s="202"/>
      <c r="M173" s="203"/>
      <c r="N173" s="204" t="s">
        <v>44</v>
      </c>
      <c r="O173" s="203"/>
      <c r="P173" s="203"/>
      <c r="Q173" s="203"/>
      <c r="R173" s="203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/>
      <c r="AC173" s="205"/>
      <c r="AD173" s="205"/>
      <c r="AE173" s="205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3"/>
      <c r="AY173" s="206" t="s">
        <v>187</v>
      </c>
      <c r="AZ173" s="203"/>
      <c r="BA173" s="203"/>
      <c r="BB173" s="203"/>
      <c r="BC173" s="203"/>
      <c r="BD173" s="203"/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206" t="s">
        <v>84</v>
      </c>
      <c r="BK173" s="203"/>
      <c r="BL173" s="203"/>
      <c r="BM173" s="203"/>
    </row>
    <row r="174" spans="1:65" s="2" customFormat="1" ht="18" customHeight="1">
      <c r="A174" s="38"/>
      <c r="B174" s="39"/>
      <c r="C174" s="40"/>
      <c r="D174" s="139" t="s">
        <v>189</v>
      </c>
      <c r="E174" s="132"/>
      <c r="F174" s="132"/>
      <c r="G174" s="40"/>
      <c r="H174" s="40"/>
      <c r="I174" s="40"/>
      <c r="J174" s="133">
        <v>0</v>
      </c>
      <c r="K174" s="40"/>
      <c r="L174" s="202"/>
      <c r="M174" s="203"/>
      <c r="N174" s="204" t="s">
        <v>44</v>
      </c>
      <c r="O174" s="203"/>
      <c r="P174" s="203"/>
      <c r="Q174" s="203"/>
      <c r="R174" s="203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6" t="s">
        <v>187</v>
      </c>
      <c r="AZ174" s="203"/>
      <c r="BA174" s="203"/>
      <c r="BB174" s="203"/>
      <c r="BC174" s="203"/>
      <c r="BD174" s="203"/>
      <c r="BE174" s="207">
        <f>IF(N174="základní",J174,0)</f>
        <v>0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206" t="s">
        <v>84</v>
      </c>
      <c r="BK174" s="203"/>
      <c r="BL174" s="203"/>
      <c r="BM174" s="203"/>
    </row>
    <row r="175" spans="1:65" s="2" customFormat="1" ht="18" customHeight="1">
      <c r="A175" s="38"/>
      <c r="B175" s="39"/>
      <c r="C175" s="40"/>
      <c r="D175" s="139" t="s">
        <v>190</v>
      </c>
      <c r="E175" s="132"/>
      <c r="F175" s="132"/>
      <c r="G175" s="40"/>
      <c r="H175" s="40"/>
      <c r="I175" s="40"/>
      <c r="J175" s="133">
        <v>0</v>
      </c>
      <c r="K175" s="40"/>
      <c r="L175" s="202"/>
      <c r="M175" s="203"/>
      <c r="N175" s="204" t="s">
        <v>44</v>
      </c>
      <c r="O175" s="203"/>
      <c r="P175" s="203"/>
      <c r="Q175" s="203"/>
      <c r="R175" s="203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6" t="s">
        <v>187</v>
      </c>
      <c r="AZ175" s="203"/>
      <c r="BA175" s="203"/>
      <c r="BB175" s="203"/>
      <c r="BC175" s="203"/>
      <c r="BD175" s="203"/>
      <c r="BE175" s="207">
        <f>IF(N175="základní",J175,0)</f>
        <v>0</v>
      </c>
      <c r="BF175" s="207">
        <f>IF(N175="snížená",J175,0)</f>
        <v>0</v>
      </c>
      <c r="BG175" s="207">
        <f>IF(N175="zákl. přenesená",J175,0)</f>
        <v>0</v>
      </c>
      <c r="BH175" s="207">
        <f>IF(N175="sníž. přenesená",J175,0)</f>
        <v>0</v>
      </c>
      <c r="BI175" s="207">
        <f>IF(N175="nulová",J175,0)</f>
        <v>0</v>
      </c>
      <c r="BJ175" s="206" t="s">
        <v>84</v>
      </c>
      <c r="BK175" s="203"/>
      <c r="BL175" s="203"/>
      <c r="BM175" s="203"/>
    </row>
    <row r="176" spans="1:65" s="2" customFormat="1" ht="18" customHeight="1">
      <c r="A176" s="38"/>
      <c r="B176" s="39"/>
      <c r="C176" s="40"/>
      <c r="D176" s="139" t="s">
        <v>191</v>
      </c>
      <c r="E176" s="132"/>
      <c r="F176" s="132"/>
      <c r="G176" s="40"/>
      <c r="H176" s="40"/>
      <c r="I176" s="40"/>
      <c r="J176" s="133">
        <v>0</v>
      </c>
      <c r="K176" s="40"/>
      <c r="L176" s="202"/>
      <c r="M176" s="203"/>
      <c r="N176" s="204" t="s">
        <v>44</v>
      </c>
      <c r="O176" s="203"/>
      <c r="P176" s="203"/>
      <c r="Q176" s="203"/>
      <c r="R176" s="203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6" t="s">
        <v>187</v>
      </c>
      <c r="AZ176" s="203"/>
      <c r="BA176" s="203"/>
      <c r="BB176" s="203"/>
      <c r="BC176" s="203"/>
      <c r="BD176" s="203"/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206" t="s">
        <v>84</v>
      </c>
      <c r="BK176" s="203"/>
      <c r="BL176" s="203"/>
      <c r="BM176" s="203"/>
    </row>
    <row r="177" spans="1:65" s="2" customFormat="1" ht="18" customHeight="1">
      <c r="A177" s="38"/>
      <c r="B177" s="39"/>
      <c r="C177" s="40"/>
      <c r="D177" s="132" t="s">
        <v>192</v>
      </c>
      <c r="E177" s="40"/>
      <c r="F177" s="40"/>
      <c r="G177" s="40"/>
      <c r="H177" s="40"/>
      <c r="I177" s="40"/>
      <c r="J177" s="133">
        <f>ROUND(J28*T177,2)</f>
        <v>0</v>
      </c>
      <c r="K177" s="40"/>
      <c r="L177" s="202"/>
      <c r="M177" s="203"/>
      <c r="N177" s="204" t="s">
        <v>44</v>
      </c>
      <c r="O177" s="203"/>
      <c r="P177" s="203"/>
      <c r="Q177" s="203"/>
      <c r="R177" s="203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205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6" t="s">
        <v>193</v>
      </c>
      <c r="AZ177" s="203"/>
      <c r="BA177" s="203"/>
      <c r="BB177" s="203"/>
      <c r="BC177" s="203"/>
      <c r="BD177" s="203"/>
      <c r="BE177" s="207">
        <f>IF(N177="základní",J177,0)</f>
        <v>0</v>
      </c>
      <c r="BF177" s="207">
        <f>IF(N177="snížená",J177,0)</f>
        <v>0</v>
      </c>
      <c r="BG177" s="207">
        <f>IF(N177="zákl. přenesená",J177,0)</f>
        <v>0</v>
      </c>
      <c r="BH177" s="207">
        <f>IF(N177="sníž. přenesená",J177,0)</f>
        <v>0</v>
      </c>
      <c r="BI177" s="207">
        <f>IF(N177="nulová",J177,0)</f>
        <v>0</v>
      </c>
      <c r="BJ177" s="206" t="s">
        <v>84</v>
      </c>
      <c r="BK177" s="203"/>
      <c r="BL177" s="203"/>
      <c r="BM177" s="203"/>
    </row>
    <row r="178" spans="1:31" s="2" customFormat="1" ht="12">
      <c r="A178" s="38"/>
      <c r="B178" s="39"/>
      <c r="C178" s="40"/>
      <c r="D178" s="40"/>
      <c r="E178" s="40"/>
      <c r="F178" s="40"/>
      <c r="G178" s="40"/>
      <c r="H178" s="40"/>
      <c r="I178" s="40"/>
      <c r="J178" s="40"/>
      <c r="K178" s="40"/>
      <c r="L178" s="63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  <row r="179" spans="1:31" s="2" customFormat="1" ht="29.25" customHeight="1">
      <c r="A179" s="38"/>
      <c r="B179" s="39"/>
      <c r="C179" s="143" t="s">
        <v>102</v>
      </c>
      <c r="D179" s="144"/>
      <c r="E179" s="144"/>
      <c r="F179" s="144"/>
      <c r="G179" s="144"/>
      <c r="H179" s="144"/>
      <c r="I179" s="144"/>
      <c r="J179" s="145">
        <f>ROUND(J94+J171,2)</f>
        <v>0</v>
      </c>
      <c r="K179" s="144"/>
      <c r="L179" s="63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  <row r="180" spans="1:31" s="2" customFormat="1" ht="6.95" customHeight="1">
      <c r="A180" s="38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63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  <row r="184" spans="1:31" s="2" customFormat="1" ht="6.95" customHeight="1">
      <c r="A184" s="38"/>
      <c r="B184" s="68"/>
      <c r="C184" s="69"/>
      <c r="D184" s="69"/>
      <c r="E184" s="69"/>
      <c r="F184" s="69"/>
      <c r="G184" s="69"/>
      <c r="H184" s="69"/>
      <c r="I184" s="69"/>
      <c r="J184" s="69"/>
      <c r="K184" s="69"/>
      <c r="L184" s="63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  <row r="185" spans="1:31" s="2" customFormat="1" ht="24.95" customHeight="1">
      <c r="A185" s="38"/>
      <c r="B185" s="39"/>
      <c r="C185" s="21" t="s">
        <v>194</v>
      </c>
      <c r="D185" s="40"/>
      <c r="E185" s="40"/>
      <c r="F185" s="40"/>
      <c r="G185" s="40"/>
      <c r="H185" s="40"/>
      <c r="I185" s="40"/>
      <c r="J185" s="40"/>
      <c r="K185" s="40"/>
      <c r="L185" s="63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</row>
    <row r="186" spans="1:31" s="2" customFormat="1" ht="6.95" customHeight="1">
      <c r="A186" s="38"/>
      <c r="B186" s="39"/>
      <c r="C186" s="40"/>
      <c r="D186" s="40"/>
      <c r="E186" s="40"/>
      <c r="F186" s="40"/>
      <c r="G186" s="40"/>
      <c r="H186" s="40"/>
      <c r="I186" s="40"/>
      <c r="J186" s="40"/>
      <c r="K186" s="40"/>
      <c r="L186" s="63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  <row r="187" spans="1:31" s="2" customFormat="1" ht="12" customHeight="1">
      <c r="A187" s="38"/>
      <c r="B187" s="39"/>
      <c r="C187" s="30" t="s">
        <v>16</v>
      </c>
      <c r="D187" s="40"/>
      <c r="E187" s="40"/>
      <c r="F187" s="40"/>
      <c r="G187" s="40"/>
      <c r="H187" s="40"/>
      <c r="I187" s="40"/>
      <c r="J187" s="40"/>
      <c r="K187" s="40"/>
      <c r="L187" s="63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  <row r="188" spans="1:31" s="2" customFormat="1" ht="16.5" customHeight="1">
      <c r="A188" s="38"/>
      <c r="B188" s="39"/>
      <c r="C188" s="40"/>
      <c r="D188" s="40"/>
      <c r="E188" s="76" t="str">
        <f>E7</f>
        <v>Úprava sítě veřejného osvětlení Děčín XXXVII-Březiny,</v>
      </c>
      <c r="F188" s="40"/>
      <c r="G188" s="40"/>
      <c r="H188" s="40"/>
      <c r="I188" s="40"/>
      <c r="J188" s="40"/>
      <c r="K188" s="40"/>
      <c r="L188" s="63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</row>
    <row r="189" spans="1:31" s="2" customFormat="1" ht="6.95" customHeight="1">
      <c r="A189" s="38"/>
      <c r="B189" s="39"/>
      <c r="C189" s="40"/>
      <c r="D189" s="40"/>
      <c r="E189" s="40"/>
      <c r="F189" s="40"/>
      <c r="G189" s="40"/>
      <c r="H189" s="40"/>
      <c r="I189" s="40"/>
      <c r="J189" s="40"/>
      <c r="K189" s="40"/>
      <c r="L189" s="63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  <row r="190" spans="1:31" s="2" customFormat="1" ht="12" customHeight="1">
      <c r="A190" s="38"/>
      <c r="B190" s="39"/>
      <c r="C190" s="30" t="s">
        <v>20</v>
      </c>
      <c r="D190" s="40"/>
      <c r="E190" s="40"/>
      <c r="F190" s="25" t="str">
        <f>F10</f>
        <v>Děčín</v>
      </c>
      <c r="G190" s="40"/>
      <c r="H190" s="40"/>
      <c r="I190" s="30" t="s">
        <v>22</v>
      </c>
      <c r="J190" s="79" t="str">
        <f>IF(J10="","",J10)</f>
        <v>4. 8. 2020</v>
      </c>
      <c r="K190" s="40"/>
      <c r="L190" s="63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  <row r="191" spans="1:31" s="2" customFormat="1" ht="6.95" customHeight="1">
      <c r="A191" s="38"/>
      <c r="B191" s="39"/>
      <c r="C191" s="40"/>
      <c r="D191" s="40"/>
      <c r="E191" s="40"/>
      <c r="F191" s="40"/>
      <c r="G191" s="40"/>
      <c r="H191" s="40"/>
      <c r="I191" s="40"/>
      <c r="J191" s="40"/>
      <c r="K191" s="40"/>
      <c r="L191" s="63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  <row r="192" spans="1:31" s="2" customFormat="1" ht="15.15" customHeight="1">
      <c r="A192" s="38"/>
      <c r="B192" s="39"/>
      <c r="C192" s="30" t="s">
        <v>24</v>
      </c>
      <c r="D192" s="40"/>
      <c r="E192" s="40"/>
      <c r="F192" s="25" t="str">
        <f>E13</f>
        <v>Statutární město Děčín</v>
      </c>
      <c r="G192" s="40"/>
      <c r="H192" s="40"/>
      <c r="I192" s="30" t="s">
        <v>30</v>
      </c>
      <c r="J192" s="34" t="str">
        <f>E19</f>
        <v>Dan Kazimír</v>
      </c>
      <c r="K192" s="40"/>
      <c r="L192" s="63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</row>
    <row r="193" spans="1:31" s="2" customFormat="1" ht="15.15" customHeight="1">
      <c r="A193" s="38"/>
      <c r="B193" s="39"/>
      <c r="C193" s="30" t="s">
        <v>28</v>
      </c>
      <c r="D193" s="40"/>
      <c r="E193" s="40"/>
      <c r="F193" s="25" t="str">
        <f>IF(E16="","",E16)</f>
        <v>Vyplň údaj</v>
      </c>
      <c r="G193" s="40"/>
      <c r="H193" s="40"/>
      <c r="I193" s="30" t="s">
        <v>33</v>
      </c>
      <c r="J193" s="34" t="str">
        <f>E22</f>
        <v>VAMA s.r.i.</v>
      </c>
      <c r="K193" s="40"/>
      <c r="L193" s="63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  <row r="194" spans="1:31" s="2" customFormat="1" ht="10.3" customHeight="1">
      <c r="A194" s="38"/>
      <c r="B194" s="39"/>
      <c r="C194" s="40"/>
      <c r="D194" s="40"/>
      <c r="E194" s="40"/>
      <c r="F194" s="40"/>
      <c r="G194" s="40"/>
      <c r="H194" s="40"/>
      <c r="I194" s="40"/>
      <c r="J194" s="40"/>
      <c r="K194" s="40"/>
      <c r="L194" s="63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</row>
    <row r="195" spans="1:31" s="11" customFormat="1" ht="29.25" customHeight="1">
      <c r="A195" s="208"/>
      <c r="B195" s="209"/>
      <c r="C195" s="210" t="s">
        <v>195</v>
      </c>
      <c r="D195" s="211" t="s">
        <v>64</v>
      </c>
      <c r="E195" s="211" t="s">
        <v>60</v>
      </c>
      <c r="F195" s="211" t="s">
        <v>61</v>
      </c>
      <c r="G195" s="211" t="s">
        <v>196</v>
      </c>
      <c r="H195" s="211" t="s">
        <v>197</v>
      </c>
      <c r="I195" s="211" t="s">
        <v>198</v>
      </c>
      <c r="J195" s="212" t="s">
        <v>108</v>
      </c>
      <c r="K195" s="213" t="s">
        <v>199</v>
      </c>
      <c r="L195" s="214"/>
      <c r="M195" s="100" t="s">
        <v>1</v>
      </c>
      <c r="N195" s="101" t="s">
        <v>43</v>
      </c>
      <c r="O195" s="101" t="s">
        <v>200</v>
      </c>
      <c r="P195" s="101" t="s">
        <v>201</v>
      </c>
      <c r="Q195" s="101" t="s">
        <v>202</v>
      </c>
      <c r="R195" s="101" t="s">
        <v>203</v>
      </c>
      <c r="S195" s="101" t="s">
        <v>204</v>
      </c>
      <c r="T195" s="102" t="s">
        <v>205</v>
      </c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</row>
    <row r="196" spans="1:63" s="2" customFormat="1" ht="22.8" customHeight="1">
      <c r="A196" s="38"/>
      <c r="B196" s="39"/>
      <c r="C196" s="107" t="s">
        <v>206</v>
      </c>
      <c r="D196" s="40"/>
      <c r="E196" s="40"/>
      <c r="F196" s="40"/>
      <c r="G196" s="40"/>
      <c r="H196" s="40"/>
      <c r="I196" s="40"/>
      <c r="J196" s="215">
        <f>BK196</f>
        <v>0</v>
      </c>
      <c r="K196" s="40"/>
      <c r="L196" s="41"/>
      <c r="M196" s="103"/>
      <c r="N196" s="216"/>
      <c r="O196" s="104"/>
      <c r="P196" s="217">
        <f>P197+P331+P358+P392+P454+P474+P500+P999+P1047</f>
        <v>0</v>
      </c>
      <c r="Q196" s="104"/>
      <c r="R196" s="217">
        <f>R197+R331+R358+R392+R454+R474+R500+R999+R1047</f>
        <v>114.15353420000002</v>
      </c>
      <c r="S196" s="104"/>
      <c r="T196" s="218">
        <f>T197+T331+T358+T392+T454+T474+T500+T999+T1047</f>
        <v>2.8200000000000003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5" t="s">
        <v>78</v>
      </c>
      <c r="AU196" s="15" t="s">
        <v>110</v>
      </c>
      <c r="BK196" s="219">
        <f>BK197+BK331+BK358+BK392+BK454+BK474+BK500+BK999+BK1047</f>
        <v>0</v>
      </c>
    </row>
    <row r="197" spans="1:63" s="12" customFormat="1" ht="25.9" customHeight="1">
      <c r="A197" s="12"/>
      <c r="B197" s="220"/>
      <c r="C197" s="221"/>
      <c r="D197" s="222" t="s">
        <v>78</v>
      </c>
      <c r="E197" s="223" t="s">
        <v>207</v>
      </c>
      <c r="F197" s="223" t="s">
        <v>208</v>
      </c>
      <c r="G197" s="221"/>
      <c r="H197" s="221"/>
      <c r="I197" s="224"/>
      <c r="J197" s="225">
        <f>BK197</f>
        <v>0</v>
      </c>
      <c r="K197" s="221"/>
      <c r="L197" s="226"/>
      <c r="M197" s="227"/>
      <c r="N197" s="228"/>
      <c r="O197" s="228"/>
      <c r="P197" s="229">
        <f>P198+SUM(P199:P204)+P213+P229</f>
        <v>0</v>
      </c>
      <c r="Q197" s="228"/>
      <c r="R197" s="229">
        <f>R198+SUM(R199:R204)+R213+R229</f>
        <v>1.24682</v>
      </c>
      <c r="S197" s="228"/>
      <c r="T197" s="230">
        <f>T198+SUM(T199:T204)+T213+T229</f>
        <v>0.22000000000000003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1" t="s">
        <v>84</v>
      </c>
      <c r="AT197" s="232" t="s">
        <v>78</v>
      </c>
      <c r="AU197" s="232" t="s">
        <v>79</v>
      </c>
      <c r="AY197" s="231" t="s">
        <v>209</v>
      </c>
      <c r="BK197" s="233">
        <f>BK198+SUM(BK199:BK204)+BK213+BK229</f>
        <v>0</v>
      </c>
    </row>
    <row r="198" spans="1:65" s="2" customFormat="1" ht="24.15" customHeight="1">
      <c r="A198" s="38"/>
      <c r="B198" s="39"/>
      <c r="C198" s="234" t="s">
        <v>84</v>
      </c>
      <c r="D198" s="234" t="s">
        <v>210</v>
      </c>
      <c r="E198" s="235" t="s">
        <v>211</v>
      </c>
      <c r="F198" s="236" t="s">
        <v>212</v>
      </c>
      <c r="G198" s="237" t="s">
        <v>213</v>
      </c>
      <c r="H198" s="238">
        <v>1.8</v>
      </c>
      <c r="I198" s="239"/>
      <c r="J198" s="240">
        <f>ROUND(I198*H198,2)</f>
        <v>0</v>
      </c>
      <c r="K198" s="241"/>
      <c r="L198" s="41"/>
      <c r="M198" s="242" t="s">
        <v>1</v>
      </c>
      <c r="N198" s="243" t="s">
        <v>44</v>
      </c>
      <c r="O198" s="91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6" t="s">
        <v>214</v>
      </c>
      <c r="AT198" s="246" t="s">
        <v>210</v>
      </c>
      <c r="AU198" s="246" t="s">
        <v>84</v>
      </c>
      <c r="AY198" s="15" t="s">
        <v>209</v>
      </c>
      <c r="BE198" s="138">
        <f>IF(N198="základní",J198,0)</f>
        <v>0</v>
      </c>
      <c r="BF198" s="138">
        <f>IF(N198="snížená",J198,0)</f>
        <v>0</v>
      </c>
      <c r="BG198" s="138">
        <f>IF(N198="zákl. přenesená",J198,0)</f>
        <v>0</v>
      </c>
      <c r="BH198" s="138">
        <f>IF(N198="sníž. přenesená",J198,0)</f>
        <v>0</v>
      </c>
      <c r="BI198" s="138">
        <f>IF(N198="nulová",J198,0)</f>
        <v>0</v>
      </c>
      <c r="BJ198" s="15" t="s">
        <v>84</v>
      </c>
      <c r="BK198" s="138">
        <f>ROUND(I198*H198,2)</f>
        <v>0</v>
      </c>
      <c r="BL198" s="15" t="s">
        <v>214</v>
      </c>
      <c r="BM198" s="246" t="s">
        <v>215</v>
      </c>
    </row>
    <row r="199" spans="1:65" s="2" customFormat="1" ht="16.5" customHeight="1">
      <c r="A199" s="38"/>
      <c r="B199" s="39"/>
      <c r="C199" s="234" t="s">
        <v>103</v>
      </c>
      <c r="D199" s="234" t="s">
        <v>210</v>
      </c>
      <c r="E199" s="235" t="s">
        <v>216</v>
      </c>
      <c r="F199" s="236" t="s">
        <v>217</v>
      </c>
      <c r="G199" s="237" t="s">
        <v>213</v>
      </c>
      <c r="H199" s="238">
        <v>0.675</v>
      </c>
      <c r="I199" s="239"/>
      <c r="J199" s="240">
        <f>ROUND(I199*H199,2)</f>
        <v>0</v>
      </c>
      <c r="K199" s="241"/>
      <c r="L199" s="41"/>
      <c r="M199" s="242" t="s">
        <v>1</v>
      </c>
      <c r="N199" s="243" t="s">
        <v>44</v>
      </c>
      <c r="O199" s="91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218</v>
      </c>
      <c r="AT199" s="246" t="s">
        <v>210</v>
      </c>
      <c r="AU199" s="246" t="s">
        <v>84</v>
      </c>
      <c r="AY199" s="15" t="s">
        <v>209</v>
      </c>
      <c r="BE199" s="138">
        <f>IF(N199="základní",J199,0)</f>
        <v>0</v>
      </c>
      <c r="BF199" s="138">
        <f>IF(N199="snížená",J199,0)</f>
        <v>0</v>
      </c>
      <c r="BG199" s="138">
        <f>IF(N199="zákl. přenesená",J199,0)</f>
        <v>0</v>
      </c>
      <c r="BH199" s="138">
        <f>IF(N199="sníž. přenesená",J199,0)</f>
        <v>0</v>
      </c>
      <c r="BI199" s="138">
        <f>IF(N199="nulová",J199,0)</f>
        <v>0</v>
      </c>
      <c r="BJ199" s="15" t="s">
        <v>84</v>
      </c>
      <c r="BK199" s="138">
        <f>ROUND(I199*H199,2)</f>
        <v>0</v>
      </c>
      <c r="BL199" s="15" t="s">
        <v>218</v>
      </c>
      <c r="BM199" s="246" t="s">
        <v>219</v>
      </c>
    </row>
    <row r="200" spans="1:65" s="2" customFormat="1" ht="16.5" customHeight="1">
      <c r="A200" s="38"/>
      <c r="B200" s="39"/>
      <c r="C200" s="247" t="s">
        <v>220</v>
      </c>
      <c r="D200" s="247" t="s">
        <v>221</v>
      </c>
      <c r="E200" s="248" t="s">
        <v>222</v>
      </c>
      <c r="F200" s="249" t="s">
        <v>223</v>
      </c>
      <c r="G200" s="250" t="s">
        <v>224</v>
      </c>
      <c r="H200" s="251">
        <v>0.15</v>
      </c>
      <c r="I200" s="252"/>
      <c r="J200" s="253">
        <f>ROUND(I200*H200,2)</f>
        <v>0</v>
      </c>
      <c r="K200" s="254"/>
      <c r="L200" s="255"/>
      <c r="M200" s="256" t="s">
        <v>1</v>
      </c>
      <c r="N200" s="257" t="s">
        <v>44</v>
      </c>
      <c r="O200" s="91"/>
      <c r="P200" s="244">
        <f>O200*H200</f>
        <v>0</v>
      </c>
      <c r="Q200" s="244">
        <v>1</v>
      </c>
      <c r="R200" s="244">
        <f>Q200*H200</f>
        <v>0.15</v>
      </c>
      <c r="S200" s="244">
        <v>0</v>
      </c>
      <c r="T200" s="24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6" t="s">
        <v>225</v>
      </c>
      <c r="AT200" s="246" t="s">
        <v>221</v>
      </c>
      <c r="AU200" s="246" t="s">
        <v>84</v>
      </c>
      <c r="AY200" s="15" t="s">
        <v>209</v>
      </c>
      <c r="BE200" s="138">
        <f>IF(N200="základní",J200,0)</f>
        <v>0</v>
      </c>
      <c r="BF200" s="138">
        <f>IF(N200="snížená",J200,0)</f>
        <v>0</v>
      </c>
      <c r="BG200" s="138">
        <f>IF(N200="zákl. přenesená",J200,0)</f>
        <v>0</v>
      </c>
      <c r="BH200" s="138">
        <f>IF(N200="sníž. přenesená",J200,0)</f>
        <v>0</v>
      </c>
      <c r="BI200" s="138">
        <f>IF(N200="nulová",J200,0)</f>
        <v>0</v>
      </c>
      <c r="BJ200" s="15" t="s">
        <v>84</v>
      </c>
      <c r="BK200" s="138">
        <f>ROUND(I200*H200,2)</f>
        <v>0</v>
      </c>
      <c r="BL200" s="15" t="s">
        <v>218</v>
      </c>
      <c r="BM200" s="246" t="s">
        <v>226</v>
      </c>
    </row>
    <row r="201" spans="1:65" s="2" customFormat="1" ht="16.5" customHeight="1">
      <c r="A201" s="38"/>
      <c r="B201" s="39"/>
      <c r="C201" s="234" t="s">
        <v>214</v>
      </c>
      <c r="D201" s="234" t="s">
        <v>210</v>
      </c>
      <c r="E201" s="235" t="s">
        <v>227</v>
      </c>
      <c r="F201" s="236" t="s">
        <v>228</v>
      </c>
      <c r="G201" s="237" t="s">
        <v>213</v>
      </c>
      <c r="H201" s="238">
        <v>0.1</v>
      </c>
      <c r="I201" s="239"/>
      <c r="J201" s="240">
        <f>ROUND(I201*H201,2)</f>
        <v>0</v>
      </c>
      <c r="K201" s="241"/>
      <c r="L201" s="41"/>
      <c r="M201" s="242" t="s">
        <v>1</v>
      </c>
      <c r="N201" s="243" t="s">
        <v>44</v>
      </c>
      <c r="O201" s="91"/>
      <c r="P201" s="244">
        <f>O201*H201</f>
        <v>0</v>
      </c>
      <c r="Q201" s="244">
        <v>0</v>
      </c>
      <c r="R201" s="244">
        <f>Q201*H201</f>
        <v>0</v>
      </c>
      <c r="S201" s="244">
        <v>2.2</v>
      </c>
      <c r="T201" s="245">
        <f>S201*H201</f>
        <v>0.22000000000000003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6" t="s">
        <v>214</v>
      </c>
      <c r="AT201" s="246" t="s">
        <v>210</v>
      </c>
      <c r="AU201" s="246" t="s">
        <v>84</v>
      </c>
      <c r="AY201" s="15" t="s">
        <v>209</v>
      </c>
      <c r="BE201" s="138">
        <f>IF(N201="základní",J201,0)</f>
        <v>0</v>
      </c>
      <c r="BF201" s="138">
        <f>IF(N201="snížená",J201,0)</f>
        <v>0</v>
      </c>
      <c r="BG201" s="138">
        <f>IF(N201="zákl. přenesená",J201,0)</f>
        <v>0</v>
      </c>
      <c r="BH201" s="138">
        <f>IF(N201="sníž. přenesená",J201,0)</f>
        <v>0</v>
      </c>
      <c r="BI201" s="138">
        <f>IF(N201="nulová",J201,0)</f>
        <v>0</v>
      </c>
      <c r="BJ201" s="15" t="s">
        <v>84</v>
      </c>
      <c r="BK201" s="138">
        <f>ROUND(I201*H201,2)</f>
        <v>0</v>
      </c>
      <c r="BL201" s="15" t="s">
        <v>214</v>
      </c>
      <c r="BM201" s="246" t="s">
        <v>229</v>
      </c>
    </row>
    <row r="202" spans="1:65" s="2" customFormat="1" ht="16.5" customHeight="1">
      <c r="A202" s="38"/>
      <c r="B202" s="39"/>
      <c r="C202" s="247" t="s">
        <v>230</v>
      </c>
      <c r="D202" s="247" t="s">
        <v>221</v>
      </c>
      <c r="E202" s="248" t="s">
        <v>231</v>
      </c>
      <c r="F202" s="249" t="s">
        <v>232</v>
      </c>
      <c r="G202" s="250" t="s">
        <v>233</v>
      </c>
      <c r="H202" s="251">
        <v>1</v>
      </c>
      <c r="I202" s="252"/>
      <c r="J202" s="253">
        <f>ROUND(I202*H202,2)</f>
        <v>0</v>
      </c>
      <c r="K202" s="254"/>
      <c r="L202" s="255"/>
      <c r="M202" s="256" t="s">
        <v>1</v>
      </c>
      <c r="N202" s="257" t="s">
        <v>44</v>
      </c>
      <c r="O202" s="91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6" t="s">
        <v>234</v>
      </c>
      <c r="AT202" s="246" t="s">
        <v>221</v>
      </c>
      <c r="AU202" s="246" t="s">
        <v>84</v>
      </c>
      <c r="AY202" s="15" t="s">
        <v>209</v>
      </c>
      <c r="BE202" s="138">
        <f>IF(N202="základní",J202,0)</f>
        <v>0</v>
      </c>
      <c r="BF202" s="138">
        <f>IF(N202="snížená",J202,0)</f>
        <v>0</v>
      </c>
      <c r="BG202" s="138">
        <f>IF(N202="zákl. přenesená",J202,0)</f>
        <v>0</v>
      </c>
      <c r="BH202" s="138">
        <f>IF(N202="sníž. přenesená",J202,0)</f>
        <v>0</v>
      </c>
      <c r="BI202" s="138">
        <f>IF(N202="nulová",J202,0)</f>
        <v>0</v>
      </c>
      <c r="BJ202" s="15" t="s">
        <v>84</v>
      </c>
      <c r="BK202" s="138">
        <f>ROUND(I202*H202,2)</f>
        <v>0</v>
      </c>
      <c r="BL202" s="15" t="s">
        <v>214</v>
      </c>
      <c r="BM202" s="246" t="s">
        <v>235</v>
      </c>
    </row>
    <row r="203" spans="1:65" s="2" customFormat="1" ht="21.75" customHeight="1">
      <c r="A203" s="38"/>
      <c r="B203" s="39"/>
      <c r="C203" s="247" t="s">
        <v>236</v>
      </c>
      <c r="D203" s="247" t="s">
        <v>221</v>
      </c>
      <c r="E203" s="248" t="s">
        <v>237</v>
      </c>
      <c r="F203" s="249" t="s">
        <v>238</v>
      </c>
      <c r="G203" s="250" t="s">
        <v>239</v>
      </c>
      <c r="H203" s="251">
        <v>1</v>
      </c>
      <c r="I203" s="252"/>
      <c r="J203" s="253">
        <f>ROUND(I203*H203,2)</f>
        <v>0</v>
      </c>
      <c r="K203" s="254"/>
      <c r="L203" s="255"/>
      <c r="M203" s="256" t="s">
        <v>1</v>
      </c>
      <c r="N203" s="257" t="s">
        <v>44</v>
      </c>
      <c r="O203" s="91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6" t="s">
        <v>234</v>
      </c>
      <c r="AT203" s="246" t="s">
        <v>221</v>
      </c>
      <c r="AU203" s="246" t="s">
        <v>84</v>
      </c>
      <c r="AY203" s="15" t="s">
        <v>209</v>
      </c>
      <c r="BE203" s="138">
        <f>IF(N203="základní",J203,0)</f>
        <v>0</v>
      </c>
      <c r="BF203" s="138">
        <f>IF(N203="snížená",J203,0)</f>
        <v>0</v>
      </c>
      <c r="BG203" s="138">
        <f>IF(N203="zákl. přenesená",J203,0)</f>
        <v>0</v>
      </c>
      <c r="BH203" s="138">
        <f>IF(N203="sníž. přenesená",J203,0)</f>
        <v>0</v>
      </c>
      <c r="BI203" s="138">
        <f>IF(N203="nulová",J203,0)</f>
        <v>0</v>
      </c>
      <c r="BJ203" s="15" t="s">
        <v>84</v>
      </c>
      <c r="BK203" s="138">
        <f>ROUND(I203*H203,2)</f>
        <v>0</v>
      </c>
      <c r="BL203" s="15" t="s">
        <v>214</v>
      </c>
      <c r="BM203" s="246" t="s">
        <v>240</v>
      </c>
    </row>
    <row r="204" spans="1:63" s="12" customFormat="1" ht="22.8" customHeight="1">
      <c r="A204" s="12"/>
      <c r="B204" s="220"/>
      <c r="C204" s="221"/>
      <c r="D204" s="222" t="s">
        <v>78</v>
      </c>
      <c r="E204" s="258" t="s">
        <v>241</v>
      </c>
      <c r="F204" s="258" t="s">
        <v>242</v>
      </c>
      <c r="G204" s="221"/>
      <c r="H204" s="221"/>
      <c r="I204" s="224"/>
      <c r="J204" s="259">
        <f>BK204</f>
        <v>0</v>
      </c>
      <c r="K204" s="221"/>
      <c r="L204" s="226"/>
      <c r="M204" s="227"/>
      <c r="N204" s="228"/>
      <c r="O204" s="228"/>
      <c r="P204" s="229">
        <f>SUM(P205:P212)</f>
        <v>0</v>
      </c>
      <c r="Q204" s="228"/>
      <c r="R204" s="229">
        <f>SUM(R205:R212)</f>
        <v>0.49905000000000005</v>
      </c>
      <c r="S204" s="228"/>
      <c r="T204" s="230">
        <f>SUM(T205:T212)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1" t="s">
        <v>84</v>
      </c>
      <c r="AT204" s="232" t="s">
        <v>78</v>
      </c>
      <c r="AU204" s="232" t="s">
        <v>84</v>
      </c>
      <c r="AY204" s="231" t="s">
        <v>209</v>
      </c>
      <c r="BK204" s="233">
        <f>SUM(BK205:BK212)</f>
        <v>0</v>
      </c>
    </row>
    <row r="205" spans="1:65" s="2" customFormat="1" ht="24.15" customHeight="1">
      <c r="A205" s="38"/>
      <c r="B205" s="39"/>
      <c r="C205" s="234" t="s">
        <v>243</v>
      </c>
      <c r="D205" s="234" t="s">
        <v>210</v>
      </c>
      <c r="E205" s="235" t="s">
        <v>244</v>
      </c>
      <c r="F205" s="236" t="s">
        <v>245</v>
      </c>
      <c r="G205" s="237" t="s">
        <v>246</v>
      </c>
      <c r="H205" s="238">
        <v>130</v>
      </c>
      <c r="I205" s="239"/>
      <c r="J205" s="240">
        <f>ROUND(I205*H205,2)</f>
        <v>0</v>
      </c>
      <c r="K205" s="241"/>
      <c r="L205" s="41"/>
      <c r="M205" s="242" t="s">
        <v>1</v>
      </c>
      <c r="N205" s="243" t="s">
        <v>44</v>
      </c>
      <c r="O205" s="91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6" t="s">
        <v>218</v>
      </c>
      <c r="AT205" s="246" t="s">
        <v>210</v>
      </c>
      <c r="AU205" s="246" t="s">
        <v>103</v>
      </c>
      <c r="AY205" s="15" t="s">
        <v>209</v>
      </c>
      <c r="BE205" s="138">
        <f>IF(N205="základní",J205,0)</f>
        <v>0</v>
      </c>
      <c r="BF205" s="138">
        <f>IF(N205="snížená",J205,0)</f>
        <v>0</v>
      </c>
      <c r="BG205" s="138">
        <f>IF(N205="zákl. přenesená",J205,0)</f>
        <v>0</v>
      </c>
      <c r="BH205" s="138">
        <f>IF(N205="sníž. přenesená",J205,0)</f>
        <v>0</v>
      </c>
      <c r="BI205" s="138">
        <f>IF(N205="nulová",J205,0)</f>
        <v>0</v>
      </c>
      <c r="BJ205" s="15" t="s">
        <v>84</v>
      </c>
      <c r="BK205" s="138">
        <f>ROUND(I205*H205,2)</f>
        <v>0</v>
      </c>
      <c r="BL205" s="15" t="s">
        <v>218</v>
      </c>
      <c r="BM205" s="246" t="s">
        <v>247</v>
      </c>
    </row>
    <row r="206" spans="1:65" s="2" customFormat="1" ht="24.15" customHeight="1">
      <c r="A206" s="38"/>
      <c r="B206" s="39"/>
      <c r="C206" s="234" t="s">
        <v>8</v>
      </c>
      <c r="D206" s="234" t="s">
        <v>210</v>
      </c>
      <c r="E206" s="235" t="s">
        <v>248</v>
      </c>
      <c r="F206" s="236" t="s">
        <v>249</v>
      </c>
      <c r="G206" s="237" t="s">
        <v>246</v>
      </c>
      <c r="H206" s="238">
        <v>130</v>
      </c>
      <c r="I206" s="239"/>
      <c r="J206" s="240">
        <f>ROUND(I206*H206,2)</f>
        <v>0</v>
      </c>
      <c r="K206" s="241"/>
      <c r="L206" s="41"/>
      <c r="M206" s="242" t="s">
        <v>1</v>
      </c>
      <c r="N206" s="243" t="s">
        <v>44</v>
      </c>
      <c r="O206" s="91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6" t="s">
        <v>218</v>
      </c>
      <c r="AT206" s="246" t="s">
        <v>210</v>
      </c>
      <c r="AU206" s="246" t="s">
        <v>103</v>
      </c>
      <c r="AY206" s="15" t="s">
        <v>209</v>
      </c>
      <c r="BE206" s="138">
        <f>IF(N206="základní",J206,0)</f>
        <v>0</v>
      </c>
      <c r="BF206" s="138">
        <f>IF(N206="snížená",J206,0)</f>
        <v>0</v>
      </c>
      <c r="BG206" s="138">
        <f>IF(N206="zákl. přenesená",J206,0)</f>
        <v>0</v>
      </c>
      <c r="BH206" s="138">
        <f>IF(N206="sníž. přenesená",J206,0)</f>
        <v>0</v>
      </c>
      <c r="BI206" s="138">
        <f>IF(N206="nulová",J206,0)</f>
        <v>0</v>
      </c>
      <c r="BJ206" s="15" t="s">
        <v>84</v>
      </c>
      <c r="BK206" s="138">
        <f>ROUND(I206*H206,2)</f>
        <v>0</v>
      </c>
      <c r="BL206" s="15" t="s">
        <v>218</v>
      </c>
      <c r="BM206" s="246" t="s">
        <v>250</v>
      </c>
    </row>
    <row r="207" spans="1:65" s="2" customFormat="1" ht="24.15" customHeight="1">
      <c r="A207" s="38"/>
      <c r="B207" s="39"/>
      <c r="C207" s="247" t="s">
        <v>251</v>
      </c>
      <c r="D207" s="247" t="s">
        <v>221</v>
      </c>
      <c r="E207" s="248" t="s">
        <v>252</v>
      </c>
      <c r="F207" s="249" t="s">
        <v>253</v>
      </c>
      <c r="G207" s="250" t="s">
        <v>246</v>
      </c>
      <c r="H207" s="251">
        <v>135</v>
      </c>
      <c r="I207" s="252"/>
      <c r="J207" s="253">
        <f>ROUND(I207*H207,2)</f>
        <v>0</v>
      </c>
      <c r="K207" s="254"/>
      <c r="L207" s="255"/>
      <c r="M207" s="256" t="s">
        <v>1</v>
      </c>
      <c r="N207" s="257" t="s">
        <v>44</v>
      </c>
      <c r="O207" s="91"/>
      <c r="P207" s="244">
        <f>O207*H207</f>
        <v>0</v>
      </c>
      <c r="Q207" s="244">
        <v>0.00055</v>
      </c>
      <c r="R207" s="244">
        <f>Q207*H207</f>
        <v>0.07425000000000001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254</v>
      </c>
      <c r="AT207" s="246" t="s">
        <v>221</v>
      </c>
      <c r="AU207" s="246" t="s">
        <v>103</v>
      </c>
      <c r="AY207" s="15" t="s">
        <v>209</v>
      </c>
      <c r="BE207" s="138">
        <f>IF(N207="základní",J207,0)</f>
        <v>0</v>
      </c>
      <c r="BF207" s="138">
        <f>IF(N207="snížená",J207,0)</f>
        <v>0</v>
      </c>
      <c r="BG207" s="138">
        <f>IF(N207="zákl. přenesená",J207,0)</f>
        <v>0</v>
      </c>
      <c r="BH207" s="138">
        <f>IF(N207="sníž. přenesená",J207,0)</f>
        <v>0</v>
      </c>
      <c r="BI207" s="138">
        <f>IF(N207="nulová",J207,0)</f>
        <v>0</v>
      </c>
      <c r="BJ207" s="15" t="s">
        <v>84</v>
      </c>
      <c r="BK207" s="138">
        <f>ROUND(I207*H207,2)</f>
        <v>0</v>
      </c>
      <c r="BL207" s="15" t="s">
        <v>254</v>
      </c>
      <c r="BM207" s="246" t="s">
        <v>255</v>
      </c>
    </row>
    <row r="208" spans="1:65" s="2" customFormat="1" ht="16.5" customHeight="1">
      <c r="A208" s="38"/>
      <c r="B208" s="39"/>
      <c r="C208" s="247" t="s">
        <v>256</v>
      </c>
      <c r="D208" s="247" t="s">
        <v>221</v>
      </c>
      <c r="E208" s="248" t="s">
        <v>257</v>
      </c>
      <c r="F208" s="249" t="s">
        <v>258</v>
      </c>
      <c r="G208" s="250" t="s">
        <v>259</v>
      </c>
      <c r="H208" s="251">
        <v>0.13</v>
      </c>
      <c r="I208" s="252"/>
      <c r="J208" s="253">
        <f>ROUND(I208*H208,2)</f>
        <v>0</v>
      </c>
      <c r="K208" s="254"/>
      <c r="L208" s="255"/>
      <c r="M208" s="256" t="s">
        <v>1</v>
      </c>
      <c r="N208" s="257" t="s">
        <v>44</v>
      </c>
      <c r="O208" s="91"/>
      <c r="P208" s="244">
        <f>O208*H208</f>
        <v>0</v>
      </c>
      <c r="Q208" s="244">
        <v>0.9</v>
      </c>
      <c r="R208" s="244">
        <f>Q208*H208</f>
        <v>0.117</v>
      </c>
      <c r="S208" s="244">
        <v>0</v>
      </c>
      <c r="T208" s="24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6" t="s">
        <v>254</v>
      </c>
      <c r="AT208" s="246" t="s">
        <v>221</v>
      </c>
      <c r="AU208" s="246" t="s">
        <v>103</v>
      </c>
      <c r="AY208" s="15" t="s">
        <v>209</v>
      </c>
      <c r="BE208" s="138">
        <f>IF(N208="základní",J208,0)</f>
        <v>0</v>
      </c>
      <c r="BF208" s="138">
        <f>IF(N208="snížená",J208,0)</f>
        <v>0</v>
      </c>
      <c r="BG208" s="138">
        <f>IF(N208="zákl. přenesená",J208,0)</f>
        <v>0</v>
      </c>
      <c r="BH208" s="138">
        <f>IF(N208="sníž. přenesená",J208,0)</f>
        <v>0</v>
      </c>
      <c r="BI208" s="138">
        <f>IF(N208="nulová",J208,0)</f>
        <v>0</v>
      </c>
      <c r="BJ208" s="15" t="s">
        <v>84</v>
      </c>
      <c r="BK208" s="138">
        <f>ROUND(I208*H208,2)</f>
        <v>0</v>
      </c>
      <c r="BL208" s="15" t="s">
        <v>254</v>
      </c>
      <c r="BM208" s="246" t="s">
        <v>260</v>
      </c>
    </row>
    <row r="209" spans="1:65" s="2" customFormat="1" ht="21.75" customHeight="1">
      <c r="A209" s="38"/>
      <c r="B209" s="39"/>
      <c r="C209" s="247" t="s">
        <v>261</v>
      </c>
      <c r="D209" s="247" t="s">
        <v>221</v>
      </c>
      <c r="E209" s="248" t="s">
        <v>262</v>
      </c>
      <c r="F209" s="249" t="s">
        <v>263</v>
      </c>
      <c r="G209" s="250" t="s">
        <v>246</v>
      </c>
      <c r="H209" s="251">
        <v>130</v>
      </c>
      <c r="I209" s="252"/>
      <c r="J209" s="253">
        <f>ROUND(I209*H209,2)</f>
        <v>0</v>
      </c>
      <c r="K209" s="254"/>
      <c r="L209" s="255"/>
      <c r="M209" s="256" t="s">
        <v>1</v>
      </c>
      <c r="N209" s="257" t="s">
        <v>44</v>
      </c>
      <c r="O209" s="91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6" t="s">
        <v>254</v>
      </c>
      <c r="AT209" s="246" t="s">
        <v>221</v>
      </c>
      <c r="AU209" s="246" t="s">
        <v>103</v>
      </c>
      <c r="AY209" s="15" t="s">
        <v>209</v>
      </c>
      <c r="BE209" s="138">
        <f>IF(N209="základní",J209,0)</f>
        <v>0</v>
      </c>
      <c r="BF209" s="138">
        <f>IF(N209="snížená",J209,0)</f>
        <v>0</v>
      </c>
      <c r="BG209" s="138">
        <f>IF(N209="zákl. přenesená",J209,0)</f>
        <v>0</v>
      </c>
      <c r="BH209" s="138">
        <f>IF(N209="sníž. přenesená",J209,0)</f>
        <v>0</v>
      </c>
      <c r="BI209" s="138">
        <f>IF(N209="nulová",J209,0)</f>
        <v>0</v>
      </c>
      <c r="BJ209" s="15" t="s">
        <v>84</v>
      </c>
      <c r="BK209" s="138">
        <f>ROUND(I209*H209,2)</f>
        <v>0</v>
      </c>
      <c r="BL209" s="15" t="s">
        <v>254</v>
      </c>
      <c r="BM209" s="246" t="s">
        <v>264</v>
      </c>
    </row>
    <row r="210" spans="1:65" s="2" customFormat="1" ht="16.5" customHeight="1">
      <c r="A210" s="38"/>
      <c r="B210" s="39"/>
      <c r="C210" s="234" t="s">
        <v>265</v>
      </c>
      <c r="D210" s="234" t="s">
        <v>210</v>
      </c>
      <c r="E210" s="235" t="s">
        <v>266</v>
      </c>
      <c r="F210" s="236" t="s">
        <v>267</v>
      </c>
      <c r="G210" s="237" t="s">
        <v>246</v>
      </c>
      <c r="H210" s="238">
        <v>130</v>
      </c>
      <c r="I210" s="239"/>
      <c r="J210" s="240">
        <f>ROUND(I210*H210,2)</f>
        <v>0</v>
      </c>
      <c r="K210" s="241"/>
      <c r="L210" s="41"/>
      <c r="M210" s="242" t="s">
        <v>1</v>
      </c>
      <c r="N210" s="243" t="s">
        <v>44</v>
      </c>
      <c r="O210" s="91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268</v>
      </c>
      <c r="AT210" s="246" t="s">
        <v>210</v>
      </c>
      <c r="AU210" s="246" t="s">
        <v>103</v>
      </c>
      <c r="AY210" s="15" t="s">
        <v>209</v>
      </c>
      <c r="BE210" s="138">
        <f>IF(N210="základní",J210,0)</f>
        <v>0</v>
      </c>
      <c r="BF210" s="138">
        <f>IF(N210="snížená",J210,0)</f>
        <v>0</v>
      </c>
      <c r="BG210" s="138">
        <f>IF(N210="zákl. přenesená",J210,0)</f>
        <v>0</v>
      </c>
      <c r="BH210" s="138">
        <f>IF(N210="sníž. přenesená",J210,0)</f>
        <v>0</v>
      </c>
      <c r="BI210" s="138">
        <f>IF(N210="nulová",J210,0)</f>
        <v>0</v>
      </c>
      <c r="BJ210" s="15" t="s">
        <v>84</v>
      </c>
      <c r="BK210" s="138">
        <f>ROUND(I210*H210,2)</f>
        <v>0</v>
      </c>
      <c r="BL210" s="15" t="s">
        <v>268</v>
      </c>
      <c r="BM210" s="246" t="s">
        <v>269</v>
      </c>
    </row>
    <row r="211" spans="1:65" s="2" customFormat="1" ht="24.15" customHeight="1">
      <c r="A211" s="38"/>
      <c r="B211" s="39"/>
      <c r="C211" s="234" t="s">
        <v>270</v>
      </c>
      <c r="D211" s="234" t="s">
        <v>210</v>
      </c>
      <c r="E211" s="235" t="s">
        <v>271</v>
      </c>
      <c r="F211" s="236" t="s">
        <v>272</v>
      </c>
      <c r="G211" s="237" t="s">
        <v>246</v>
      </c>
      <c r="H211" s="238">
        <v>130</v>
      </c>
      <c r="I211" s="239"/>
      <c r="J211" s="240">
        <f>ROUND(I211*H211,2)</f>
        <v>0</v>
      </c>
      <c r="K211" s="241"/>
      <c r="L211" s="41"/>
      <c r="M211" s="242" t="s">
        <v>1</v>
      </c>
      <c r="N211" s="243" t="s">
        <v>44</v>
      </c>
      <c r="O211" s="91"/>
      <c r="P211" s="244">
        <f>O211*H211</f>
        <v>0</v>
      </c>
      <c r="Q211" s="244">
        <v>0.0019</v>
      </c>
      <c r="R211" s="244">
        <f>Q211*H211</f>
        <v>0.247</v>
      </c>
      <c r="S211" s="244">
        <v>0</v>
      </c>
      <c r="T211" s="24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6" t="s">
        <v>218</v>
      </c>
      <c r="AT211" s="246" t="s">
        <v>210</v>
      </c>
      <c r="AU211" s="246" t="s">
        <v>103</v>
      </c>
      <c r="AY211" s="15" t="s">
        <v>209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5" t="s">
        <v>84</v>
      </c>
      <c r="BK211" s="138">
        <f>ROUND(I211*H211,2)</f>
        <v>0</v>
      </c>
      <c r="BL211" s="15" t="s">
        <v>218</v>
      </c>
      <c r="BM211" s="246" t="s">
        <v>273</v>
      </c>
    </row>
    <row r="212" spans="1:65" s="2" customFormat="1" ht="21.75" customHeight="1">
      <c r="A212" s="38"/>
      <c r="B212" s="39"/>
      <c r="C212" s="234" t="s">
        <v>7</v>
      </c>
      <c r="D212" s="234" t="s">
        <v>210</v>
      </c>
      <c r="E212" s="235" t="s">
        <v>274</v>
      </c>
      <c r="F212" s="236" t="s">
        <v>275</v>
      </c>
      <c r="G212" s="237" t="s">
        <v>239</v>
      </c>
      <c r="H212" s="238">
        <v>8</v>
      </c>
      <c r="I212" s="239"/>
      <c r="J212" s="240">
        <f>ROUND(I212*H212,2)</f>
        <v>0</v>
      </c>
      <c r="K212" s="241"/>
      <c r="L212" s="41"/>
      <c r="M212" s="242" t="s">
        <v>1</v>
      </c>
      <c r="N212" s="243" t="s">
        <v>44</v>
      </c>
      <c r="O212" s="91"/>
      <c r="P212" s="244">
        <f>O212*H212</f>
        <v>0</v>
      </c>
      <c r="Q212" s="244">
        <v>0.0076</v>
      </c>
      <c r="R212" s="244">
        <f>Q212*H212</f>
        <v>0.0608</v>
      </c>
      <c r="S212" s="244">
        <v>0</v>
      </c>
      <c r="T212" s="24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6" t="s">
        <v>218</v>
      </c>
      <c r="AT212" s="246" t="s">
        <v>210</v>
      </c>
      <c r="AU212" s="246" t="s">
        <v>103</v>
      </c>
      <c r="AY212" s="15" t="s">
        <v>209</v>
      </c>
      <c r="BE212" s="138">
        <f>IF(N212="základní",J212,0)</f>
        <v>0</v>
      </c>
      <c r="BF212" s="138">
        <f>IF(N212="snížená",J212,0)</f>
        <v>0</v>
      </c>
      <c r="BG212" s="138">
        <f>IF(N212="zákl. přenesená",J212,0)</f>
        <v>0</v>
      </c>
      <c r="BH212" s="138">
        <f>IF(N212="sníž. přenesená",J212,0)</f>
        <v>0</v>
      </c>
      <c r="BI212" s="138">
        <f>IF(N212="nulová",J212,0)</f>
        <v>0</v>
      </c>
      <c r="BJ212" s="15" t="s">
        <v>84</v>
      </c>
      <c r="BK212" s="138">
        <f>ROUND(I212*H212,2)</f>
        <v>0</v>
      </c>
      <c r="BL212" s="15" t="s">
        <v>218</v>
      </c>
      <c r="BM212" s="246" t="s">
        <v>276</v>
      </c>
    </row>
    <row r="213" spans="1:63" s="12" customFormat="1" ht="22.8" customHeight="1">
      <c r="A213" s="12"/>
      <c r="B213" s="220"/>
      <c r="C213" s="221"/>
      <c r="D213" s="222" t="s">
        <v>78</v>
      </c>
      <c r="E213" s="258" t="s">
        <v>277</v>
      </c>
      <c r="F213" s="258" t="s">
        <v>278</v>
      </c>
      <c r="G213" s="221"/>
      <c r="H213" s="221"/>
      <c r="I213" s="224"/>
      <c r="J213" s="259">
        <f>BK213</f>
        <v>0</v>
      </c>
      <c r="K213" s="221"/>
      <c r="L213" s="226"/>
      <c r="M213" s="227"/>
      <c r="N213" s="228"/>
      <c r="O213" s="228"/>
      <c r="P213" s="229">
        <f>P214+SUM(P215:P222)</f>
        <v>0</v>
      </c>
      <c r="Q213" s="228"/>
      <c r="R213" s="229">
        <f>R214+SUM(R215:R222)</f>
        <v>0.09857</v>
      </c>
      <c r="S213" s="228"/>
      <c r="T213" s="230">
        <f>T214+SUM(T215:T222)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1" t="s">
        <v>84</v>
      </c>
      <c r="AT213" s="232" t="s">
        <v>78</v>
      </c>
      <c r="AU213" s="232" t="s">
        <v>84</v>
      </c>
      <c r="AY213" s="231" t="s">
        <v>209</v>
      </c>
      <c r="BK213" s="233">
        <f>BK214+SUM(BK215:BK222)</f>
        <v>0</v>
      </c>
    </row>
    <row r="214" spans="1:65" s="2" customFormat="1" ht="16.5" customHeight="1">
      <c r="A214" s="38"/>
      <c r="B214" s="39"/>
      <c r="C214" s="234" t="s">
        <v>279</v>
      </c>
      <c r="D214" s="234" t="s">
        <v>210</v>
      </c>
      <c r="E214" s="235" t="s">
        <v>280</v>
      </c>
      <c r="F214" s="236" t="s">
        <v>281</v>
      </c>
      <c r="G214" s="237" t="s">
        <v>282</v>
      </c>
      <c r="H214" s="238">
        <v>1</v>
      </c>
      <c r="I214" s="239"/>
      <c r="J214" s="240">
        <f>ROUND(I214*H214,2)</f>
        <v>0</v>
      </c>
      <c r="K214" s="241"/>
      <c r="L214" s="41"/>
      <c r="M214" s="242" t="s">
        <v>1</v>
      </c>
      <c r="N214" s="243" t="s">
        <v>44</v>
      </c>
      <c r="O214" s="91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6" t="s">
        <v>251</v>
      </c>
      <c r="AT214" s="246" t="s">
        <v>210</v>
      </c>
      <c r="AU214" s="246" t="s">
        <v>103</v>
      </c>
      <c r="AY214" s="15" t="s">
        <v>209</v>
      </c>
      <c r="BE214" s="138">
        <f>IF(N214="základní",J214,0)</f>
        <v>0</v>
      </c>
      <c r="BF214" s="138">
        <f>IF(N214="snížená",J214,0)</f>
        <v>0</v>
      </c>
      <c r="BG214" s="138">
        <f>IF(N214="zákl. přenesená",J214,0)</f>
        <v>0</v>
      </c>
      <c r="BH214" s="138">
        <f>IF(N214="sníž. přenesená",J214,0)</f>
        <v>0</v>
      </c>
      <c r="BI214" s="138">
        <f>IF(N214="nulová",J214,0)</f>
        <v>0</v>
      </c>
      <c r="BJ214" s="15" t="s">
        <v>84</v>
      </c>
      <c r="BK214" s="138">
        <f>ROUND(I214*H214,2)</f>
        <v>0</v>
      </c>
      <c r="BL214" s="15" t="s">
        <v>251</v>
      </c>
      <c r="BM214" s="246" t="s">
        <v>283</v>
      </c>
    </row>
    <row r="215" spans="1:65" s="2" customFormat="1" ht="24.15" customHeight="1">
      <c r="A215" s="38"/>
      <c r="B215" s="39"/>
      <c r="C215" s="234" t="s">
        <v>284</v>
      </c>
      <c r="D215" s="234" t="s">
        <v>210</v>
      </c>
      <c r="E215" s="235" t="s">
        <v>285</v>
      </c>
      <c r="F215" s="236" t="s">
        <v>286</v>
      </c>
      <c r="G215" s="237" t="s">
        <v>246</v>
      </c>
      <c r="H215" s="238">
        <v>8</v>
      </c>
      <c r="I215" s="239"/>
      <c r="J215" s="240">
        <f>ROUND(I215*H215,2)</f>
        <v>0</v>
      </c>
      <c r="K215" s="241"/>
      <c r="L215" s="41"/>
      <c r="M215" s="242" t="s">
        <v>1</v>
      </c>
      <c r="N215" s="243" t="s">
        <v>44</v>
      </c>
      <c r="O215" s="91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6" t="s">
        <v>251</v>
      </c>
      <c r="AT215" s="246" t="s">
        <v>210</v>
      </c>
      <c r="AU215" s="246" t="s">
        <v>103</v>
      </c>
      <c r="AY215" s="15" t="s">
        <v>209</v>
      </c>
      <c r="BE215" s="138">
        <f>IF(N215="základní",J215,0)</f>
        <v>0</v>
      </c>
      <c r="BF215" s="138">
        <f>IF(N215="snížená",J215,0)</f>
        <v>0</v>
      </c>
      <c r="BG215" s="138">
        <f>IF(N215="zákl. přenesená",J215,0)</f>
        <v>0</v>
      </c>
      <c r="BH215" s="138">
        <f>IF(N215="sníž. přenesená",J215,0)</f>
        <v>0</v>
      </c>
      <c r="BI215" s="138">
        <f>IF(N215="nulová",J215,0)</f>
        <v>0</v>
      </c>
      <c r="BJ215" s="15" t="s">
        <v>84</v>
      </c>
      <c r="BK215" s="138">
        <f>ROUND(I215*H215,2)</f>
        <v>0</v>
      </c>
      <c r="BL215" s="15" t="s">
        <v>251</v>
      </c>
      <c r="BM215" s="246" t="s">
        <v>287</v>
      </c>
    </row>
    <row r="216" spans="1:65" s="2" customFormat="1" ht="16.5" customHeight="1">
      <c r="A216" s="38"/>
      <c r="B216" s="39"/>
      <c r="C216" s="247" t="s">
        <v>288</v>
      </c>
      <c r="D216" s="247" t="s">
        <v>221</v>
      </c>
      <c r="E216" s="248" t="s">
        <v>289</v>
      </c>
      <c r="F216" s="249" t="s">
        <v>258</v>
      </c>
      <c r="G216" s="250" t="s">
        <v>259</v>
      </c>
      <c r="H216" s="251">
        <v>0.006</v>
      </c>
      <c r="I216" s="252"/>
      <c r="J216" s="253">
        <f>ROUND(I216*H216,2)</f>
        <v>0</v>
      </c>
      <c r="K216" s="254"/>
      <c r="L216" s="255"/>
      <c r="M216" s="256" t="s">
        <v>1</v>
      </c>
      <c r="N216" s="257" t="s">
        <v>44</v>
      </c>
      <c r="O216" s="91"/>
      <c r="P216" s="244">
        <f>O216*H216</f>
        <v>0</v>
      </c>
      <c r="Q216" s="244">
        <v>0.9</v>
      </c>
      <c r="R216" s="244">
        <f>Q216*H216</f>
        <v>0.0054</v>
      </c>
      <c r="S216" s="244">
        <v>0</v>
      </c>
      <c r="T216" s="24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6" t="s">
        <v>284</v>
      </c>
      <c r="AT216" s="246" t="s">
        <v>221</v>
      </c>
      <c r="AU216" s="246" t="s">
        <v>103</v>
      </c>
      <c r="AY216" s="15" t="s">
        <v>209</v>
      </c>
      <c r="BE216" s="138">
        <f>IF(N216="základní",J216,0)</f>
        <v>0</v>
      </c>
      <c r="BF216" s="138">
        <f>IF(N216="snížená",J216,0)</f>
        <v>0</v>
      </c>
      <c r="BG216" s="138">
        <f>IF(N216="zákl. přenesená",J216,0)</f>
        <v>0</v>
      </c>
      <c r="BH216" s="138">
        <f>IF(N216="sníž. přenesená",J216,0)</f>
        <v>0</v>
      </c>
      <c r="BI216" s="138">
        <f>IF(N216="nulová",J216,0)</f>
        <v>0</v>
      </c>
      <c r="BJ216" s="15" t="s">
        <v>84</v>
      </c>
      <c r="BK216" s="138">
        <f>ROUND(I216*H216,2)</f>
        <v>0</v>
      </c>
      <c r="BL216" s="15" t="s">
        <v>251</v>
      </c>
      <c r="BM216" s="246" t="s">
        <v>290</v>
      </c>
    </row>
    <row r="217" spans="1:65" s="2" customFormat="1" ht="24.15" customHeight="1">
      <c r="A217" s="38"/>
      <c r="B217" s="39"/>
      <c r="C217" s="234" t="s">
        <v>291</v>
      </c>
      <c r="D217" s="234" t="s">
        <v>210</v>
      </c>
      <c r="E217" s="235" t="s">
        <v>292</v>
      </c>
      <c r="F217" s="236" t="s">
        <v>293</v>
      </c>
      <c r="G217" s="237" t="s">
        <v>213</v>
      </c>
      <c r="H217" s="238">
        <v>1</v>
      </c>
      <c r="I217" s="239"/>
      <c r="J217" s="240">
        <f>ROUND(I217*H217,2)</f>
        <v>0</v>
      </c>
      <c r="K217" s="241"/>
      <c r="L217" s="41"/>
      <c r="M217" s="242" t="s">
        <v>1</v>
      </c>
      <c r="N217" s="243" t="s">
        <v>44</v>
      </c>
      <c r="O217" s="91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6" t="s">
        <v>218</v>
      </c>
      <c r="AT217" s="246" t="s">
        <v>210</v>
      </c>
      <c r="AU217" s="246" t="s">
        <v>103</v>
      </c>
      <c r="AY217" s="15" t="s">
        <v>209</v>
      </c>
      <c r="BE217" s="138">
        <f>IF(N217="základní",J217,0)</f>
        <v>0</v>
      </c>
      <c r="BF217" s="138">
        <f>IF(N217="snížená",J217,0)</f>
        <v>0</v>
      </c>
      <c r="BG217" s="138">
        <f>IF(N217="zákl. přenesená",J217,0)</f>
        <v>0</v>
      </c>
      <c r="BH217" s="138">
        <f>IF(N217="sníž. přenesená",J217,0)</f>
        <v>0</v>
      </c>
      <c r="BI217" s="138">
        <f>IF(N217="nulová",J217,0)</f>
        <v>0</v>
      </c>
      <c r="BJ217" s="15" t="s">
        <v>84</v>
      </c>
      <c r="BK217" s="138">
        <f>ROUND(I217*H217,2)</f>
        <v>0</v>
      </c>
      <c r="BL217" s="15" t="s">
        <v>218</v>
      </c>
      <c r="BM217" s="246" t="s">
        <v>294</v>
      </c>
    </row>
    <row r="218" spans="1:65" s="2" customFormat="1" ht="16.5" customHeight="1">
      <c r="A218" s="38"/>
      <c r="B218" s="39"/>
      <c r="C218" s="234" t="s">
        <v>295</v>
      </c>
      <c r="D218" s="234" t="s">
        <v>210</v>
      </c>
      <c r="E218" s="235" t="s">
        <v>296</v>
      </c>
      <c r="F218" s="236" t="s">
        <v>297</v>
      </c>
      <c r="G218" s="237" t="s">
        <v>213</v>
      </c>
      <c r="H218" s="238">
        <v>1</v>
      </c>
      <c r="I218" s="239"/>
      <c r="J218" s="240">
        <f>ROUND(I218*H218,2)</f>
        <v>0</v>
      </c>
      <c r="K218" s="241"/>
      <c r="L218" s="41"/>
      <c r="M218" s="242" t="s">
        <v>1</v>
      </c>
      <c r="N218" s="243" t="s">
        <v>44</v>
      </c>
      <c r="O218" s="91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6" t="s">
        <v>218</v>
      </c>
      <c r="AT218" s="246" t="s">
        <v>210</v>
      </c>
      <c r="AU218" s="246" t="s">
        <v>103</v>
      </c>
      <c r="AY218" s="15" t="s">
        <v>209</v>
      </c>
      <c r="BE218" s="138">
        <f>IF(N218="základní",J218,0)</f>
        <v>0</v>
      </c>
      <c r="BF218" s="138">
        <f>IF(N218="snížená",J218,0)</f>
        <v>0</v>
      </c>
      <c r="BG218" s="138">
        <f>IF(N218="zákl. přenesená",J218,0)</f>
        <v>0</v>
      </c>
      <c r="BH218" s="138">
        <f>IF(N218="sníž. přenesená",J218,0)</f>
        <v>0</v>
      </c>
      <c r="BI218" s="138">
        <f>IF(N218="nulová",J218,0)</f>
        <v>0</v>
      </c>
      <c r="BJ218" s="15" t="s">
        <v>84</v>
      </c>
      <c r="BK218" s="138">
        <f>ROUND(I218*H218,2)</f>
        <v>0</v>
      </c>
      <c r="BL218" s="15" t="s">
        <v>218</v>
      </c>
      <c r="BM218" s="246" t="s">
        <v>298</v>
      </c>
    </row>
    <row r="219" spans="1:65" s="2" customFormat="1" ht="16.5" customHeight="1">
      <c r="A219" s="38"/>
      <c r="B219" s="39"/>
      <c r="C219" s="234" t="s">
        <v>299</v>
      </c>
      <c r="D219" s="234" t="s">
        <v>210</v>
      </c>
      <c r="E219" s="235" t="s">
        <v>300</v>
      </c>
      <c r="F219" s="236" t="s">
        <v>301</v>
      </c>
      <c r="G219" s="237" t="s">
        <v>282</v>
      </c>
      <c r="H219" s="238">
        <v>1</v>
      </c>
      <c r="I219" s="239"/>
      <c r="J219" s="240">
        <f>ROUND(I219*H219,2)</f>
        <v>0</v>
      </c>
      <c r="K219" s="241"/>
      <c r="L219" s="41"/>
      <c r="M219" s="242" t="s">
        <v>1</v>
      </c>
      <c r="N219" s="243" t="s">
        <v>44</v>
      </c>
      <c r="O219" s="91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6" t="s">
        <v>218</v>
      </c>
      <c r="AT219" s="246" t="s">
        <v>210</v>
      </c>
      <c r="AU219" s="246" t="s">
        <v>103</v>
      </c>
      <c r="AY219" s="15" t="s">
        <v>209</v>
      </c>
      <c r="BE219" s="138">
        <f>IF(N219="základní",J219,0)</f>
        <v>0</v>
      </c>
      <c r="BF219" s="138">
        <f>IF(N219="snížená",J219,0)</f>
        <v>0</v>
      </c>
      <c r="BG219" s="138">
        <f>IF(N219="zákl. přenesená",J219,0)</f>
        <v>0</v>
      </c>
      <c r="BH219" s="138">
        <f>IF(N219="sníž. přenesená",J219,0)</f>
        <v>0</v>
      </c>
      <c r="BI219" s="138">
        <f>IF(N219="nulová",J219,0)</f>
        <v>0</v>
      </c>
      <c r="BJ219" s="15" t="s">
        <v>84</v>
      </c>
      <c r="BK219" s="138">
        <f>ROUND(I219*H219,2)</f>
        <v>0</v>
      </c>
      <c r="BL219" s="15" t="s">
        <v>218</v>
      </c>
      <c r="BM219" s="246" t="s">
        <v>302</v>
      </c>
    </row>
    <row r="220" spans="1:65" s="2" customFormat="1" ht="21.75" customHeight="1">
      <c r="A220" s="38"/>
      <c r="B220" s="39"/>
      <c r="C220" s="247" t="s">
        <v>303</v>
      </c>
      <c r="D220" s="247" t="s">
        <v>221</v>
      </c>
      <c r="E220" s="248" t="s">
        <v>304</v>
      </c>
      <c r="F220" s="249" t="s">
        <v>305</v>
      </c>
      <c r="G220" s="250" t="s">
        <v>239</v>
      </c>
      <c r="H220" s="251">
        <v>9</v>
      </c>
      <c r="I220" s="252"/>
      <c r="J220" s="253">
        <f>ROUND(I220*H220,2)</f>
        <v>0</v>
      </c>
      <c r="K220" s="254"/>
      <c r="L220" s="255"/>
      <c r="M220" s="256" t="s">
        <v>1</v>
      </c>
      <c r="N220" s="257" t="s">
        <v>44</v>
      </c>
      <c r="O220" s="91"/>
      <c r="P220" s="244">
        <f>O220*H220</f>
        <v>0</v>
      </c>
      <c r="Q220" s="244">
        <v>0.00013</v>
      </c>
      <c r="R220" s="244">
        <f>Q220*H220</f>
        <v>0.0011699999999999998</v>
      </c>
      <c r="S220" s="244">
        <v>0</v>
      </c>
      <c r="T220" s="24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6" t="s">
        <v>225</v>
      </c>
      <c r="AT220" s="246" t="s">
        <v>221</v>
      </c>
      <c r="AU220" s="246" t="s">
        <v>103</v>
      </c>
      <c r="AY220" s="15" t="s">
        <v>209</v>
      </c>
      <c r="BE220" s="138">
        <f>IF(N220="základní",J220,0)</f>
        <v>0</v>
      </c>
      <c r="BF220" s="138">
        <f>IF(N220="snížená",J220,0)</f>
        <v>0</v>
      </c>
      <c r="BG220" s="138">
        <f>IF(N220="zákl. přenesená",J220,0)</f>
        <v>0</v>
      </c>
      <c r="BH220" s="138">
        <f>IF(N220="sníž. přenesená",J220,0)</f>
        <v>0</v>
      </c>
      <c r="BI220" s="138">
        <f>IF(N220="nulová",J220,0)</f>
        <v>0</v>
      </c>
      <c r="BJ220" s="15" t="s">
        <v>84</v>
      </c>
      <c r="BK220" s="138">
        <f>ROUND(I220*H220,2)</f>
        <v>0</v>
      </c>
      <c r="BL220" s="15" t="s">
        <v>218</v>
      </c>
      <c r="BM220" s="246" t="s">
        <v>306</v>
      </c>
    </row>
    <row r="221" spans="1:65" s="2" customFormat="1" ht="16.5" customHeight="1">
      <c r="A221" s="38"/>
      <c r="B221" s="39"/>
      <c r="C221" s="247" t="s">
        <v>307</v>
      </c>
      <c r="D221" s="247" t="s">
        <v>221</v>
      </c>
      <c r="E221" s="248" t="s">
        <v>308</v>
      </c>
      <c r="F221" s="249" t="s">
        <v>309</v>
      </c>
      <c r="G221" s="250" t="s">
        <v>239</v>
      </c>
      <c r="H221" s="251">
        <v>2</v>
      </c>
      <c r="I221" s="252"/>
      <c r="J221" s="253">
        <f>ROUND(I221*H221,2)</f>
        <v>0</v>
      </c>
      <c r="K221" s="254"/>
      <c r="L221" s="255"/>
      <c r="M221" s="256" t="s">
        <v>1</v>
      </c>
      <c r="N221" s="257" t="s">
        <v>44</v>
      </c>
      <c r="O221" s="91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6" t="s">
        <v>225</v>
      </c>
      <c r="AT221" s="246" t="s">
        <v>221</v>
      </c>
      <c r="AU221" s="246" t="s">
        <v>103</v>
      </c>
      <c r="AY221" s="15" t="s">
        <v>209</v>
      </c>
      <c r="BE221" s="138">
        <f>IF(N221="základní",J221,0)</f>
        <v>0</v>
      </c>
      <c r="BF221" s="138">
        <f>IF(N221="snížená",J221,0)</f>
        <v>0</v>
      </c>
      <c r="BG221" s="138">
        <f>IF(N221="zákl. přenesená",J221,0)</f>
        <v>0</v>
      </c>
      <c r="BH221" s="138">
        <f>IF(N221="sníž. přenesená",J221,0)</f>
        <v>0</v>
      </c>
      <c r="BI221" s="138">
        <f>IF(N221="nulová",J221,0)</f>
        <v>0</v>
      </c>
      <c r="BJ221" s="15" t="s">
        <v>84</v>
      </c>
      <c r="BK221" s="138">
        <f>ROUND(I221*H221,2)</f>
        <v>0</v>
      </c>
      <c r="BL221" s="15" t="s">
        <v>218</v>
      </c>
      <c r="BM221" s="246" t="s">
        <v>310</v>
      </c>
    </row>
    <row r="222" spans="1:63" s="12" customFormat="1" ht="20.85" customHeight="1">
      <c r="A222" s="12"/>
      <c r="B222" s="220"/>
      <c r="C222" s="221"/>
      <c r="D222" s="222" t="s">
        <v>78</v>
      </c>
      <c r="E222" s="258" t="s">
        <v>311</v>
      </c>
      <c r="F222" s="258" t="s">
        <v>312</v>
      </c>
      <c r="G222" s="221"/>
      <c r="H222" s="221"/>
      <c r="I222" s="224"/>
      <c r="J222" s="259">
        <f>BK222</f>
        <v>0</v>
      </c>
      <c r="K222" s="221"/>
      <c r="L222" s="226"/>
      <c r="M222" s="227"/>
      <c r="N222" s="228"/>
      <c r="O222" s="228"/>
      <c r="P222" s="229">
        <f>SUM(P223:P228)</f>
        <v>0</v>
      </c>
      <c r="Q222" s="228"/>
      <c r="R222" s="229">
        <f>SUM(R223:R228)</f>
        <v>0.092</v>
      </c>
      <c r="S222" s="228"/>
      <c r="T222" s="230">
        <f>SUM(T223:T228)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1" t="s">
        <v>84</v>
      </c>
      <c r="AT222" s="232" t="s">
        <v>78</v>
      </c>
      <c r="AU222" s="232" t="s">
        <v>103</v>
      </c>
      <c r="AY222" s="231" t="s">
        <v>209</v>
      </c>
      <c r="BK222" s="233">
        <f>SUM(BK223:BK228)</f>
        <v>0</v>
      </c>
    </row>
    <row r="223" spans="1:65" s="2" customFormat="1" ht="24.15" customHeight="1">
      <c r="A223" s="38"/>
      <c r="B223" s="39"/>
      <c r="C223" s="234" t="s">
        <v>313</v>
      </c>
      <c r="D223" s="234" t="s">
        <v>210</v>
      </c>
      <c r="E223" s="235" t="s">
        <v>211</v>
      </c>
      <c r="F223" s="236" t="s">
        <v>212</v>
      </c>
      <c r="G223" s="237" t="s">
        <v>213</v>
      </c>
      <c r="H223" s="238">
        <v>0.832</v>
      </c>
      <c r="I223" s="239"/>
      <c r="J223" s="240">
        <f>ROUND(I223*H223,2)</f>
        <v>0</v>
      </c>
      <c r="K223" s="241"/>
      <c r="L223" s="41"/>
      <c r="M223" s="242" t="s">
        <v>1</v>
      </c>
      <c r="N223" s="243" t="s">
        <v>44</v>
      </c>
      <c r="O223" s="91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6" t="s">
        <v>214</v>
      </c>
      <c r="AT223" s="246" t="s">
        <v>210</v>
      </c>
      <c r="AU223" s="246" t="s">
        <v>220</v>
      </c>
      <c r="AY223" s="15" t="s">
        <v>209</v>
      </c>
      <c r="BE223" s="138">
        <f>IF(N223="základní",J223,0)</f>
        <v>0</v>
      </c>
      <c r="BF223" s="138">
        <f>IF(N223="snížená",J223,0)</f>
        <v>0</v>
      </c>
      <c r="BG223" s="138">
        <f>IF(N223="zákl. přenesená",J223,0)</f>
        <v>0</v>
      </c>
      <c r="BH223" s="138">
        <f>IF(N223="sníž. přenesená",J223,0)</f>
        <v>0</v>
      </c>
      <c r="BI223" s="138">
        <f>IF(N223="nulová",J223,0)</f>
        <v>0</v>
      </c>
      <c r="BJ223" s="15" t="s">
        <v>84</v>
      </c>
      <c r="BK223" s="138">
        <f>ROUND(I223*H223,2)</f>
        <v>0</v>
      </c>
      <c r="BL223" s="15" t="s">
        <v>214</v>
      </c>
      <c r="BM223" s="246" t="s">
        <v>314</v>
      </c>
    </row>
    <row r="224" spans="1:65" s="2" customFormat="1" ht="16.5" customHeight="1">
      <c r="A224" s="38"/>
      <c r="B224" s="39"/>
      <c r="C224" s="247" t="s">
        <v>315</v>
      </c>
      <c r="D224" s="247" t="s">
        <v>221</v>
      </c>
      <c r="E224" s="248" t="s">
        <v>316</v>
      </c>
      <c r="F224" s="249" t="s">
        <v>317</v>
      </c>
      <c r="G224" s="250" t="s">
        <v>239</v>
      </c>
      <c r="H224" s="251">
        <v>1</v>
      </c>
      <c r="I224" s="252"/>
      <c r="J224" s="253">
        <f>ROUND(I224*H224,2)</f>
        <v>0</v>
      </c>
      <c r="K224" s="254"/>
      <c r="L224" s="255"/>
      <c r="M224" s="256" t="s">
        <v>1</v>
      </c>
      <c r="N224" s="257" t="s">
        <v>44</v>
      </c>
      <c r="O224" s="91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6" t="s">
        <v>268</v>
      </c>
      <c r="AT224" s="246" t="s">
        <v>221</v>
      </c>
      <c r="AU224" s="246" t="s">
        <v>220</v>
      </c>
      <c r="AY224" s="15" t="s">
        <v>209</v>
      </c>
      <c r="BE224" s="138">
        <f>IF(N224="základní",J224,0)</f>
        <v>0</v>
      </c>
      <c r="BF224" s="138">
        <f>IF(N224="snížená",J224,0)</f>
        <v>0</v>
      </c>
      <c r="BG224" s="138">
        <f>IF(N224="zákl. přenesená",J224,0)</f>
        <v>0</v>
      </c>
      <c r="BH224" s="138">
        <f>IF(N224="sníž. přenesená",J224,0)</f>
        <v>0</v>
      </c>
      <c r="BI224" s="138">
        <f>IF(N224="nulová",J224,0)</f>
        <v>0</v>
      </c>
      <c r="BJ224" s="15" t="s">
        <v>84</v>
      </c>
      <c r="BK224" s="138">
        <f>ROUND(I224*H224,2)</f>
        <v>0</v>
      </c>
      <c r="BL224" s="15" t="s">
        <v>268</v>
      </c>
      <c r="BM224" s="246" t="s">
        <v>318</v>
      </c>
    </row>
    <row r="225" spans="1:65" s="2" customFormat="1" ht="16.5" customHeight="1">
      <c r="A225" s="38"/>
      <c r="B225" s="39"/>
      <c r="C225" s="247" t="s">
        <v>319</v>
      </c>
      <c r="D225" s="247" t="s">
        <v>221</v>
      </c>
      <c r="E225" s="248" t="s">
        <v>320</v>
      </c>
      <c r="F225" s="249" t="s">
        <v>321</v>
      </c>
      <c r="G225" s="250" t="s">
        <v>239</v>
      </c>
      <c r="H225" s="251">
        <v>1</v>
      </c>
      <c r="I225" s="252"/>
      <c r="J225" s="253">
        <f>ROUND(I225*H225,2)</f>
        <v>0</v>
      </c>
      <c r="K225" s="254"/>
      <c r="L225" s="255"/>
      <c r="M225" s="256" t="s">
        <v>1</v>
      </c>
      <c r="N225" s="257" t="s">
        <v>44</v>
      </c>
      <c r="O225" s="91"/>
      <c r="P225" s="244">
        <f>O225*H225</f>
        <v>0</v>
      </c>
      <c r="Q225" s="244">
        <v>0.092</v>
      </c>
      <c r="R225" s="244">
        <f>Q225*H225</f>
        <v>0.092</v>
      </c>
      <c r="S225" s="244">
        <v>0</v>
      </c>
      <c r="T225" s="24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6" t="s">
        <v>225</v>
      </c>
      <c r="AT225" s="246" t="s">
        <v>221</v>
      </c>
      <c r="AU225" s="246" t="s">
        <v>220</v>
      </c>
      <c r="AY225" s="15" t="s">
        <v>209</v>
      </c>
      <c r="BE225" s="138">
        <f>IF(N225="základní",J225,0)</f>
        <v>0</v>
      </c>
      <c r="BF225" s="138">
        <f>IF(N225="snížená",J225,0)</f>
        <v>0</v>
      </c>
      <c r="BG225" s="138">
        <f>IF(N225="zákl. přenesená",J225,0)</f>
        <v>0</v>
      </c>
      <c r="BH225" s="138">
        <f>IF(N225="sníž. přenesená",J225,0)</f>
        <v>0</v>
      </c>
      <c r="BI225" s="138">
        <f>IF(N225="nulová",J225,0)</f>
        <v>0</v>
      </c>
      <c r="BJ225" s="15" t="s">
        <v>84</v>
      </c>
      <c r="BK225" s="138">
        <f>ROUND(I225*H225,2)</f>
        <v>0</v>
      </c>
      <c r="BL225" s="15" t="s">
        <v>218</v>
      </c>
      <c r="BM225" s="246" t="s">
        <v>322</v>
      </c>
    </row>
    <row r="226" spans="1:65" s="2" customFormat="1" ht="24.15" customHeight="1">
      <c r="A226" s="38"/>
      <c r="B226" s="39"/>
      <c r="C226" s="234" t="s">
        <v>323</v>
      </c>
      <c r="D226" s="234" t="s">
        <v>210</v>
      </c>
      <c r="E226" s="235" t="s">
        <v>324</v>
      </c>
      <c r="F226" s="236" t="s">
        <v>325</v>
      </c>
      <c r="G226" s="237" t="s">
        <v>239</v>
      </c>
      <c r="H226" s="238">
        <v>1</v>
      </c>
      <c r="I226" s="239"/>
      <c r="J226" s="240">
        <f>ROUND(I226*H226,2)</f>
        <v>0</v>
      </c>
      <c r="K226" s="241"/>
      <c r="L226" s="41"/>
      <c r="M226" s="242" t="s">
        <v>1</v>
      </c>
      <c r="N226" s="243" t="s">
        <v>44</v>
      </c>
      <c r="O226" s="91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6" t="s">
        <v>268</v>
      </c>
      <c r="AT226" s="246" t="s">
        <v>210</v>
      </c>
      <c r="AU226" s="246" t="s">
        <v>220</v>
      </c>
      <c r="AY226" s="15" t="s">
        <v>209</v>
      </c>
      <c r="BE226" s="138">
        <f>IF(N226="základní",J226,0)</f>
        <v>0</v>
      </c>
      <c r="BF226" s="138">
        <f>IF(N226="snížená",J226,0)</f>
        <v>0</v>
      </c>
      <c r="BG226" s="138">
        <f>IF(N226="zákl. přenesená",J226,0)</f>
        <v>0</v>
      </c>
      <c r="BH226" s="138">
        <f>IF(N226="sníž. přenesená",J226,0)</f>
        <v>0</v>
      </c>
      <c r="BI226" s="138">
        <f>IF(N226="nulová",J226,0)</f>
        <v>0</v>
      </c>
      <c r="BJ226" s="15" t="s">
        <v>84</v>
      </c>
      <c r="BK226" s="138">
        <f>ROUND(I226*H226,2)</f>
        <v>0</v>
      </c>
      <c r="BL226" s="15" t="s">
        <v>268</v>
      </c>
      <c r="BM226" s="246" t="s">
        <v>326</v>
      </c>
    </row>
    <row r="227" spans="1:65" s="2" customFormat="1" ht="16.5" customHeight="1">
      <c r="A227" s="38"/>
      <c r="B227" s="39"/>
      <c r="C227" s="247" t="s">
        <v>327</v>
      </c>
      <c r="D227" s="247" t="s">
        <v>221</v>
      </c>
      <c r="E227" s="248" t="s">
        <v>328</v>
      </c>
      <c r="F227" s="249" t="s">
        <v>329</v>
      </c>
      <c r="G227" s="250" t="s">
        <v>213</v>
      </c>
      <c r="H227" s="251">
        <v>0.85</v>
      </c>
      <c r="I227" s="252"/>
      <c r="J227" s="253">
        <f>ROUND(I227*H227,2)</f>
        <v>0</v>
      </c>
      <c r="K227" s="254"/>
      <c r="L227" s="255"/>
      <c r="M227" s="256" t="s">
        <v>1</v>
      </c>
      <c r="N227" s="257" t="s">
        <v>44</v>
      </c>
      <c r="O227" s="91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6" t="s">
        <v>268</v>
      </c>
      <c r="AT227" s="246" t="s">
        <v>221</v>
      </c>
      <c r="AU227" s="246" t="s">
        <v>220</v>
      </c>
      <c r="AY227" s="15" t="s">
        <v>209</v>
      </c>
      <c r="BE227" s="138">
        <f>IF(N227="základní",J227,0)</f>
        <v>0</v>
      </c>
      <c r="BF227" s="138">
        <f>IF(N227="snížená",J227,0)</f>
        <v>0</v>
      </c>
      <c r="BG227" s="138">
        <f>IF(N227="zákl. přenesená",J227,0)</f>
        <v>0</v>
      </c>
      <c r="BH227" s="138">
        <f>IF(N227="sníž. přenesená",J227,0)</f>
        <v>0</v>
      </c>
      <c r="BI227" s="138">
        <f>IF(N227="nulová",J227,0)</f>
        <v>0</v>
      </c>
      <c r="BJ227" s="15" t="s">
        <v>84</v>
      </c>
      <c r="BK227" s="138">
        <f>ROUND(I227*H227,2)</f>
        <v>0</v>
      </c>
      <c r="BL227" s="15" t="s">
        <v>268</v>
      </c>
      <c r="BM227" s="246" t="s">
        <v>330</v>
      </c>
    </row>
    <row r="228" spans="1:65" s="2" customFormat="1" ht="16.5" customHeight="1">
      <c r="A228" s="38"/>
      <c r="B228" s="39"/>
      <c r="C228" s="234" t="s">
        <v>331</v>
      </c>
      <c r="D228" s="234" t="s">
        <v>210</v>
      </c>
      <c r="E228" s="235" t="s">
        <v>216</v>
      </c>
      <c r="F228" s="236" t="s">
        <v>217</v>
      </c>
      <c r="G228" s="237" t="s">
        <v>213</v>
      </c>
      <c r="H228" s="238">
        <v>0.832</v>
      </c>
      <c r="I228" s="239"/>
      <c r="J228" s="240">
        <f>ROUND(I228*H228,2)</f>
        <v>0</v>
      </c>
      <c r="K228" s="241"/>
      <c r="L228" s="41"/>
      <c r="M228" s="242" t="s">
        <v>1</v>
      </c>
      <c r="N228" s="243" t="s">
        <v>44</v>
      </c>
      <c r="O228" s="91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6" t="s">
        <v>218</v>
      </c>
      <c r="AT228" s="246" t="s">
        <v>210</v>
      </c>
      <c r="AU228" s="246" t="s">
        <v>220</v>
      </c>
      <c r="AY228" s="15" t="s">
        <v>209</v>
      </c>
      <c r="BE228" s="138">
        <f>IF(N228="základní",J228,0)</f>
        <v>0</v>
      </c>
      <c r="BF228" s="138">
        <f>IF(N228="snížená",J228,0)</f>
        <v>0</v>
      </c>
      <c r="BG228" s="138">
        <f>IF(N228="zákl. přenesená",J228,0)</f>
        <v>0</v>
      </c>
      <c r="BH228" s="138">
        <f>IF(N228="sníž. přenesená",J228,0)</f>
        <v>0</v>
      </c>
      <c r="BI228" s="138">
        <f>IF(N228="nulová",J228,0)</f>
        <v>0</v>
      </c>
      <c r="BJ228" s="15" t="s">
        <v>84</v>
      </c>
      <c r="BK228" s="138">
        <f>ROUND(I228*H228,2)</f>
        <v>0</v>
      </c>
      <c r="BL228" s="15" t="s">
        <v>218</v>
      </c>
      <c r="BM228" s="246" t="s">
        <v>332</v>
      </c>
    </row>
    <row r="229" spans="1:63" s="12" customFormat="1" ht="22.8" customHeight="1">
      <c r="A229" s="12"/>
      <c r="B229" s="220"/>
      <c r="C229" s="221"/>
      <c r="D229" s="222" t="s">
        <v>78</v>
      </c>
      <c r="E229" s="258" t="s">
        <v>333</v>
      </c>
      <c r="F229" s="258" t="s">
        <v>334</v>
      </c>
      <c r="G229" s="221"/>
      <c r="H229" s="221"/>
      <c r="I229" s="224"/>
      <c r="J229" s="259">
        <f>BK229</f>
        <v>0</v>
      </c>
      <c r="K229" s="221"/>
      <c r="L229" s="226"/>
      <c r="M229" s="227"/>
      <c r="N229" s="228"/>
      <c r="O229" s="228"/>
      <c r="P229" s="229">
        <f>P230+SUM(P231:P249)</f>
        <v>0</v>
      </c>
      <c r="Q229" s="228"/>
      <c r="R229" s="229">
        <f>R230+SUM(R231:R249)</f>
        <v>0.49920000000000003</v>
      </c>
      <c r="S229" s="228"/>
      <c r="T229" s="230">
        <f>T230+SUM(T231:T249)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1" t="s">
        <v>84</v>
      </c>
      <c r="AT229" s="232" t="s">
        <v>78</v>
      </c>
      <c r="AU229" s="232" t="s">
        <v>84</v>
      </c>
      <c r="AY229" s="231" t="s">
        <v>209</v>
      </c>
      <c r="BK229" s="233">
        <f>BK230+SUM(BK231:BK249)</f>
        <v>0</v>
      </c>
    </row>
    <row r="230" spans="1:65" s="2" customFormat="1" ht="24.15" customHeight="1">
      <c r="A230" s="38"/>
      <c r="B230" s="39"/>
      <c r="C230" s="234" t="s">
        <v>335</v>
      </c>
      <c r="D230" s="234" t="s">
        <v>210</v>
      </c>
      <c r="E230" s="235" t="s">
        <v>336</v>
      </c>
      <c r="F230" s="236" t="s">
        <v>337</v>
      </c>
      <c r="G230" s="237" t="s">
        <v>239</v>
      </c>
      <c r="H230" s="238">
        <v>1</v>
      </c>
      <c r="I230" s="239"/>
      <c r="J230" s="240">
        <f>ROUND(I230*H230,2)</f>
        <v>0</v>
      </c>
      <c r="K230" s="241"/>
      <c r="L230" s="41"/>
      <c r="M230" s="242" t="s">
        <v>1</v>
      </c>
      <c r="N230" s="243" t="s">
        <v>44</v>
      </c>
      <c r="O230" s="91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6" t="s">
        <v>268</v>
      </c>
      <c r="AT230" s="246" t="s">
        <v>210</v>
      </c>
      <c r="AU230" s="246" t="s">
        <v>103</v>
      </c>
      <c r="AY230" s="15" t="s">
        <v>209</v>
      </c>
      <c r="BE230" s="138">
        <f>IF(N230="základní",J230,0)</f>
        <v>0</v>
      </c>
      <c r="BF230" s="138">
        <f>IF(N230="snížená",J230,0)</f>
        <v>0</v>
      </c>
      <c r="BG230" s="138">
        <f>IF(N230="zákl. přenesená",J230,0)</f>
        <v>0</v>
      </c>
      <c r="BH230" s="138">
        <f>IF(N230="sníž. přenesená",J230,0)</f>
        <v>0</v>
      </c>
      <c r="BI230" s="138">
        <f>IF(N230="nulová",J230,0)</f>
        <v>0</v>
      </c>
      <c r="BJ230" s="15" t="s">
        <v>84</v>
      </c>
      <c r="BK230" s="138">
        <f>ROUND(I230*H230,2)</f>
        <v>0</v>
      </c>
      <c r="BL230" s="15" t="s">
        <v>268</v>
      </c>
      <c r="BM230" s="246" t="s">
        <v>338</v>
      </c>
    </row>
    <row r="231" spans="1:65" s="2" customFormat="1" ht="16.5" customHeight="1">
      <c r="A231" s="38"/>
      <c r="B231" s="39"/>
      <c r="C231" s="247" t="s">
        <v>339</v>
      </c>
      <c r="D231" s="247" t="s">
        <v>221</v>
      </c>
      <c r="E231" s="248" t="s">
        <v>340</v>
      </c>
      <c r="F231" s="249" t="s">
        <v>341</v>
      </c>
      <c r="G231" s="250" t="s">
        <v>239</v>
      </c>
      <c r="H231" s="251">
        <v>1</v>
      </c>
      <c r="I231" s="252"/>
      <c r="J231" s="253">
        <f>ROUND(I231*H231,2)</f>
        <v>0</v>
      </c>
      <c r="K231" s="254"/>
      <c r="L231" s="255"/>
      <c r="M231" s="256" t="s">
        <v>1</v>
      </c>
      <c r="N231" s="257" t="s">
        <v>44</v>
      </c>
      <c r="O231" s="91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6" t="s">
        <v>268</v>
      </c>
      <c r="AT231" s="246" t="s">
        <v>221</v>
      </c>
      <c r="AU231" s="246" t="s">
        <v>103</v>
      </c>
      <c r="AY231" s="15" t="s">
        <v>209</v>
      </c>
      <c r="BE231" s="138">
        <f>IF(N231="základní",J231,0)</f>
        <v>0</v>
      </c>
      <c r="BF231" s="138">
        <f>IF(N231="snížená",J231,0)</f>
        <v>0</v>
      </c>
      <c r="BG231" s="138">
        <f>IF(N231="zákl. přenesená",J231,0)</f>
        <v>0</v>
      </c>
      <c r="BH231" s="138">
        <f>IF(N231="sníž. přenesená",J231,0)</f>
        <v>0</v>
      </c>
      <c r="BI231" s="138">
        <f>IF(N231="nulová",J231,0)</f>
        <v>0</v>
      </c>
      <c r="BJ231" s="15" t="s">
        <v>84</v>
      </c>
      <c r="BK231" s="138">
        <f>ROUND(I231*H231,2)</f>
        <v>0</v>
      </c>
      <c r="BL231" s="15" t="s">
        <v>268</v>
      </c>
      <c r="BM231" s="246" t="s">
        <v>342</v>
      </c>
    </row>
    <row r="232" spans="1:65" s="2" customFormat="1" ht="24.15" customHeight="1">
      <c r="A232" s="38"/>
      <c r="B232" s="39"/>
      <c r="C232" s="234" t="s">
        <v>343</v>
      </c>
      <c r="D232" s="234" t="s">
        <v>210</v>
      </c>
      <c r="E232" s="235" t="s">
        <v>344</v>
      </c>
      <c r="F232" s="236" t="s">
        <v>345</v>
      </c>
      <c r="G232" s="237" t="s">
        <v>246</v>
      </c>
      <c r="H232" s="238">
        <v>1.5</v>
      </c>
      <c r="I232" s="239"/>
      <c r="J232" s="240">
        <f>ROUND(I232*H232,2)</f>
        <v>0</v>
      </c>
      <c r="K232" s="241"/>
      <c r="L232" s="41"/>
      <c r="M232" s="242" t="s">
        <v>1</v>
      </c>
      <c r="N232" s="243" t="s">
        <v>44</v>
      </c>
      <c r="O232" s="91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6" t="s">
        <v>268</v>
      </c>
      <c r="AT232" s="246" t="s">
        <v>210</v>
      </c>
      <c r="AU232" s="246" t="s">
        <v>103</v>
      </c>
      <c r="AY232" s="15" t="s">
        <v>209</v>
      </c>
      <c r="BE232" s="138">
        <f>IF(N232="základní",J232,0)</f>
        <v>0</v>
      </c>
      <c r="BF232" s="138">
        <f>IF(N232="snížená",J232,0)</f>
        <v>0</v>
      </c>
      <c r="BG232" s="138">
        <f>IF(N232="zákl. přenesená",J232,0)</f>
        <v>0</v>
      </c>
      <c r="BH232" s="138">
        <f>IF(N232="sníž. přenesená",J232,0)</f>
        <v>0</v>
      </c>
      <c r="BI232" s="138">
        <f>IF(N232="nulová",J232,0)</f>
        <v>0</v>
      </c>
      <c r="BJ232" s="15" t="s">
        <v>84</v>
      </c>
      <c r="BK232" s="138">
        <f>ROUND(I232*H232,2)</f>
        <v>0</v>
      </c>
      <c r="BL232" s="15" t="s">
        <v>268</v>
      </c>
      <c r="BM232" s="246" t="s">
        <v>346</v>
      </c>
    </row>
    <row r="233" spans="1:65" s="2" customFormat="1" ht="24.15" customHeight="1">
      <c r="A233" s="38"/>
      <c r="B233" s="39"/>
      <c r="C233" s="234" t="s">
        <v>347</v>
      </c>
      <c r="D233" s="234" t="s">
        <v>210</v>
      </c>
      <c r="E233" s="235" t="s">
        <v>348</v>
      </c>
      <c r="F233" s="236" t="s">
        <v>349</v>
      </c>
      <c r="G233" s="237" t="s">
        <v>239</v>
      </c>
      <c r="H233" s="238">
        <v>5</v>
      </c>
      <c r="I233" s="239"/>
      <c r="J233" s="240">
        <f>ROUND(I233*H233,2)</f>
        <v>0</v>
      </c>
      <c r="K233" s="241"/>
      <c r="L233" s="41"/>
      <c r="M233" s="242" t="s">
        <v>1</v>
      </c>
      <c r="N233" s="243" t="s">
        <v>44</v>
      </c>
      <c r="O233" s="91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6" t="s">
        <v>251</v>
      </c>
      <c r="AT233" s="246" t="s">
        <v>210</v>
      </c>
      <c r="AU233" s="246" t="s">
        <v>103</v>
      </c>
      <c r="AY233" s="15" t="s">
        <v>209</v>
      </c>
      <c r="BE233" s="138">
        <f>IF(N233="základní",J233,0)</f>
        <v>0</v>
      </c>
      <c r="BF233" s="138">
        <f>IF(N233="snížená",J233,0)</f>
        <v>0</v>
      </c>
      <c r="BG233" s="138">
        <f>IF(N233="zákl. přenesená",J233,0)</f>
        <v>0</v>
      </c>
      <c r="BH233" s="138">
        <f>IF(N233="sníž. přenesená",J233,0)</f>
        <v>0</v>
      </c>
      <c r="BI233" s="138">
        <f>IF(N233="nulová",J233,0)</f>
        <v>0</v>
      </c>
      <c r="BJ233" s="15" t="s">
        <v>84</v>
      </c>
      <c r="BK233" s="138">
        <f>ROUND(I233*H233,2)</f>
        <v>0</v>
      </c>
      <c r="BL233" s="15" t="s">
        <v>251</v>
      </c>
      <c r="BM233" s="246" t="s">
        <v>350</v>
      </c>
    </row>
    <row r="234" spans="1:65" s="2" customFormat="1" ht="24.15" customHeight="1">
      <c r="A234" s="38"/>
      <c r="B234" s="39"/>
      <c r="C234" s="234" t="s">
        <v>351</v>
      </c>
      <c r="D234" s="234" t="s">
        <v>210</v>
      </c>
      <c r="E234" s="235" t="s">
        <v>352</v>
      </c>
      <c r="F234" s="236" t="s">
        <v>353</v>
      </c>
      <c r="G234" s="237" t="s">
        <v>239</v>
      </c>
      <c r="H234" s="238">
        <v>8</v>
      </c>
      <c r="I234" s="239"/>
      <c r="J234" s="240">
        <f>ROUND(I234*H234,2)</f>
        <v>0</v>
      </c>
      <c r="K234" s="241"/>
      <c r="L234" s="41"/>
      <c r="M234" s="242" t="s">
        <v>1</v>
      </c>
      <c r="N234" s="243" t="s">
        <v>44</v>
      </c>
      <c r="O234" s="91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6" t="s">
        <v>268</v>
      </c>
      <c r="AT234" s="246" t="s">
        <v>210</v>
      </c>
      <c r="AU234" s="246" t="s">
        <v>103</v>
      </c>
      <c r="AY234" s="15" t="s">
        <v>209</v>
      </c>
      <c r="BE234" s="138">
        <f>IF(N234="základní",J234,0)</f>
        <v>0</v>
      </c>
      <c r="BF234" s="138">
        <f>IF(N234="snížená",J234,0)</f>
        <v>0</v>
      </c>
      <c r="BG234" s="138">
        <f>IF(N234="zákl. přenesená",J234,0)</f>
        <v>0</v>
      </c>
      <c r="BH234" s="138">
        <f>IF(N234="sníž. přenesená",J234,0)</f>
        <v>0</v>
      </c>
      <c r="BI234" s="138">
        <f>IF(N234="nulová",J234,0)</f>
        <v>0</v>
      </c>
      <c r="BJ234" s="15" t="s">
        <v>84</v>
      </c>
      <c r="BK234" s="138">
        <f>ROUND(I234*H234,2)</f>
        <v>0</v>
      </c>
      <c r="BL234" s="15" t="s">
        <v>268</v>
      </c>
      <c r="BM234" s="246" t="s">
        <v>354</v>
      </c>
    </row>
    <row r="235" spans="1:65" s="2" customFormat="1" ht="16.5" customHeight="1">
      <c r="A235" s="38"/>
      <c r="B235" s="39"/>
      <c r="C235" s="247" t="s">
        <v>355</v>
      </c>
      <c r="D235" s="247" t="s">
        <v>221</v>
      </c>
      <c r="E235" s="248" t="s">
        <v>356</v>
      </c>
      <c r="F235" s="249" t="s">
        <v>357</v>
      </c>
      <c r="G235" s="250" t="s">
        <v>239</v>
      </c>
      <c r="H235" s="251">
        <v>1</v>
      </c>
      <c r="I235" s="252"/>
      <c r="J235" s="253">
        <f>ROUND(I235*H235,2)</f>
        <v>0</v>
      </c>
      <c r="K235" s="254"/>
      <c r="L235" s="255"/>
      <c r="M235" s="256" t="s">
        <v>1</v>
      </c>
      <c r="N235" s="257" t="s">
        <v>44</v>
      </c>
      <c r="O235" s="91"/>
      <c r="P235" s="244">
        <f>O235*H235</f>
        <v>0</v>
      </c>
      <c r="Q235" s="244">
        <v>3E-05</v>
      </c>
      <c r="R235" s="244">
        <f>Q235*H235</f>
        <v>3E-05</v>
      </c>
      <c r="S235" s="244">
        <v>0</v>
      </c>
      <c r="T235" s="245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6" t="s">
        <v>268</v>
      </c>
      <c r="AT235" s="246" t="s">
        <v>221</v>
      </c>
      <c r="AU235" s="246" t="s">
        <v>103</v>
      </c>
      <c r="AY235" s="15" t="s">
        <v>209</v>
      </c>
      <c r="BE235" s="138">
        <f>IF(N235="základní",J235,0)</f>
        <v>0</v>
      </c>
      <c r="BF235" s="138">
        <f>IF(N235="snížená",J235,0)</f>
        <v>0</v>
      </c>
      <c r="BG235" s="138">
        <f>IF(N235="zákl. přenesená",J235,0)</f>
        <v>0</v>
      </c>
      <c r="BH235" s="138">
        <f>IF(N235="sníž. přenesená",J235,0)</f>
        <v>0</v>
      </c>
      <c r="BI235" s="138">
        <f>IF(N235="nulová",J235,0)</f>
        <v>0</v>
      </c>
      <c r="BJ235" s="15" t="s">
        <v>84</v>
      </c>
      <c r="BK235" s="138">
        <f>ROUND(I235*H235,2)</f>
        <v>0</v>
      </c>
      <c r="BL235" s="15" t="s">
        <v>268</v>
      </c>
      <c r="BM235" s="246" t="s">
        <v>358</v>
      </c>
    </row>
    <row r="236" spans="1:65" s="2" customFormat="1" ht="21.75" customHeight="1">
      <c r="A236" s="38"/>
      <c r="B236" s="39"/>
      <c r="C236" s="247" t="s">
        <v>218</v>
      </c>
      <c r="D236" s="247" t="s">
        <v>221</v>
      </c>
      <c r="E236" s="248" t="s">
        <v>359</v>
      </c>
      <c r="F236" s="249" t="s">
        <v>360</v>
      </c>
      <c r="G236" s="250" t="s">
        <v>239</v>
      </c>
      <c r="H236" s="251">
        <v>1</v>
      </c>
      <c r="I236" s="252"/>
      <c r="J236" s="253">
        <f>ROUND(I236*H236,2)</f>
        <v>0</v>
      </c>
      <c r="K236" s="254"/>
      <c r="L236" s="255"/>
      <c r="M236" s="256" t="s">
        <v>1</v>
      </c>
      <c r="N236" s="257" t="s">
        <v>44</v>
      </c>
      <c r="O236" s="91"/>
      <c r="P236" s="244">
        <f>O236*H236</f>
        <v>0</v>
      </c>
      <c r="Q236" s="244">
        <v>3E-05</v>
      </c>
      <c r="R236" s="244">
        <f>Q236*H236</f>
        <v>3E-05</v>
      </c>
      <c r="S236" s="244">
        <v>0</v>
      </c>
      <c r="T236" s="24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6" t="s">
        <v>284</v>
      </c>
      <c r="AT236" s="246" t="s">
        <v>221</v>
      </c>
      <c r="AU236" s="246" t="s">
        <v>103</v>
      </c>
      <c r="AY236" s="15" t="s">
        <v>209</v>
      </c>
      <c r="BE236" s="138">
        <f>IF(N236="základní",J236,0)</f>
        <v>0</v>
      </c>
      <c r="BF236" s="138">
        <f>IF(N236="snížená",J236,0)</f>
        <v>0</v>
      </c>
      <c r="BG236" s="138">
        <f>IF(N236="zákl. přenesená",J236,0)</f>
        <v>0</v>
      </c>
      <c r="BH236" s="138">
        <f>IF(N236="sníž. přenesená",J236,0)</f>
        <v>0</v>
      </c>
      <c r="BI236" s="138">
        <f>IF(N236="nulová",J236,0)</f>
        <v>0</v>
      </c>
      <c r="BJ236" s="15" t="s">
        <v>84</v>
      </c>
      <c r="BK236" s="138">
        <f>ROUND(I236*H236,2)</f>
        <v>0</v>
      </c>
      <c r="BL236" s="15" t="s">
        <v>251</v>
      </c>
      <c r="BM236" s="246" t="s">
        <v>361</v>
      </c>
    </row>
    <row r="237" spans="1:65" s="2" customFormat="1" ht="16.5" customHeight="1">
      <c r="A237" s="38"/>
      <c r="B237" s="39"/>
      <c r="C237" s="247" t="s">
        <v>362</v>
      </c>
      <c r="D237" s="247" t="s">
        <v>221</v>
      </c>
      <c r="E237" s="248" t="s">
        <v>363</v>
      </c>
      <c r="F237" s="249" t="s">
        <v>364</v>
      </c>
      <c r="G237" s="250" t="s">
        <v>259</v>
      </c>
      <c r="H237" s="251">
        <v>0.009</v>
      </c>
      <c r="I237" s="252"/>
      <c r="J237" s="253">
        <f>ROUND(I237*H237,2)</f>
        <v>0</v>
      </c>
      <c r="K237" s="254"/>
      <c r="L237" s="255"/>
      <c r="M237" s="256" t="s">
        <v>1</v>
      </c>
      <c r="N237" s="257" t="s">
        <v>44</v>
      </c>
      <c r="O237" s="91"/>
      <c r="P237" s="244">
        <f>O237*H237</f>
        <v>0</v>
      </c>
      <c r="Q237" s="244">
        <v>0.16</v>
      </c>
      <c r="R237" s="244">
        <f>Q237*H237</f>
        <v>0.0014399999999999999</v>
      </c>
      <c r="S237" s="244">
        <v>0</v>
      </c>
      <c r="T237" s="24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6" t="s">
        <v>284</v>
      </c>
      <c r="AT237" s="246" t="s">
        <v>221</v>
      </c>
      <c r="AU237" s="246" t="s">
        <v>103</v>
      </c>
      <c r="AY237" s="15" t="s">
        <v>209</v>
      </c>
      <c r="BE237" s="138">
        <f>IF(N237="základní",J237,0)</f>
        <v>0</v>
      </c>
      <c r="BF237" s="138">
        <f>IF(N237="snížená",J237,0)</f>
        <v>0</v>
      </c>
      <c r="BG237" s="138">
        <f>IF(N237="zákl. přenesená",J237,0)</f>
        <v>0</v>
      </c>
      <c r="BH237" s="138">
        <f>IF(N237="sníž. přenesená",J237,0)</f>
        <v>0</v>
      </c>
      <c r="BI237" s="138">
        <f>IF(N237="nulová",J237,0)</f>
        <v>0</v>
      </c>
      <c r="BJ237" s="15" t="s">
        <v>84</v>
      </c>
      <c r="BK237" s="138">
        <f>ROUND(I237*H237,2)</f>
        <v>0</v>
      </c>
      <c r="BL237" s="15" t="s">
        <v>251</v>
      </c>
      <c r="BM237" s="246" t="s">
        <v>365</v>
      </c>
    </row>
    <row r="238" spans="1:65" s="2" customFormat="1" ht="16.5" customHeight="1">
      <c r="A238" s="38"/>
      <c r="B238" s="39"/>
      <c r="C238" s="247" t="s">
        <v>366</v>
      </c>
      <c r="D238" s="247" t="s">
        <v>221</v>
      </c>
      <c r="E238" s="248" t="s">
        <v>257</v>
      </c>
      <c r="F238" s="249" t="s">
        <v>258</v>
      </c>
      <c r="G238" s="250" t="s">
        <v>259</v>
      </c>
      <c r="H238" s="251">
        <v>0.004</v>
      </c>
      <c r="I238" s="252"/>
      <c r="J238" s="253">
        <f>ROUND(I238*H238,2)</f>
        <v>0</v>
      </c>
      <c r="K238" s="254"/>
      <c r="L238" s="255"/>
      <c r="M238" s="256" t="s">
        <v>1</v>
      </c>
      <c r="N238" s="257" t="s">
        <v>44</v>
      </c>
      <c r="O238" s="91"/>
      <c r="P238" s="244">
        <f>O238*H238</f>
        <v>0</v>
      </c>
      <c r="Q238" s="244">
        <v>0.9</v>
      </c>
      <c r="R238" s="244">
        <f>Q238*H238</f>
        <v>0.0036000000000000003</v>
      </c>
      <c r="S238" s="244">
        <v>0</v>
      </c>
      <c r="T238" s="245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6" t="s">
        <v>284</v>
      </c>
      <c r="AT238" s="246" t="s">
        <v>221</v>
      </c>
      <c r="AU238" s="246" t="s">
        <v>103</v>
      </c>
      <c r="AY238" s="15" t="s">
        <v>209</v>
      </c>
      <c r="BE238" s="138">
        <f>IF(N238="základní",J238,0)</f>
        <v>0</v>
      </c>
      <c r="BF238" s="138">
        <f>IF(N238="snížená",J238,0)</f>
        <v>0</v>
      </c>
      <c r="BG238" s="138">
        <f>IF(N238="zákl. přenesená",J238,0)</f>
        <v>0</v>
      </c>
      <c r="BH238" s="138">
        <f>IF(N238="sníž. přenesená",J238,0)</f>
        <v>0</v>
      </c>
      <c r="BI238" s="138">
        <f>IF(N238="nulová",J238,0)</f>
        <v>0</v>
      </c>
      <c r="BJ238" s="15" t="s">
        <v>84</v>
      </c>
      <c r="BK238" s="138">
        <f>ROUND(I238*H238,2)</f>
        <v>0</v>
      </c>
      <c r="BL238" s="15" t="s">
        <v>251</v>
      </c>
      <c r="BM238" s="246" t="s">
        <v>367</v>
      </c>
    </row>
    <row r="239" spans="1:65" s="2" customFormat="1" ht="16.5" customHeight="1">
      <c r="A239" s="38"/>
      <c r="B239" s="39"/>
      <c r="C239" s="247" t="s">
        <v>368</v>
      </c>
      <c r="D239" s="247" t="s">
        <v>221</v>
      </c>
      <c r="E239" s="248" t="s">
        <v>369</v>
      </c>
      <c r="F239" s="249" t="s">
        <v>370</v>
      </c>
      <c r="G239" s="250" t="s">
        <v>239</v>
      </c>
      <c r="H239" s="251">
        <v>2</v>
      </c>
      <c r="I239" s="252"/>
      <c r="J239" s="253">
        <f>ROUND(I239*H239,2)</f>
        <v>0</v>
      </c>
      <c r="K239" s="254"/>
      <c r="L239" s="255"/>
      <c r="M239" s="256" t="s">
        <v>1</v>
      </c>
      <c r="N239" s="257" t="s">
        <v>44</v>
      </c>
      <c r="O239" s="91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6" t="s">
        <v>268</v>
      </c>
      <c r="AT239" s="246" t="s">
        <v>221</v>
      </c>
      <c r="AU239" s="246" t="s">
        <v>103</v>
      </c>
      <c r="AY239" s="15" t="s">
        <v>209</v>
      </c>
      <c r="BE239" s="138">
        <f>IF(N239="základní",J239,0)</f>
        <v>0</v>
      </c>
      <c r="BF239" s="138">
        <f>IF(N239="snížená",J239,0)</f>
        <v>0</v>
      </c>
      <c r="BG239" s="138">
        <f>IF(N239="zákl. přenesená",J239,0)</f>
        <v>0</v>
      </c>
      <c r="BH239" s="138">
        <f>IF(N239="sníž. přenesená",J239,0)</f>
        <v>0</v>
      </c>
      <c r="BI239" s="138">
        <f>IF(N239="nulová",J239,0)</f>
        <v>0</v>
      </c>
      <c r="BJ239" s="15" t="s">
        <v>84</v>
      </c>
      <c r="BK239" s="138">
        <f>ROUND(I239*H239,2)</f>
        <v>0</v>
      </c>
      <c r="BL239" s="15" t="s">
        <v>268</v>
      </c>
      <c r="BM239" s="246" t="s">
        <v>371</v>
      </c>
    </row>
    <row r="240" spans="1:65" s="2" customFormat="1" ht="16.5" customHeight="1">
      <c r="A240" s="38"/>
      <c r="B240" s="39"/>
      <c r="C240" s="247" t="s">
        <v>372</v>
      </c>
      <c r="D240" s="247" t="s">
        <v>221</v>
      </c>
      <c r="E240" s="248" t="s">
        <v>373</v>
      </c>
      <c r="F240" s="249" t="s">
        <v>374</v>
      </c>
      <c r="G240" s="250" t="s">
        <v>1</v>
      </c>
      <c r="H240" s="251">
        <v>1</v>
      </c>
      <c r="I240" s="252"/>
      <c r="J240" s="253">
        <f>ROUND(I240*H240,2)</f>
        <v>0</v>
      </c>
      <c r="K240" s="254"/>
      <c r="L240" s="255"/>
      <c r="M240" s="256" t="s">
        <v>1</v>
      </c>
      <c r="N240" s="257" t="s">
        <v>44</v>
      </c>
      <c r="O240" s="91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6" t="s">
        <v>225</v>
      </c>
      <c r="AT240" s="246" t="s">
        <v>221</v>
      </c>
      <c r="AU240" s="246" t="s">
        <v>103</v>
      </c>
      <c r="AY240" s="15" t="s">
        <v>209</v>
      </c>
      <c r="BE240" s="138">
        <f>IF(N240="základní",J240,0)</f>
        <v>0</v>
      </c>
      <c r="BF240" s="138">
        <f>IF(N240="snížená",J240,0)</f>
        <v>0</v>
      </c>
      <c r="BG240" s="138">
        <f>IF(N240="zákl. přenesená",J240,0)</f>
        <v>0</v>
      </c>
      <c r="BH240" s="138">
        <f>IF(N240="sníž. přenesená",J240,0)</f>
        <v>0</v>
      </c>
      <c r="BI240" s="138">
        <f>IF(N240="nulová",J240,0)</f>
        <v>0</v>
      </c>
      <c r="BJ240" s="15" t="s">
        <v>84</v>
      </c>
      <c r="BK240" s="138">
        <f>ROUND(I240*H240,2)</f>
        <v>0</v>
      </c>
      <c r="BL240" s="15" t="s">
        <v>218</v>
      </c>
      <c r="BM240" s="246" t="s">
        <v>375</v>
      </c>
    </row>
    <row r="241" spans="1:65" s="2" customFormat="1" ht="16.5" customHeight="1">
      <c r="A241" s="38"/>
      <c r="B241" s="39"/>
      <c r="C241" s="247" t="s">
        <v>376</v>
      </c>
      <c r="D241" s="247" t="s">
        <v>221</v>
      </c>
      <c r="E241" s="248" t="s">
        <v>377</v>
      </c>
      <c r="F241" s="249" t="s">
        <v>378</v>
      </c>
      <c r="G241" s="250" t="s">
        <v>379</v>
      </c>
      <c r="H241" s="251">
        <v>1</v>
      </c>
      <c r="I241" s="252"/>
      <c r="J241" s="253">
        <f>ROUND(I241*H241,2)</f>
        <v>0</v>
      </c>
      <c r="K241" s="254"/>
      <c r="L241" s="255"/>
      <c r="M241" s="256" t="s">
        <v>1</v>
      </c>
      <c r="N241" s="257" t="s">
        <v>44</v>
      </c>
      <c r="O241" s="91"/>
      <c r="P241" s="244">
        <f>O241*H241</f>
        <v>0</v>
      </c>
      <c r="Q241" s="244">
        <v>0.001</v>
      </c>
      <c r="R241" s="244">
        <f>Q241*H241</f>
        <v>0.001</v>
      </c>
      <c r="S241" s="244">
        <v>0</v>
      </c>
      <c r="T241" s="24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6" t="s">
        <v>268</v>
      </c>
      <c r="AT241" s="246" t="s">
        <v>221</v>
      </c>
      <c r="AU241" s="246" t="s">
        <v>103</v>
      </c>
      <c r="AY241" s="15" t="s">
        <v>209</v>
      </c>
      <c r="BE241" s="138">
        <f>IF(N241="základní",J241,0)</f>
        <v>0</v>
      </c>
      <c r="BF241" s="138">
        <f>IF(N241="snížená",J241,0)</f>
        <v>0</v>
      </c>
      <c r="BG241" s="138">
        <f>IF(N241="zákl. přenesená",J241,0)</f>
        <v>0</v>
      </c>
      <c r="BH241" s="138">
        <f>IF(N241="sníž. přenesená",J241,0)</f>
        <v>0</v>
      </c>
      <c r="BI241" s="138">
        <f>IF(N241="nulová",J241,0)</f>
        <v>0</v>
      </c>
      <c r="BJ241" s="15" t="s">
        <v>84</v>
      </c>
      <c r="BK241" s="138">
        <f>ROUND(I241*H241,2)</f>
        <v>0</v>
      </c>
      <c r="BL241" s="15" t="s">
        <v>268</v>
      </c>
      <c r="BM241" s="246" t="s">
        <v>380</v>
      </c>
    </row>
    <row r="242" spans="1:65" s="2" customFormat="1" ht="16.5" customHeight="1">
      <c r="A242" s="38"/>
      <c r="B242" s="39"/>
      <c r="C242" s="247" t="s">
        <v>381</v>
      </c>
      <c r="D242" s="247" t="s">
        <v>221</v>
      </c>
      <c r="E242" s="248" t="s">
        <v>382</v>
      </c>
      <c r="F242" s="249" t="s">
        <v>383</v>
      </c>
      <c r="G242" s="250" t="s">
        <v>239</v>
      </c>
      <c r="H242" s="251">
        <v>1</v>
      </c>
      <c r="I242" s="252"/>
      <c r="J242" s="253">
        <f>ROUND(I242*H242,2)</f>
        <v>0</v>
      </c>
      <c r="K242" s="254"/>
      <c r="L242" s="255"/>
      <c r="M242" s="256" t="s">
        <v>1</v>
      </c>
      <c r="N242" s="257" t="s">
        <v>44</v>
      </c>
      <c r="O242" s="91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6" t="s">
        <v>268</v>
      </c>
      <c r="AT242" s="246" t="s">
        <v>221</v>
      </c>
      <c r="AU242" s="246" t="s">
        <v>103</v>
      </c>
      <c r="AY242" s="15" t="s">
        <v>209</v>
      </c>
      <c r="BE242" s="138">
        <f>IF(N242="základní",J242,0)</f>
        <v>0</v>
      </c>
      <c r="BF242" s="138">
        <f>IF(N242="snížená",J242,0)</f>
        <v>0</v>
      </c>
      <c r="BG242" s="138">
        <f>IF(N242="zákl. přenesená",J242,0)</f>
        <v>0</v>
      </c>
      <c r="BH242" s="138">
        <f>IF(N242="sníž. přenesená",J242,0)</f>
        <v>0</v>
      </c>
      <c r="BI242" s="138">
        <f>IF(N242="nulová",J242,0)</f>
        <v>0</v>
      </c>
      <c r="BJ242" s="15" t="s">
        <v>84</v>
      </c>
      <c r="BK242" s="138">
        <f>ROUND(I242*H242,2)</f>
        <v>0</v>
      </c>
      <c r="BL242" s="15" t="s">
        <v>268</v>
      </c>
      <c r="BM242" s="246" t="s">
        <v>384</v>
      </c>
    </row>
    <row r="243" spans="1:65" s="2" customFormat="1" ht="24.15" customHeight="1">
      <c r="A243" s="38"/>
      <c r="B243" s="39"/>
      <c r="C243" s="234" t="s">
        <v>385</v>
      </c>
      <c r="D243" s="234" t="s">
        <v>210</v>
      </c>
      <c r="E243" s="235" t="s">
        <v>386</v>
      </c>
      <c r="F243" s="236" t="s">
        <v>387</v>
      </c>
      <c r="G243" s="237" t="s">
        <v>246</v>
      </c>
      <c r="H243" s="238">
        <v>1</v>
      </c>
      <c r="I243" s="239"/>
      <c r="J243" s="240">
        <f>ROUND(I243*H243,2)</f>
        <v>0</v>
      </c>
      <c r="K243" s="241"/>
      <c r="L243" s="41"/>
      <c r="M243" s="242" t="s">
        <v>1</v>
      </c>
      <c r="N243" s="243" t="s">
        <v>44</v>
      </c>
      <c r="O243" s="91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6" t="s">
        <v>251</v>
      </c>
      <c r="AT243" s="246" t="s">
        <v>210</v>
      </c>
      <c r="AU243" s="246" t="s">
        <v>103</v>
      </c>
      <c r="AY243" s="15" t="s">
        <v>209</v>
      </c>
      <c r="BE243" s="138">
        <f>IF(N243="základní",J243,0)</f>
        <v>0</v>
      </c>
      <c r="BF243" s="138">
        <f>IF(N243="snížená",J243,0)</f>
        <v>0</v>
      </c>
      <c r="BG243" s="138">
        <f>IF(N243="zákl. přenesená",J243,0)</f>
        <v>0</v>
      </c>
      <c r="BH243" s="138">
        <f>IF(N243="sníž. přenesená",J243,0)</f>
        <v>0</v>
      </c>
      <c r="BI243" s="138">
        <f>IF(N243="nulová",J243,0)</f>
        <v>0</v>
      </c>
      <c r="BJ243" s="15" t="s">
        <v>84</v>
      </c>
      <c r="BK243" s="138">
        <f>ROUND(I243*H243,2)</f>
        <v>0</v>
      </c>
      <c r="BL243" s="15" t="s">
        <v>251</v>
      </c>
      <c r="BM243" s="246" t="s">
        <v>388</v>
      </c>
    </row>
    <row r="244" spans="1:65" s="2" customFormat="1" ht="21.75" customHeight="1">
      <c r="A244" s="38"/>
      <c r="B244" s="39"/>
      <c r="C244" s="247" t="s">
        <v>389</v>
      </c>
      <c r="D244" s="247" t="s">
        <v>221</v>
      </c>
      <c r="E244" s="248" t="s">
        <v>390</v>
      </c>
      <c r="F244" s="249" t="s">
        <v>391</v>
      </c>
      <c r="G244" s="250" t="s">
        <v>392</v>
      </c>
      <c r="H244" s="251">
        <v>1</v>
      </c>
      <c r="I244" s="252"/>
      <c r="J244" s="253">
        <f>ROUND(I244*H244,2)</f>
        <v>0</v>
      </c>
      <c r="K244" s="254"/>
      <c r="L244" s="255"/>
      <c r="M244" s="256" t="s">
        <v>1</v>
      </c>
      <c r="N244" s="257" t="s">
        <v>44</v>
      </c>
      <c r="O244" s="91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6" t="s">
        <v>268</v>
      </c>
      <c r="AT244" s="246" t="s">
        <v>221</v>
      </c>
      <c r="AU244" s="246" t="s">
        <v>103</v>
      </c>
      <c r="AY244" s="15" t="s">
        <v>209</v>
      </c>
      <c r="BE244" s="138">
        <f>IF(N244="základní",J244,0)</f>
        <v>0</v>
      </c>
      <c r="BF244" s="138">
        <f>IF(N244="snížená",J244,0)</f>
        <v>0</v>
      </c>
      <c r="BG244" s="138">
        <f>IF(N244="zákl. přenesená",J244,0)</f>
        <v>0</v>
      </c>
      <c r="BH244" s="138">
        <f>IF(N244="sníž. přenesená",J244,0)</f>
        <v>0</v>
      </c>
      <c r="BI244" s="138">
        <f>IF(N244="nulová",J244,0)</f>
        <v>0</v>
      </c>
      <c r="BJ244" s="15" t="s">
        <v>84</v>
      </c>
      <c r="BK244" s="138">
        <f>ROUND(I244*H244,2)</f>
        <v>0</v>
      </c>
      <c r="BL244" s="15" t="s">
        <v>268</v>
      </c>
      <c r="BM244" s="246" t="s">
        <v>393</v>
      </c>
    </row>
    <row r="245" spans="1:65" s="2" customFormat="1" ht="16.5" customHeight="1">
      <c r="A245" s="38"/>
      <c r="B245" s="39"/>
      <c r="C245" s="247" t="s">
        <v>394</v>
      </c>
      <c r="D245" s="247" t="s">
        <v>221</v>
      </c>
      <c r="E245" s="248" t="s">
        <v>395</v>
      </c>
      <c r="F245" s="249" t="s">
        <v>396</v>
      </c>
      <c r="G245" s="250" t="s">
        <v>239</v>
      </c>
      <c r="H245" s="251">
        <v>1</v>
      </c>
      <c r="I245" s="252"/>
      <c r="J245" s="253">
        <f>ROUND(I245*H245,2)</f>
        <v>0</v>
      </c>
      <c r="K245" s="254"/>
      <c r="L245" s="255"/>
      <c r="M245" s="256" t="s">
        <v>1</v>
      </c>
      <c r="N245" s="257" t="s">
        <v>44</v>
      </c>
      <c r="O245" s="91"/>
      <c r="P245" s="244">
        <f>O245*H245</f>
        <v>0</v>
      </c>
      <c r="Q245" s="244">
        <v>1E-05</v>
      </c>
      <c r="R245" s="244">
        <f>Q245*H245</f>
        <v>1E-05</v>
      </c>
      <c r="S245" s="244">
        <v>0</v>
      </c>
      <c r="T245" s="24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6" t="s">
        <v>268</v>
      </c>
      <c r="AT245" s="246" t="s">
        <v>221</v>
      </c>
      <c r="AU245" s="246" t="s">
        <v>103</v>
      </c>
      <c r="AY245" s="15" t="s">
        <v>209</v>
      </c>
      <c r="BE245" s="138">
        <f>IF(N245="základní",J245,0)</f>
        <v>0</v>
      </c>
      <c r="BF245" s="138">
        <f>IF(N245="snížená",J245,0)</f>
        <v>0</v>
      </c>
      <c r="BG245" s="138">
        <f>IF(N245="zákl. přenesená",J245,0)</f>
        <v>0</v>
      </c>
      <c r="BH245" s="138">
        <f>IF(N245="sníž. přenesená",J245,0)</f>
        <v>0</v>
      </c>
      <c r="BI245" s="138">
        <f>IF(N245="nulová",J245,0)</f>
        <v>0</v>
      </c>
      <c r="BJ245" s="15" t="s">
        <v>84</v>
      </c>
      <c r="BK245" s="138">
        <f>ROUND(I245*H245,2)</f>
        <v>0</v>
      </c>
      <c r="BL245" s="15" t="s">
        <v>268</v>
      </c>
      <c r="BM245" s="246" t="s">
        <v>397</v>
      </c>
    </row>
    <row r="246" spans="1:65" s="2" customFormat="1" ht="16.5" customHeight="1">
      <c r="A246" s="38"/>
      <c r="B246" s="39"/>
      <c r="C246" s="247" t="s">
        <v>398</v>
      </c>
      <c r="D246" s="247" t="s">
        <v>221</v>
      </c>
      <c r="E246" s="248" t="s">
        <v>399</v>
      </c>
      <c r="F246" s="249" t="s">
        <v>400</v>
      </c>
      <c r="G246" s="250" t="s">
        <v>239</v>
      </c>
      <c r="H246" s="251">
        <v>1</v>
      </c>
      <c r="I246" s="252"/>
      <c r="J246" s="253">
        <f>ROUND(I246*H246,2)</f>
        <v>0</v>
      </c>
      <c r="K246" s="254"/>
      <c r="L246" s="255"/>
      <c r="M246" s="256" t="s">
        <v>1</v>
      </c>
      <c r="N246" s="257" t="s">
        <v>44</v>
      </c>
      <c r="O246" s="91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6" t="s">
        <v>268</v>
      </c>
      <c r="AT246" s="246" t="s">
        <v>221</v>
      </c>
      <c r="AU246" s="246" t="s">
        <v>103</v>
      </c>
      <c r="AY246" s="15" t="s">
        <v>209</v>
      </c>
      <c r="BE246" s="138">
        <f>IF(N246="základní",J246,0)</f>
        <v>0</v>
      </c>
      <c r="BF246" s="138">
        <f>IF(N246="snížená",J246,0)</f>
        <v>0</v>
      </c>
      <c r="BG246" s="138">
        <f>IF(N246="zákl. přenesená",J246,0)</f>
        <v>0</v>
      </c>
      <c r="BH246" s="138">
        <f>IF(N246="sníž. přenesená",J246,0)</f>
        <v>0</v>
      </c>
      <c r="BI246" s="138">
        <f>IF(N246="nulová",J246,0)</f>
        <v>0</v>
      </c>
      <c r="BJ246" s="15" t="s">
        <v>84</v>
      </c>
      <c r="BK246" s="138">
        <f>ROUND(I246*H246,2)</f>
        <v>0</v>
      </c>
      <c r="BL246" s="15" t="s">
        <v>268</v>
      </c>
      <c r="BM246" s="246" t="s">
        <v>401</v>
      </c>
    </row>
    <row r="247" spans="1:65" s="2" customFormat="1" ht="16.5" customHeight="1">
      <c r="A247" s="38"/>
      <c r="B247" s="39"/>
      <c r="C247" s="234" t="s">
        <v>402</v>
      </c>
      <c r="D247" s="234" t="s">
        <v>210</v>
      </c>
      <c r="E247" s="235" t="s">
        <v>403</v>
      </c>
      <c r="F247" s="236" t="s">
        <v>404</v>
      </c>
      <c r="G247" s="237" t="s">
        <v>239</v>
      </c>
      <c r="H247" s="238">
        <v>1</v>
      </c>
      <c r="I247" s="239"/>
      <c r="J247" s="240">
        <f>ROUND(I247*H247,2)</f>
        <v>0</v>
      </c>
      <c r="K247" s="241"/>
      <c r="L247" s="41"/>
      <c r="M247" s="242" t="s">
        <v>1</v>
      </c>
      <c r="N247" s="243" t="s">
        <v>44</v>
      </c>
      <c r="O247" s="91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6" t="s">
        <v>218</v>
      </c>
      <c r="AT247" s="246" t="s">
        <v>210</v>
      </c>
      <c r="AU247" s="246" t="s">
        <v>103</v>
      </c>
      <c r="AY247" s="15" t="s">
        <v>209</v>
      </c>
      <c r="BE247" s="138">
        <f>IF(N247="základní",J247,0)</f>
        <v>0</v>
      </c>
      <c r="BF247" s="138">
        <f>IF(N247="snížená",J247,0)</f>
        <v>0</v>
      </c>
      <c r="BG247" s="138">
        <f>IF(N247="zákl. přenesená",J247,0)</f>
        <v>0</v>
      </c>
      <c r="BH247" s="138">
        <f>IF(N247="sníž. přenesená",J247,0)</f>
        <v>0</v>
      </c>
      <c r="BI247" s="138">
        <f>IF(N247="nulová",J247,0)</f>
        <v>0</v>
      </c>
      <c r="BJ247" s="15" t="s">
        <v>84</v>
      </c>
      <c r="BK247" s="138">
        <f>ROUND(I247*H247,2)</f>
        <v>0</v>
      </c>
      <c r="BL247" s="15" t="s">
        <v>218</v>
      </c>
      <c r="BM247" s="246" t="s">
        <v>405</v>
      </c>
    </row>
    <row r="248" spans="1:65" s="2" customFormat="1" ht="16.5" customHeight="1">
      <c r="A248" s="38"/>
      <c r="B248" s="39"/>
      <c r="C248" s="247" t="s">
        <v>406</v>
      </c>
      <c r="D248" s="247" t="s">
        <v>221</v>
      </c>
      <c r="E248" s="248" t="s">
        <v>407</v>
      </c>
      <c r="F248" s="249" t="s">
        <v>408</v>
      </c>
      <c r="G248" s="250" t="s">
        <v>239</v>
      </c>
      <c r="H248" s="251">
        <v>1</v>
      </c>
      <c r="I248" s="252"/>
      <c r="J248" s="253">
        <f>ROUND(I248*H248,2)</f>
        <v>0</v>
      </c>
      <c r="K248" s="254"/>
      <c r="L248" s="255"/>
      <c r="M248" s="256" t="s">
        <v>1</v>
      </c>
      <c r="N248" s="257" t="s">
        <v>44</v>
      </c>
      <c r="O248" s="91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6" t="s">
        <v>225</v>
      </c>
      <c r="AT248" s="246" t="s">
        <v>221</v>
      </c>
      <c r="AU248" s="246" t="s">
        <v>103</v>
      </c>
      <c r="AY248" s="15" t="s">
        <v>209</v>
      </c>
      <c r="BE248" s="138">
        <f>IF(N248="základní",J248,0)</f>
        <v>0</v>
      </c>
      <c r="BF248" s="138">
        <f>IF(N248="snížená",J248,0)</f>
        <v>0</v>
      </c>
      <c r="BG248" s="138">
        <f>IF(N248="zákl. přenesená",J248,0)</f>
        <v>0</v>
      </c>
      <c r="BH248" s="138">
        <f>IF(N248="sníž. přenesená",J248,0)</f>
        <v>0</v>
      </c>
      <c r="BI248" s="138">
        <f>IF(N248="nulová",J248,0)</f>
        <v>0</v>
      </c>
      <c r="BJ248" s="15" t="s">
        <v>84</v>
      </c>
      <c r="BK248" s="138">
        <f>ROUND(I248*H248,2)</f>
        <v>0</v>
      </c>
      <c r="BL248" s="15" t="s">
        <v>218</v>
      </c>
      <c r="BM248" s="246" t="s">
        <v>409</v>
      </c>
    </row>
    <row r="249" spans="1:63" s="12" customFormat="1" ht="20.85" customHeight="1">
      <c r="A249" s="12"/>
      <c r="B249" s="220"/>
      <c r="C249" s="221"/>
      <c r="D249" s="222" t="s">
        <v>78</v>
      </c>
      <c r="E249" s="258" t="s">
        <v>410</v>
      </c>
      <c r="F249" s="258" t="s">
        <v>411</v>
      </c>
      <c r="G249" s="221"/>
      <c r="H249" s="221"/>
      <c r="I249" s="224"/>
      <c r="J249" s="259">
        <f>BK249</f>
        <v>0</v>
      </c>
      <c r="K249" s="221"/>
      <c r="L249" s="226"/>
      <c r="M249" s="227"/>
      <c r="N249" s="228"/>
      <c r="O249" s="228"/>
      <c r="P249" s="229">
        <f>P250+SUM(P251:P271)</f>
        <v>0</v>
      </c>
      <c r="Q249" s="228"/>
      <c r="R249" s="229">
        <f>R250+SUM(R251:R271)</f>
        <v>0.49309000000000003</v>
      </c>
      <c r="S249" s="228"/>
      <c r="T249" s="230">
        <f>T250+SUM(T251:T271)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1" t="s">
        <v>84</v>
      </c>
      <c r="AT249" s="232" t="s">
        <v>78</v>
      </c>
      <c r="AU249" s="232" t="s">
        <v>103</v>
      </c>
      <c r="AY249" s="231" t="s">
        <v>209</v>
      </c>
      <c r="BK249" s="233">
        <f>BK250+SUM(BK251:BK271)</f>
        <v>0</v>
      </c>
    </row>
    <row r="250" spans="1:65" s="2" customFormat="1" ht="24.15" customHeight="1">
      <c r="A250" s="38"/>
      <c r="B250" s="39"/>
      <c r="C250" s="234" t="s">
        <v>412</v>
      </c>
      <c r="D250" s="234" t="s">
        <v>210</v>
      </c>
      <c r="E250" s="235" t="s">
        <v>336</v>
      </c>
      <c r="F250" s="236" t="s">
        <v>337</v>
      </c>
      <c r="G250" s="237" t="s">
        <v>239</v>
      </c>
      <c r="H250" s="238">
        <v>1</v>
      </c>
      <c r="I250" s="239"/>
      <c r="J250" s="240">
        <f>ROUND(I250*H250,2)</f>
        <v>0</v>
      </c>
      <c r="K250" s="241"/>
      <c r="L250" s="41"/>
      <c r="M250" s="242" t="s">
        <v>1</v>
      </c>
      <c r="N250" s="243" t="s">
        <v>44</v>
      </c>
      <c r="O250" s="91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6" t="s">
        <v>214</v>
      </c>
      <c r="AT250" s="246" t="s">
        <v>210</v>
      </c>
      <c r="AU250" s="246" t="s">
        <v>220</v>
      </c>
      <c r="AY250" s="15" t="s">
        <v>209</v>
      </c>
      <c r="BE250" s="138">
        <f>IF(N250="základní",J250,0)</f>
        <v>0</v>
      </c>
      <c r="BF250" s="138">
        <f>IF(N250="snížená",J250,0)</f>
        <v>0</v>
      </c>
      <c r="BG250" s="138">
        <f>IF(N250="zákl. přenesená",J250,0)</f>
        <v>0</v>
      </c>
      <c r="BH250" s="138">
        <f>IF(N250="sníž. přenesená",J250,0)</f>
        <v>0</v>
      </c>
      <c r="BI250" s="138">
        <f>IF(N250="nulová",J250,0)</f>
        <v>0</v>
      </c>
      <c r="BJ250" s="15" t="s">
        <v>84</v>
      </c>
      <c r="BK250" s="138">
        <f>ROUND(I250*H250,2)</f>
        <v>0</v>
      </c>
      <c r="BL250" s="15" t="s">
        <v>214</v>
      </c>
      <c r="BM250" s="246" t="s">
        <v>413</v>
      </c>
    </row>
    <row r="251" spans="1:65" s="2" customFormat="1" ht="16.5" customHeight="1">
      <c r="A251" s="38"/>
      <c r="B251" s="39"/>
      <c r="C251" s="247" t="s">
        <v>414</v>
      </c>
      <c r="D251" s="247" t="s">
        <v>221</v>
      </c>
      <c r="E251" s="248" t="s">
        <v>340</v>
      </c>
      <c r="F251" s="249" t="s">
        <v>341</v>
      </c>
      <c r="G251" s="250" t="s">
        <v>239</v>
      </c>
      <c r="H251" s="251">
        <v>1</v>
      </c>
      <c r="I251" s="252"/>
      <c r="J251" s="253">
        <f>ROUND(I251*H251,2)</f>
        <v>0</v>
      </c>
      <c r="K251" s="254"/>
      <c r="L251" s="255"/>
      <c r="M251" s="256" t="s">
        <v>1</v>
      </c>
      <c r="N251" s="257" t="s">
        <v>44</v>
      </c>
      <c r="O251" s="91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6" t="s">
        <v>234</v>
      </c>
      <c r="AT251" s="246" t="s">
        <v>221</v>
      </c>
      <c r="AU251" s="246" t="s">
        <v>220</v>
      </c>
      <c r="AY251" s="15" t="s">
        <v>209</v>
      </c>
      <c r="BE251" s="138">
        <f>IF(N251="základní",J251,0)</f>
        <v>0</v>
      </c>
      <c r="BF251" s="138">
        <f>IF(N251="snížená",J251,0)</f>
        <v>0</v>
      </c>
      <c r="BG251" s="138">
        <f>IF(N251="zákl. přenesená",J251,0)</f>
        <v>0</v>
      </c>
      <c r="BH251" s="138">
        <f>IF(N251="sníž. přenesená",J251,0)</f>
        <v>0</v>
      </c>
      <c r="BI251" s="138">
        <f>IF(N251="nulová",J251,0)</f>
        <v>0</v>
      </c>
      <c r="BJ251" s="15" t="s">
        <v>84</v>
      </c>
      <c r="BK251" s="138">
        <f>ROUND(I251*H251,2)</f>
        <v>0</v>
      </c>
      <c r="BL251" s="15" t="s">
        <v>214</v>
      </c>
      <c r="BM251" s="246" t="s">
        <v>415</v>
      </c>
    </row>
    <row r="252" spans="1:65" s="2" customFormat="1" ht="24.15" customHeight="1">
      <c r="A252" s="38"/>
      <c r="B252" s="39"/>
      <c r="C252" s="234" t="s">
        <v>416</v>
      </c>
      <c r="D252" s="234" t="s">
        <v>210</v>
      </c>
      <c r="E252" s="235" t="s">
        <v>344</v>
      </c>
      <c r="F252" s="236" t="s">
        <v>345</v>
      </c>
      <c r="G252" s="237" t="s">
        <v>246</v>
      </c>
      <c r="H252" s="238">
        <v>1.5</v>
      </c>
      <c r="I252" s="239"/>
      <c r="J252" s="240">
        <f>ROUND(I252*H252,2)</f>
        <v>0</v>
      </c>
      <c r="K252" s="241"/>
      <c r="L252" s="41"/>
      <c r="M252" s="242" t="s">
        <v>1</v>
      </c>
      <c r="N252" s="243" t="s">
        <v>44</v>
      </c>
      <c r="O252" s="91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6" t="s">
        <v>214</v>
      </c>
      <c r="AT252" s="246" t="s">
        <v>210</v>
      </c>
      <c r="AU252" s="246" t="s">
        <v>220</v>
      </c>
      <c r="AY252" s="15" t="s">
        <v>209</v>
      </c>
      <c r="BE252" s="138">
        <f>IF(N252="základní",J252,0)</f>
        <v>0</v>
      </c>
      <c r="BF252" s="138">
        <f>IF(N252="snížená",J252,0)</f>
        <v>0</v>
      </c>
      <c r="BG252" s="138">
        <f>IF(N252="zákl. přenesená",J252,0)</f>
        <v>0</v>
      </c>
      <c r="BH252" s="138">
        <f>IF(N252="sníž. přenesená",J252,0)</f>
        <v>0</v>
      </c>
      <c r="BI252" s="138">
        <f>IF(N252="nulová",J252,0)</f>
        <v>0</v>
      </c>
      <c r="BJ252" s="15" t="s">
        <v>84</v>
      </c>
      <c r="BK252" s="138">
        <f>ROUND(I252*H252,2)</f>
        <v>0</v>
      </c>
      <c r="BL252" s="15" t="s">
        <v>214</v>
      </c>
      <c r="BM252" s="246" t="s">
        <v>417</v>
      </c>
    </row>
    <row r="253" spans="1:65" s="2" customFormat="1" ht="24.15" customHeight="1">
      <c r="A253" s="38"/>
      <c r="B253" s="39"/>
      <c r="C253" s="234" t="s">
        <v>418</v>
      </c>
      <c r="D253" s="234" t="s">
        <v>210</v>
      </c>
      <c r="E253" s="235" t="s">
        <v>348</v>
      </c>
      <c r="F253" s="236" t="s">
        <v>349</v>
      </c>
      <c r="G253" s="237" t="s">
        <v>239</v>
      </c>
      <c r="H253" s="238">
        <v>5</v>
      </c>
      <c r="I253" s="239"/>
      <c r="J253" s="240">
        <f>ROUND(I253*H253,2)</f>
        <v>0</v>
      </c>
      <c r="K253" s="241"/>
      <c r="L253" s="41"/>
      <c r="M253" s="242" t="s">
        <v>1</v>
      </c>
      <c r="N253" s="243" t="s">
        <v>44</v>
      </c>
      <c r="O253" s="91"/>
      <c r="P253" s="244">
        <f>O253*H253</f>
        <v>0</v>
      </c>
      <c r="Q253" s="244">
        <v>0</v>
      </c>
      <c r="R253" s="244">
        <f>Q253*H253</f>
        <v>0</v>
      </c>
      <c r="S253" s="244">
        <v>0</v>
      </c>
      <c r="T253" s="24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6" t="s">
        <v>214</v>
      </c>
      <c r="AT253" s="246" t="s">
        <v>210</v>
      </c>
      <c r="AU253" s="246" t="s">
        <v>220</v>
      </c>
      <c r="AY253" s="15" t="s">
        <v>209</v>
      </c>
      <c r="BE253" s="138">
        <f>IF(N253="základní",J253,0)</f>
        <v>0</v>
      </c>
      <c r="BF253" s="138">
        <f>IF(N253="snížená",J253,0)</f>
        <v>0</v>
      </c>
      <c r="BG253" s="138">
        <f>IF(N253="zákl. přenesená",J253,0)</f>
        <v>0</v>
      </c>
      <c r="BH253" s="138">
        <f>IF(N253="sníž. přenesená",J253,0)</f>
        <v>0</v>
      </c>
      <c r="BI253" s="138">
        <f>IF(N253="nulová",J253,0)</f>
        <v>0</v>
      </c>
      <c r="BJ253" s="15" t="s">
        <v>84</v>
      </c>
      <c r="BK253" s="138">
        <f>ROUND(I253*H253,2)</f>
        <v>0</v>
      </c>
      <c r="BL253" s="15" t="s">
        <v>214</v>
      </c>
      <c r="BM253" s="246" t="s">
        <v>419</v>
      </c>
    </row>
    <row r="254" spans="1:65" s="2" customFormat="1" ht="24.15" customHeight="1">
      <c r="A254" s="38"/>
      <c r="B254" s="39"/>
      <c r="C254" s="234" t="s">
        <v>420</v>
      </c>
      <c r="D254" s="234" t="s">
        <v>210</v>
      </c>
      <c r="E254" s="235" t="s">
        <v>352</v>
      </c>
      <c r="F254" s="236" t="s">
        <v>353</v>
      </c>
      <c r="G254" s="237" t="s">
        <v>239</v>
      </c>
      <c r="H254" s="238">
        <v>8</v>
      </c>
      <c r="I254" s="239"/>
      <c r="J254" s="240">
        <f>ROUND(I254*H254,2)</f>
        <v>0</v>
      </c>
      <c r="K254" s="241"/>
      <c r="L254" s="41"/>
      <c r="M254" s="242" t="s">
        <v>1</v>
      </c>
      <c r="N254" s="243" t="s">
        <v>44</v>
      </c>
      <c r="O254" s="91"/>
      <c r="P254" s="244">
        <f>O254*H254</f>
        <v>0</v>
      </c>
      <c r="Q254" s="244">
        <v>0</v>
      </c>
      <c r="R254" s="244">
        <f>Q254*H254</f>
        <v>0</v>
      </c>
      <c r="S254" s="244">
        <v>0</v>
      </c>
      <c r="T254" s="245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6" t="s">
        <v>214</v>
      </c>
      <c r="AT254" s="246" t="s">
        <v>210</v>
      </c>
      <c r="AU254" s="246" t="s">
        <v>220</v>
      </c>
      <c r="AY254" s="15" t="s">
        <v>209</v>
      </c>
      <c r="BE254" s="138">
        <f>IF(N254="základní",J254,0)</f>
        <v>0</v>
      </c>
      <c r="BF254" s="138">
        <f>IF(N254="snížená",J254,0)</f>
        <v>0</v>
      </c>
      <c r="BG254" s="138">
        <f>IF(N254="zákl. přenesená",J254,0)</f>
        <v>0</v>
      </c>
      <c r="BH254" s="138">
        <f>IF(N254="sníž. přenesená",J254,0)</f>
        <v>0</v>
      </c>
      <c r="BI254" s="138">
        <f>IF(N254="nulová",J254,0)</f>
        <v>0</v>
      </c>
      <c r="BJ254" s="15" t="s">
        <v>84</v>
      </c>
      <c r="BK254" s="138">
        <f>ROUND(I254*H254,2)</f>
        <v>0</v>
      </c>
      <c r="BL254" s="15" t="s">
        <v>214</v>
      </c>
      <c r="BM254" s="246" t="s">
        <v>421</v>
      </c>
    </row>
    <row r="255" spans="1:65" s="2" customFormat="1" ht="16.5" customHeight="1">
      <c r="A255" s="38"/>
      <c r="B255" s="39"/>
      <c r="C255" s="247" t="s">
        <v>422</v>
      </c>
      <c r="D255" s="247" t="s">
        <v>221</v>
      </c>
      <c r="E255" s="248" t="s">
        <v>356</v>
      </c>
      <c r="F255" s="249" t="s">
        <v>357</v>
      </c>
      <c r="G255" s="250" t="s">
        <v>239</v>
      </c>
      <c r="H255" s="251">
        <v>1</v>
      </c>
      <c r="I255" s="252"/>
      <c r="J255" s="253">
        <f>ROUND(I255*H255,2)</f>
        <v>0</v>
      </c>
      <c r="K255" s="254"/>
      <c r="L255" s="255"/>
      <c r="M255" s="256" t="s">
        <v>1</v>
      </c>
      <c r="N255" s="257" t="s">
        <v>44</v>
      </c>
      <c r="O255" s="91"/>
      <c r="P255" s="244">
        <f>O255*H255</f>
        <v>0</v>
      </c>
      <c r="Q255" s="244">
        <v>3E-05</v>
      </c>
      <c r="R255" s="244">
        <f>Q255*H255</f>
        <v>3E-05</v>
      </c>
      <c r="S255" s="244">
        <v>0</v>
      </c>
      <c r="T255" s="245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6" t="s">
        <v>234</v>
      </c>
      <c r="AT255" s="246" t="s">
        <v>221</v>
      </c>
      <c r="AU255" s="246" t="s">
        <v>220</v>
      </c>
      <c r="AY255" s="15" t="s">
        <v>209</v>
      </c>
      <c r="BE255" s="138">
        <f>IF(N255="základní",J255,0)</f>
        <v>0</v>
      </c>
      <c r="BF255" s="138">
        <f>IF(N255="snížená",J255,0)</f>
        <v>0</v>
      </c>
      <c r="BG255" s="138">
        <f>IF(N255="zákl. přenesená",J255,0)</f>
        <v>0</v>
      </c>
      <c r="BH255" s="138">
        <f>IF(N255="sníž. přenesená",J255,0)</f>
        <v>0</v>
      </c>
      <c r="BI255" s="138">
        <f>IF(N255="nulová",J255,0)</f>
        <v>0</v>
      </c>
      <c r="BJ255" s="15" t="s">
        <v>84</v>
      </c>
      <c r="BK255" s="138">
        <f>ROUND(I255*H255,2)</f>
        <v>0</v>
      </c>
      <c r="BL255" s="15" t="s">
        <v>214</v>
      </c>
      <c r="BM255" s="246" t="s">
        <v>423</v>
      </c>
    </row>
    <row r="256" spans="1:65" s="2" customFormat="1" ht="21.75" customHeight="1">
      <c r="A256" s="38"/>
      <c r="B256" s="39"/>
      <c r="C256" s="247" t="s">
        <v>424</v>
      </c>
      <c r="D256" s="247" t="s">
        <v>221</v>
      </c>
      <c r="E256" s="248" t="s">
        <v>359</v>
      </c>
      <c r="F256" s="249" t="s">
        <v>360</v>
      </c>
      <c r="G256" s="250" t="s">
        <v>239</v>
      </c>
      <c r="H256" s="251">
        <v>1</v>
      </c>
      <c r="I256" s="252"/>
      <c r="J256" s="253">
        <f>ROUND(I256*H256,2)</f>
        <v>0</v>
      </c>
      <c r="K256" s="254"/>
      <c r="L256" s="255"/>
      <c r="M256" s="256" t="s">
        <v>1</v>
      </c>
      <c r="N256" s="257" t="s">
        <v>44</v>
      </c>
      <c r="O256" s="91"/>
      <c r="P256" s="244">
        <f>O256*H256</f>
        <v>0</v>
      </c>
      <c r="Q256" s="244">
        <v>3E-05</v>
      </c>
      <c r="R256" s="244">
        <f>Q256*H256</f>
        <v>3E-05</v>
      </c>
      <c r="S256" s="244">
        <v>0</v>
      </c>
      <c r="T256" s="24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6" t="s">
        <v>234</v>
      </c>
      <c r="AT256" s="246" t="s">
        <v>221</v>
      </c>
      <c r="AU256" s="246" t="s">
        <v>220</v>
      </c>
      <c r="AY256" s="15" t="s">
        <v>209</v>
      </c>
      <c r="BE256" s="138">
        <f>IF(N256="základní",J256,0)</f>
        <v>0</v>
      </c>
      <c r="BF256" s="138">
        <f>IF(N256="snížená",J256,0)</f>
        <v>0</v>
      </c>
      <c r="BG256" s="138">
        <f>IF(N256="zákl. přenesená",J256,0)</f>
        <v>0</v>
      </c>
      <c r="BH256" s="138">
        <f>IF(N256="sníž. přenesená",J256,0)</f>
        <v>0</v>
      </c>
      <c r="BI256" s="138">
        <f>IF(N256="nulová",J256,0)</f>
        <v>0</v>
      </c>
      <c r="BJ256" s="15" t="s">
        <v>84</v>
      </c>
      <c r="BK256" s="138">
        <f>ROUND(I256*H256,2)</f>
        <v>0</v>
      </c>
      <c r="BL256" s="15" t="s">
        <v>214</v>
      </c>
      <c r="BM256" s="246" t="s">
        <v>425</v>
      </c>
    </row>
    <row r="257" spans="1:65" s="2" customFormat="1" ht="16.5" customHeight="1">
      <c r="A257" s="38"/>
      <c r="B257" s="39"/>
      <c r="C257" s="247" t="s">
        <v>426</v>
      </c>
      <c r="D257" s="247" t="s">
        <v>221</v>
      </c>
      <c r="E257" s="248" t="s">
        <v>363</v>
      </c>
      <c r="F257" s="249" t="s">
        <v>364</v>
      </c>
      <c r="G257" s="250" t="s">
        <v>259</v>
      </c>
      <c r="H257" s="251">
        <v>0.009</v>
      </c>
      <c r="I257" s="252"/>
      <c r="J257" s="253">
        <f>ROUND(I257*H257,2)</f>
        <v>0</v>
      </c>
      <c r="K257" s="254"/>
      <c r="L257" s="255"/>
      <c r="M257" s="256" t="s">
        <v>1</v>
      </c>
      <c r="N257" s="257" t="s">
        <v>44</v>
      </c>
      <c r="O257" s="91"/>
      <c r="P257" s="244">
        <f>O257*H257</f>
        <v>0</v>
      </c>
      <c r="Q257" s="244">
        <v>0.16</v>
      </c>
      <c r="R257" s="244">
        <f>Q257*H257</f>
        <v>0.0014399999999999999</v>
      </c>
      <c r="S257" s="244">
        <v>0</v>
      </c>
      <c r="T257" s="24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6" t="s">
        <v>234</v>
      </c>
      <c r="AT257" s="246" t="s">
        <v>221</v>
      </c>
      <c r="AU257" s="246" t="s">
        <v>220</v>
      </c>
      <c r="AY257" s="15" t="s">
        <v>209</v>
      </c>
      <c r="BE257" s="138">
        <f>IF(N257="základní",J257,0)</f>
        <v>0</v>
      </c>
      <c r="BF257" s="138">
        <f>IF(N257="snížená",J257,0)</f>
        <v>0</v>
      </c>
      <c r="BG257" s="138">
        <f>IF(N257="zákl. přenesená",J257,0)</f>
        <v>0</v>
      </c>
      <c r="BH257" s="138">
        <f>IF(N257="sníž. přenesená",J257,0)</f>
        <v>0</v>
      </c>
      <c r="BI257" s="138">
        <f>IF(N257="nulová",J257,0)</f>
        <v>0</v>
      </c>
      <c r="BJ257" s="15" t="s">
        <v>84</v>
      </c>
      <c r="BK257" s="138">
        <f>ROUND(I257*H257,2)</f>
        <v>0</v>
      </c>
      <c r="BL257" s="15" t="s">
        <v>214</v>
      </c>
      <c r="BM257" s="246" t="s">
        <v>427</v>
      </c>
    </row>
    <row r="258" spans="1:65" s="2" customFormat="1" ht="16.5" customHeight="1">
      <c r="A258" s="38"/>
      <c r="B258" s="39"/>
      <c r="C258" s="247" t="s">
        <v>428</v>
      </c>
      <c r="D258" s="247" t="s">
        <v>221</v>
      </c>
      <c r="E258" s="248" t="s">
        <v>257</v>
      </c>
      <c r="F258" s="249" t="s">
        <v>258</v>
      </c>
      <c r="G258" s="250" t="s">
        <v>259</v>
      </c>
      <c r="H258" s="251">
        <v>0.004</v>
      </c>
      <c r="I258" s="252"/>
      <c r="J258" s="253">
        <f>ROUND(I258*H258,2)</f>
        <v>0</v>
      </c>
      <c r="K258" s="254"/>
      <c r="L258" s="255"/>
      <c r="M258" s="256" t="s">
        <v>1</v>
      </c>
      <c r="N258" s="257" t="s">
        <v>44</v>
      </c>
      <c r="O258" s="91"/>
      <c r="P258" s="244">
        <f>O258*H258</f>
        <v>0</v>
      </c>
      <c r="Q258" s="244">
        <v>0.9</v>
      </c>
      <c r="R258" s="244">
        <f>Q258*H258</f>
        <v>0.0036000000000000003</v>
      </c>
      <c r="S258" s="244">
        <v>0</v>
      </c>
      <c r="T258" s="245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6" t="s">
        <v>234</v>
      </c>
      <c r="AT258" s="246" t="s">
        <v>221</v>
      </c>
      <c r="AU258" s="246" t="s">
        <v>220</v>
      </c>
      <c r="AY258" s="15" t="s">
        <v>209</v>
      </c>
      <c r="BE258" s="138">
        <f>IF(N258="základní",J258,0)</f>
        <v>0</v>
      </c>
      <c r="BF258" s="138">
        <f>IF(N258="snížená",J258,0)</f>
        <v>0</v>
      </c>
      <c r="BG258" s="138">
        <f>IF(N258="zákl. přenesená",J258,0)</f>
        <v>0</v>
      </c>
      <c r="BH258" s="138">
        <f>IF(N258="sníž. přenesená",J258,0)</f>
        <v>0</v>
      </c>
      <c r="BI258" s="138">
        <f>IF(N258="nulová",J258,0)</f>
        <v>0</v>
      </c>
      <c r="BJ258" s="15" t="s">
        <v>84</v>
      </c>
      <c r="BK258" s="138">
        <f>ROUND(I258*H258,2)</f>
        <v>0</v>
      </c>
      <c r="BL258" s="15" t="s">
        <v>214</v>
      </c>
      <c r="BM258" s="246" t="s">
        <v>429</v>
      </c>
    </row>
    <row r="259" spans="1:65" s="2" customFormat="1" ht="16.5" customHeight="1">
      <c r="A259" s="38"/>
      <c r="B259" s="39"/>
      <c r="C259" s="247" t="s">
        <v>430</v>
      </c>
      <c r="D259" s="247" t="s">
        <v>221</v>
      </c>
      <c r="E259" s="248" t="s">
        <v>369</v>
      </c>
      <c r="F259" s="249" t="s">
        <v>370</v>
      </c>
      <c r="G259" s="250" t="s">
        <v>239</v>
      </c>
      <c r="H259" s="251">
        <v>2</v>
      </c>
      <c r="I259" s="252"/>
      <c r="J259" s="253">
        <f>ROUND(I259*H259,2)</f>
        <v>0</v>
      </c>
      <c r="K259" s="254"/>
      <c r="L259" s="255"/>
      <c r="M259" s="256" t="s">
        <v>1</v>
      </c>
      <c r="N259" s="257" t="s">
        <v>44</v>
      </c>
      <c r="O259" s="91"/>
      <c r="P259" s="244">
        <f>O259*H259</f>
        <v>0</v>
      </c>
      <c r="Q259" s="244">
        <v>0</v>
      </c>
      <c r="R259" s="244">
        <f>Q259*H259</f>
        <v>0</v>
      </c>
      <c r="S259" s="244">
        <v>0</v>
      </c>
      <c r="T259" s="24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6" t="s">
        <v>234</v>
      </c>
      <c r="AT259" s="246" t="s">
        <v>221</v>
      </c>
      <c r="AU259" s="246" t="s">
        <v>220</v>
      </c>
      <c r="AY259" s="15" t="s">
        <v>209</v>
      </c>
      <c r="BE259" s="138">
        <f>IF(N259="základní",J259,0)</f>
        <v>0</v>
      </c>
      <c r="BF259" s="138">
        <f>IF(N259="snížená",J259,0)</f>
        <v>0</v>
      </c>
      <c r="BG259" s="138">
        <f>IF(N259="zákl. přenesená",J259,0)</f>
        <v>0</v>
      </c>
      <c r="BH259" s="138">
        <f>IF(N259="sníž. přenesená",J259,0)</f>
        <v>0</v>
      </c>
      <c r="BI259" s="138">
        <f>IF(N259="nulová",J259,0)</f>
        <v>0</v>
      </c>
      <c r="BJ259" s="15" t="s">
        <v>84</v>
      </c>
      <c r="BK259" s="138">
        <f>ROUND(I259*H259,2)</f>
        <v>0</v>
      </c>
      <c r="BL259" s="15" t="s">
        <v>214</v>
      </c>
      <c r="BM259" s="246" t="s">
        <v>431</v>
      </c>
    </row>
    <row r="260" spans="1:65" s="2" customFormat="1" ht="16.5" customHeight="1">
      <c r="A260" s="38"/>
      <c r="B260" s="39"/>
      <c r="C260" s="247" t="s">
        <v>432</v>
      </c>
      <c r="D260" s="247" t="s">
        <v>221</v>
      </c>
      <c r="E260" s="248" t="s">
        <v>373</v>
      </c>
      <c r="F260" s="249" t="s">
        <v>374</v>
      </c>
      <c r="G260" s="250" t="s">
        <v>1</v>
      </c>
      <c r="H260" s="251">
        <v>1</v>
      </c>
      <c r="I260" s="252"/>
      <c r="J260" s="253">
        <f>ROUND(I260*H260,2)</f>
        <v>0</v>
      </c>
      <c r="K260" s="254"/>
      <c r="L260" s="255"/>
      <c r="M260" s="256" t="s">
        <v>1</v>
      </c>
      <c r="N260" s="257" t="s">
        <v>44</v>
      </c>
      <c r="O260" s="91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6" t="s">
        <v>234</v>
      </c>
      <c r="AT260" s="246" t="s">
        <v>221</v>
      </c>
      <c r="AU260" s="246" t="s">
        <v>220</v>
      </c>
      <c r="AY260" s="15" t="s">
        <v>209</v>
      </c>
      <c r="BE260" s="138">
        <f>IF(N260="základní",J260,0)</f>
        <v>0</v>
      </c>
      <c r="BF260" s="138">
        <f>IF(N260="snížená",J260,0)</f>
        <v>0</v>
      </c>
      <c r="BG260" s="138">
        <f>IF(N260="zákl. přenesená",J260,0)</f>
        <v>0</v>
      </c>
      <c r="BH260" s="138">
        <f>IF(N260="sníž. přenesená",J260,0)</f>
        <v>0</v>
      </c>
      <c r="BI260" s="138">
        <f>IF(N260="nulová",J260,0)</f>
        <v>0</v>
      </c>
      <c r="BJ260" s="15" t="s">
        <v>84</v>
      </c>
      <c r="BK260" s="138">
        <f>ROUND(I260*H260,2)</f>
        <v>0</v>
      </c>
      <c r="BL260" s="15" t="s">
        <v>214</v>
      </c>
      <c r="BM260" s="246" t="s">
        <v>433</v>
      </c>
    </row>
    <row r="261" spans="1:65" s="2" customFormat="1" ht="16.5" customHeight="1">
      <c r="A261" s="38"/>
      <c r="B261" s="39"/>
      <c r="C261" s="247" t="s">
        <v>434</v>
      </c>
      <c r="D261" s="247" t="s">
        <v>221</v>
      </c>
      <c r="E261" s="248" t="s">
        <v>377</v>
      </c>
      <c r="F261" s="249" t="s">
        <v>378</v>
      </c>
      <c r="G261" s="250" t="s">
        <v>379</v>
      </c>
      <c r="H261" s="251">
        <v>1</v>
      </c>
      <c r="I261" s="252"/>
      <c r="J261" s="253">
        <f>ROUND(I261*H261,2)</f>
        <v>0</v>
      </c>
      <c r="K261" s="254"/>
      <c r="L261" s="255"/>
      <c r="M261" s="256" t="s">
        <v>1</v>
      </c>
      <c r="N261" s="257" t="s">
        <v>44</v>
      </c>
      <c r="O261" s="91"/>
      <c r="P261" s="244">
        <f>O261*H261</f>
        <v>0</v>
      </c>
      <c r="Q261" s="244">
        <v>0.001</v>
      </c>
      <c r="R261" s="244">
        <f>Q261*H261</f>
        <v>0.001</v>
      </c>
      <c r="S261" s="244">
        <v>0</v>
      </c>
      <c r="T261" s="24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6" t="s">
        <v>234</v>
      </c>
      <c r="AT261" s="246" t="s">
        <v>221</v>
      </c>
      <c r="AU261" s="246" t="s">
        <v>220</v>
      </c>
      <c r="AY261" s="15" t="s">
        <v>209</v>
      </c>
      <c r="BE261" s="138">
        <f>IF(N261="základní",J261,0)</f>
        <v>0</v>
      </c>
      <c r="BF261" s="138">
        <f>IF(N261="snížená",J261,0)</f>
        <v>0</v>
      </c>
      <c r="BG261" s="138">
        <f>IF(N261="zákl. přenesená",J261,0)</f>
        <v>0</v>
      </c>
      <c r="BH261" s="138">
        <f>IF(N261="sníž. přenesená",J261,0)</f>
        <v>0</v>
      </c>
      <c r="BI261" s="138">
        <f>IF(N261="nulová",J261,0)</f>
        <v>0</v>
      </c>
      <c r="BJ261" s="15" t="s">
        <v>84</v>
      </c>
      <c r="BK261" s="138">
        <f>ROUND(I261*H261,2)</f>
        <v>0</v>
      </c>
      <c r="BL261" s="15" t="s">
        <v>214</v>
      </c>
      <c r="BM261" s="246" t="s">
        <v>435</v>
      </c>
    </row>
    <row r="262" spans="1:65" s="2" customFormat="1" ht="16.5" customHeight="1">
      <c r="A262" s="38"/>
      <c r="B262" s="39"/>
      <c r="C262" s="247" t="s">
        <v>436</v>
      </c>
      <c r="D262" s="247" t="s">
        <v>221</v>
      </c>
      <c r="E262" s="248" t="s">
        <v>382</v>
      </c>
      <c r="F262" s="249" t="s">
        <v>383</v>
      </c>
      <c r="G262" s="250" t="s">
        <v>239</v>
      </c>
      <c r="H262" s="251">
        <v>1</v>
      </c>
      <c r="I262" s="252"/>
      <c r="J262" s="253">
        <f>ROUND(I262*H262,2)</f>
        <v>0</v>
      </c>
      <c r="K262" s="254"/>
      <c r="L262" s="255"/>
      <c r="M262" s="256" t="s">
        <v>1</v>
      </c>
      <c r="N262" s="257" t="s">
        <v>44</v>
      </c>
      <c r="O262" s="91"/>
      <c r="P262" s="244">
        <f>O262*H262</f>
        <v>0</v>
      </c>
      <c r="Q262" s="244">
        <v>0</v>
      </c>
      <c r="R262" s="244">
        <f>Q262*H262</f>
        <v>0</v>
      </c>
      <c r="S262" s="244">
        <v>0</v>
      </c>
      <c r="T262" s="24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6" t="s">
        <v>234</v>
      </c>
      <c r="AT262" s="246" t="s">
        <v>221</v>
      </c>
      <c r="AU262" s="246" t="s">
        <v>220</v>
      </c>
      <c r="AY262" s="15" t="s">
        <v>209</v>
      </c>
      <c r="BE262" s="138">
        <f>IF(N262="základní",J262,0)</f>
        <v>0</v>
      </c>
      <c r="BF262" s="138">
        <f>IF(N262="snížená",J262,0)</f>
        <v>0</v>
      </c>
      <c r="BG262" s="138">
        <f>IF(N262="zákl. přenesená",J262,0)</f>
        <v>0</v>
      </c>
      <c r="BH262" s="138">
        <f>IF(N262="sníž. přenesená",J262,0)</f>
        <v>0</v>
      </c>
      <c r="BI262" s="138">
        <f>IF(N262="nulová",J262,0)</f>
        <v>0</v>
      </c>
      <c r="BJ262" s="15" t="s">
        <v>84</v>
      </c>
      <c r="BK262" s="138">
        <f>ROUND(I262*H262,2)</f>
        <v>0</v>
      </c>
      <c r="BL262" s="15" t="s">
        <v>214</v>
      </c>
      <c r="BM262" s="246" t="s">
        <v>437</v>
      </c>
    </row>
    <row r="263" spans="1:65" s="2" customFormat="1" ht="24.15" customHeight="1">
      <c r="A263" s="38"/>
      <c r="B263" s="39"/>
      <c r="C263" s="234" t="s">
        <v>438</v>
      </c>
      <c r="D263" s="234" t="s">
        <v>210</v>
      </c>
      <c r="E263" s="235" t="s">
        <v>386</v>
      </c>
      <c r="F263" s="236" t="s">
        <v>387</v>
      </c>
      <c r="G263" s="237" t="s">
        <v>246</v>
      </c>
      <c r="H263" s="238">
        <v>1</v>
      </c>
      <c r="I263" s="239"/>
      <c r="J263" s="240">
        <f>ROUND(I263*H263,2)</f>
        <v>0</v>
      </c>
      <c r="K263" s="241"/>
      <c r="L263" s="41"/>
      <c r="M263" s="242" t="s">
        <v>1</v>
      </c>
      <c r="N263" s="243" t="s">
        <v>44</v>
      </c>
      <c r="O263" s="91"/>
      <c r="P263" s="244">
        <f>O263*H263</f>
        <v>0</v>
      </c>
      <c r="Q263" s="244">
        <v>0</v>
      </c>
      <c r="R263" s="244">
        <f>Q263*H263</f>
        <v>0</v>
      </c>
      <c r="S263" s="244">
        <v>0</v>
      </c>
      <c r="T263" s="24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6" t="s">
        <v>214</v>
      </c>
      <c r="AT263" s="246" t="s">
        <v>210</v>
      </c>
      <c r="AU263" s="246" t="s">
        <v>220</v>
      </c>
      <c r="AY263" s="15" t="s">
        <v>209</v>
      </c>
      <c r="BE263" s="138">
        <f>IF(N263="základní",J263,0)</f>
        <v>0</v>
      </c>
      <c r="BF263" s="138">
        <f>IF(N263="snížená",J263,0)</f>
        <v>0</v>
      </c>
      <c r="BG263" s="138">
        <f>IF(N263="zákl. přenesená",J263,0)</f>
        <v>0</v>
      </c>
      <c r="BH263" s="138">
        <f>IF(N263="sníž. přenesená",J263,0)</f>
        <v>0</v>
      </c>
      <c r="BI263" s="138">
        <f>IF(N263="nulová",J263,0)</f>
        <v>0</v>
      </c>
      <c r="BJ263" s="15" t="s">
        <v>84</v>
      </c>
      <c r="BK263" s="138">
        <f>ROUND(I263*H263,2)</f>
        <v>0</v>
      </c>
      <c r="BL263" s="15" t="s">
        <v>214</v>
      </c>
      <c r="BM263" s="246" t="s">
        <v>439</v>
      </c>
    </row>
    <row r="264" spans="1:65" s="2" customFormat="1" ht="21.75" customHeight="1">
      <c r="A264" s="38"/>
      <c r="B264" s="39"/>
      <c r="C264" s="247" t="s">
        <v>440</v>
      </c>
      <c r="D264" s="247" t="s">
        <v>221</v>
      </c>
      <c r="E264" s="248" t="s">
        <v>390</v>
      </c>
      <c r="F264" s="249" t="s">
        <v>391</v>
      </c>
      <c r="G264" s="250" t="s">
        <v>392</v>
      </c>
      <c r="H264" s="251">
        <v>1</v>
      </c>
      <c r="I264" s="252"/>
      <c r="J264" s="253">
        <f>ROUND(I264*H264,2)</f>
        <v>0</v>
      </c>
      <c r="K264" s="254"/>
      <c r="L264" s="255"/>
      <c r="M264" s="256" t="s">
        <v>1</v>
      </c>
      <c r="N264" s="257" t="s">
        <v>44</v>
      </c>
      <c r="O264" s="91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6" t="s">
        <v>234</v>
      </c>
      <c r="AT264" s="246" t="s">
        <v>221</v>
      </c>
      <c r="AU264" s="246" t="s">
        <v>220</v>
      </c>
      <c r="AY264" s="15" t="s">
        <v>209</v>
      </c>
      <c r="BE264" s="138">
        <f>IF(N264="základní",J264,0)</f>
        <v>0</v>
      </c>
      <c r="BF264" s="138">
        <f>IF(N264="snížená",J264,0)</f>
        <v>0</v>
      </c>
      <c r="BG264" s="138">
        <f>IF(N264="zákl. přenesená",J264,0)</f>
        <v>0</v>
      </c>
      <c r="BH264" s="138">
        <f>IF(N264="sníž. přenesená",J264,0)</f>
        <v>0</v>
      </c>
      <c r="BI264" s="138">
        <f>IF(N264="nulová",J264,0)</f>
        <v>0</v>
      </c>
      <c r="BJ264" s="15" t="s">
        <v>84</v>
      </c>
      <c r="BK264" s="138">
        <f>ROUND(I264*H264,2)</f>
        <v>0</v>
      </c>
      <c r="BL264" s="15" t="s">
        <v>214</v>
      </c>
      <c r="BM264" s="246" t="s">
        <v>441</v>
      </c>
    </row>
    <row r="265" spans="1:65" s="2" customFormat="1" ht="16.5" customHeight="1">
      <c r="A265" s="38"/>
      <c r="B265" s="39"/>
      <c r="C265" s="247" t="s">
        <v>442</v>
      </c>
      <c r="D265" s="247" t="s">
        <v>221</v>
      </c>
      <c r="E265" s="248" t="s">
        <v>395</v>
      </c>
      <c r="F265" s="249" t="s">
        <v>396</v>
      </c>
      <c r="G265" s="250" t="s">
        <v>239</v>
      </c>
      <c r="H265" s="251">
        <v>1</v>
      </c>
      <c r="I265" s="252"/>
      <c r="J265" s="253">
        <f>ROUND(I265*H265,2)</f>
        <v>0</v>
      </c>
      <c r="K265" s="254"/>
      <c r="L265" s="255"/>
      <c r="M265" s="256" t="s">
        <v>1</v>
      </c>
      <c r="N265" s="257" t="s">
        <v>44</v>
      </c>
      <c r="O265" s="91"/>
      <c r="P265" s="244">
        <f>O265*H265</f>
        <v>0</v>
      </c>
      <c r="Q265" s="244">
        <v>1E-05</v>
      </c>
      <c r="R265" s="244">
        <f>Q265*H265</f>
        <v>1E-05</v>
      </c>
      <c r="S265" s="244">
        <v>0</v>
      </c>
      <c r="T265" s="245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6" t="s">
        <v>234</v>
      </c>
      <c r="AT265" s="246" t="s">
        <v>221</v>
      </c>
      <c r="AU265" s="246" t="s">
        <v>220</v>
      </c>
      <c r="AY265" s="15" t="s">
        <v>209</v>
      </c>
      <c r="BE265" s="138">
        <f>IF(N265="základní",J265,0)</f>
        <v>0</v>
      </c>
      <c r="BF265" s="138">
        <f>IF(N265="snížená",J265,0)</f>
        <v>0</v>
      </c>
      <c r="BG265" s="138">
        <f>IF(N265="zákl. přenesená",J265,0)</f>
        <v>0</v>
      </c>
      <c r="BH265" s="138">
        <f>IF(N265="sníž. přenesená",J265,0)</f>
        <v>0</v>
      </c>
      <c r="BI265" s="138">
        <f>IF(N265="nulová",J265,0)</f>
        <v>0</v>
      </c>
      <c r="BJ265" s="15" t="s">
        <v>84</v>
      </c>
      <c r="BK265" s="138">
        <f>ROUND(I265*H265,2)</f>
        <v>0</v>
      </c>
      <c r="BL265" s="15" t="s">
        <v>214</v>
      </c>
      <c r="BM265" s="246" t="s">
        <v>443</v>
      </c>
    </row>
    <row r="266" spans="1:65" s="2" customFormat="1" ht="16.5" customHeight="1">
      <c r="A266" s="38"/>
      <c r="B266" s="39"/>
      <c r="C266" s="247" t="s">
        <v>444</v>
      </c>
      <c r="D266" s="247" t="s">
        <v>221</v>
      </c>
      <c r="E266" s="248" t="s">
        <v>445</v>
      </c>
      <c r="F266" s="249" t="s">
        <v>446</v>
      </c>
      <c r="G266" s="250" t="s">
        <v>239</v>
      </c>
      <c r="H266" s="251">
        <v>1</v>
      </c>
      <c r="I266" s="252"/>
      <c r="J266" s="253">
        <f>ROUND(I266*H266,2)</f>
        <v>0</v>
      </c>
      <c r="K266" s="254"/>
      <c r="L266" s="255"/>
      <c r="M266" s="256" t="s">
        <v>1</v>
      </c>
      <c r="N266" s="257" t="s">
        <v>44</v>
      </c>
      <c r="O266" s="91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6" t="s">
        <v>234</v>
      </c>
      <c r="AT266" s="246" t="s">
        <v>221</v>
      </c>
      <c r="AU266" s="246" t="s">
        <v>220</v>
      </c>
      <c r="AY266" s="15" t="s">
        <v>209</v>
      </c>
      <c r="BE266" s="138">
        <f>IF(N266="základní",J266,0)</f>
        <v>0</v>
      </c>
      <c r="BF266" s="138">
        <f>IF(N266="snížená",J266,0)</f>
        <v>0</v>
      </c>
      <c r="BG266" s="138">
        <f>IF(N266="zákl. přenesená",J266,0)</f>
        <v>0</v>
      </c>
      <c r="BH266" s="138">
        <f>IF(N266="sníž. přenesená",J266,0)</f>
        <v>0</v>
      </c>
      <c r="BI266" s="138">
        <f>IF(N266="nulová",J266,0)</f>
        <v>0</v>
      </c>
      <c r="BJ266" s="15" t="s">
        <v>84</v>
      </c>
      <c r="BK266" s="138">
        <f>ROUND(I266*H266,2)</f>
        <v>0</v>
      </c>
      <c r="BL266" s="15" t="s">
        <v>214</v>
      </c>
      <c r="BM266" s="246" t="s">
        <v>447</v>
      </c>
    </row>
    <row r="267" spans="1:65" s="2" customFormat="1" ht="16.5" customHeight="1">
      <c r="A267" s="38"/>
      <c r="B267" s="39"/>
      <c r="C267" s="234" t="s">
        <v>448</v>
      </c>
      <c r="D267" s="234" t="s">
        <v>210</v>
      </c>
      <c r="E267" s="235" t="s">
        <v>403</v>
      </c>
      <c r="F267" s="236" t="s">
        <v>404</v>
      </c>
      <c r="G267" s="237" t="s">
        <v>239</v>
      </c>
      <c r="H267" s="238">
        <v>1</v>
      </c>
      <c r="I267" s="239"/>
      <c r="J267" s="240">
        <f>ROUND(I267*H267,2)</f>
        <v>0</v>
      </c>
      <c r="K267" s="241"/>
      <c r="L267" s="41"/>
      <c r="M267" s="242" t="s">
        <v>1</v>
      </c>
      <c r="N267" s="243" t="s">
        <v>44</v>
      </c>
      <c r="O267" s="91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6" t="s">
        <v>214</v>
      </c>
      <c r="AT267" s="246" t="s">
        <v>210</v>
      </c>
      <c r="AU267" s="246" t="s">
        <v>220</v>
      </c>
      <c r="AY267" s="15" t="s">
        <v>209</v>
      </c>
      <c r="BE267" s="138">
        <f>IF(N267="základní",J267,0)</f>
        <v>0</v>
      </c>
      <c r="BF267" s="138">
        <f>IF(N267="snížená",J267,0)</f>
        <v>0</v>
      </c>
      <c r="BG267" s="138">
        <f>IF(N267="zákl. přenesená",J267,0)</f>
        <v>0</v>
      </c>
      <c r="BH267" s="138">
        <f>IF(N267="sníž. přenesená",J267,0)</f>
        <v>0</v>
      </c>
      <c r="BI267" s="138">
        <f>IF(N267="nulová",J267,0)</f>
        <v>0</v>
      </c>
      <c r="BJ267" s="15" t="s">
        <v>84</v>
      </c>
      <c r="BK267" s="138">
        <f>ROUND(I267*H267,2)</f>
        <v>0</v>
      </c>
      <c r="BL267" s="15" t="s">
        <v>214</v>
      </c>
      <c r="BM267" s="246" t="s">
        <v>449</v>
      </c>
    </row>
    <row r="268" spans="1:65" s="2" customFormat="1" ht="16.5" customHeight="1">
      <c r="A268" s="38"/>
      <c r="B268" s="39"/>
      <c r="C268" s="247" t="s">
        <v>450</v>
      </c>
      <c r="D268" s="247" t="s">
        <v>221</v>
      </c>
      <c r="E268" s="248" t="s">
        <v>407</v>
      </c>
      <c r="F268" s="249" t="s">
        <v>408</v>
      </c>
      <c r="G268" s="250" t="s">
        <v>239</v>
      </c>
      <c r="H268" s="251">
        <v>1</v>
      </c>
      <c r="I268" s="252"/>
      <c r="J268" s="253">
        <f>ROUND(I268*H268,2)</f>
        <v>0</v>
      </c>
      <c r="K268" s="254"/>
      <c r="L268" s="255"/>
      <c r="M268" s="256" t="s">
        <v>1</v>
      </c>
      <c r="N268" s="257" t="s">
        <v>44</v>
      </c>
      <c r="O268" s="91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6" t="s">
        <v>234</v>
      </c>
      <c r="AT268" s="246" t="s">
        <v>221</v>
      </c>
      <c r="AU268" s="246" t="s">
        <v>220</v>
      </c>
      <c r="AY268" s="15" t="s">
        <v>209</v>
      </c>
      <c r="BE268" s="138">
        <f>IF(N268="základní",J268,0)</f>
        <v>0</v>
      </c>
      <c r="BF268" s="138">
        <f>IF(N268="snížená",J268,0)</f>
        <v>0</v>
      </c>
      <c r="BG268" s="138">
        <f>IF(N268="zákl. přenesená",J268,0)</f>
        <v>0</v>
      </c>
      <c r="BH268" s="138">
        <f>IF(N268="sníž. přenesená",J268,0)</f>
        <v>0</v>
      </c>
      <c r="BI268" s="138">
        <f>IF(N268="nulová",J268,0)</f>
        <v>0</v>
      </c>
      <c r="BJ268" s="15" t="s">
        <v>84</v>
      </c>
      <c r="BK268" s="138">
        <f>ROUND(I268*H268,2)</f>
        <v>0</v>
      </c>
      <c r="BL268" s="15" t="s">
        <v>214</v>
      </c>
      <c r="BM268" s="246" t="s">
        <v>451</v>
      </c>
    </row>
    <row r="269" spans="1:65" s="2" customFormat="1" ht="16.5" customHeight="1">
      <c r="A269" s="38"/>
      <c r="B269" s="39"/>
      <c r="C269" s="247" t="s">
        <v>452</v>
      </c>
      <c r="D269" s="247" t="s">
        <v>221</v>
      </c>
      <c r="E269" s="248" t="s">
        <v>320</v>
      </c>
      <c r="F269" s="249" t="s">
        <v>321</v>
      </c>
      <c r="G269" s="250" t="s">
        <v>239</v>
      </c>
      <c r="H269" s="251">
        <v>1</v>
      </c>
      <c r="I269" s="252"/>
      <c r="J269" s="253">
        <f>ROUND(I269*H269,2)</f>
        <v>0</v>
      </c>
      <c r="K269" s="254"/>
      <c r="L269" s="255"/>
      <c r="M269" s="256" t="s">
        <v>1</v>
      </c>
      <c r="N269" s="257" t="s">
        <v>44</v>
      </c>
      <c r="O269" s="91"/>
      <c r="P269" s="244">
        <f>O269*H269</f>
        <v>0</v>
      </c>
      <c r="Q269" s="244">
        <v>0.092</v>
      </c>
      <c r="R269" s="244">
        <f>Q269*H269</f>
        <v>0.092</v>
      </c>
      <c r="S269" s="244">
        <v>0</v>
      </c>
      <c r="T269" s="245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6" t="s">
        <v>234</v>
      </c>
      <c r="AT269" s="246" t="s">
        <v>221</v>
      </c>
      <c r="AU269" s="246" t="s">
        <v>220</v>
      </c>
      <c r="AY269" s="15" t="s">
        <v>209</v>
      </c>
      <c r="BE269" s="138">
        <f>IF(N269="základní",J269,0)</f>
        <v>0</v>
      </c>
      <c r="BF269" s="138">
        <f>IF(N269="snížená",J269,0)</f>
        <v>0</v>
      </c>
      <c r="BG269" s="138">
        <f>IF(N269="zákl. přenesená",J269,0)</f>
        <v>0</v>
      </c>
      <c r="BH269" s="138">
        <f>IF(N269="sníž. přenesená",J269,0)</f>
        <v>0</v>
      </c>
      <c r="BI269" s="138">
        <f>IF(N269="nulová",J269,0)</f>
        <v>0</v>
      </c>
      <c r="BJ269" s="15" t="s">
        <v>84</v>
      </c>
      <c r="BK269" s="138">
        <f>ROUND(I269*H269,2)</f>
        <v>0</v>
      </c>
      <c r="BL269" s="15" t="s">
        <v>214</v>
      </c>
      <c r="BM269" s="246" t="s">
        <v>453</v>
      </c>
    </row>
    <row r="270" spans="1:65" s="2" customFormat="1" ht="24.15" customHeight="1">
      <c r="A270" s="38"/>
      <c r="B270" s="39"/>
      <c r="C270" s="234" t="s">
        <v>454</v>
      </c>
      <c r="D270" s="234" t="s">
        <v>210</v>
      </c>
      <c r="E270" s="235" t="s">
        <v>324</v>
      </c>
      <c r="F270" s="236" t="s">
        <v>325</v>
      </c>
      <c r="G270" s="237" t="s">
        <v>239</v>
      </c>
      <c r="H270" s="238">
        <v>1</v>
      </c>
      <c r="I270" s="239"/>
      <c r="J270" s="240">
        <f>ROUND(I270*H270,2)</f>
        <v>0</v>
      </c>
      <c r="K270" s="241"/>
      <c r="L270" s="41"/>
      <c r="M270" s="242" t="s">
        <v>1</v>
      </c>
      <c r="N270" s="243" t="s">
        <v>44</v>
      </c>
      <c r="O270" s="91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6" t="s">
        <v>214</v>
      </c>
      <c r="AT270" s="246" t="s">
        <v>210</v>
      </c>
      <c r="AU270" s="246" t="s">
        <v>220</v>
      </c>
      <c r="AY270" s="15" t="s">
        <v>209</v>
      </c>
      <c r="BE270" s="138">
        <f>IF(N270="základní",J270,0)</f>
        <v>0</v>
      </c>
      <c r="BF270" s="138">
        <f>IF(N270="snížená",J270,0)</f>
        <v>0</v>
      </c>
      <c r="BG270" s="138">
        <f>IF(N270="zákl. přenesená",J270,0)</f>
        <v>0</v>
      </c>
      <c r="BH270" s="138">
        <f>IF(N270="sníž. přenesená",J270,0)</f>
        <v>0</v>
      </c>
      <c r="BI270" s="138">
        <f>IF(N270="nulová",J270,0)</f>
        <v>0</v>
      </c>
      <c r="BJ270" s="15" t="s">
        <v>84</v>
      </c>
      <c r="BK270" s="138">
        <f>ROUND(I270*H270,2)</f>
        <v>0</v>
      </c>
      <c r="BL270" s="15" t="s">
        <v>214</v>
      </c>
      <c r="BM270" s="246" t="s">
        <v>455</v>
      </c>
    </row>
    <row r="271" spans="1:63" s="13" customFormat="1" ht="20.85" customHeight="1">
      <c r="A271" s="13"/>
      <c r="B271" s="260"/>
      <c r="C271" s="261"/>
      <c r="D271" s="262" t="s">
        <v>78</v>
      </c>
      <c r="E271" s="262" t="s">
        <v>456</v>
      </c>
      <c r="F271" s="262" t="s">
        <v>457</v>
      </c>
      <c r="G271" s="261"/>
      <c r="H271" s="261"/>
      <c r="I271" s="263"/>
      <c r="J271" s="264">
        <f>BK271</f>
        <v>0</v>
      </c>
      <c r="K271" s="261"/>
      <c r="L271" s="265"/>
      <c r="M271" s="266"/>
      <c r="N271" s="267"/>
      <c r="O271" s="267"/>
      <c r="P271" s="268">
        <f>P272+SUM(P273:P284)</f>
        <v>0</v>
      </c>
      <c r="Q271" s="267"/>
      <c r="R271" s="268">
        <f>R272+SUM(R273:R284)</f>
        <v>0.39498000000000005</v>
      </c>
      <c r="S271" s="267"/>
      <c r="T271" s="269">
        <f>T272+SUM(T273:T284)</f>
        <v>0</v>
      </c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R271" s="270" t="s">
        <v>84</v>
      </c>
      <c r="AT271" s="271" t="s">
        <v>78</v>
      </c>
      <c r="AU271" s="271" t="s">
        <v>220</v>
      </c>
      <c r="AY271" s="270" t="s">
        <v>209</v>
      </c>
      <c r="BK271" s="272">
        <f>BK272+SUM(BK273:BK284)</f>
        <v>0</v>
      </c>
    </row>
    <row r="272" spans="1:65" s="2" customFormat="1" ht="24.15" customHeight="1">
      <c r="A272" s="38"/>
      <c r="B272" s="39"/>
      <c r="C272" s="234" t="s">
        <v>458</v>
      </c>
      <c r="D272" s="234" t="s">
        <v>210</v>
      </c>
      <c r="E272" s="235" t="s">
        <v>211</v>
      </c>
      <c r="F272" s="236" t="s">
        <v>212</v>
      </c>
      <c r="G272" s="237" t="s">
        <v>213</v>
      </c>
      <c r="H272" s="238">
        <v>0.832</v>
      </c>
      <c r="I272" s="239"/>
      <c r="J272" s="240">
        <f>ROUND(I272*H272,2)</f>
        <v>0</v>
      </c>
      <c r="K272" s="241"/>
      <c r="L272" s="41"/>
      <c r="M272" s="242" t="s">
        <v>1</v>
      </c>
      <c r="N272" s="243" t="s">
        <v>44</v>
      </c>
      <c r="O272" s="91"/>
      <c r="P272" s="244">
        <f>O272*H272</f>
        <v>0</v>
      </c>
      <c r="Q272" s="244">
        <v>0</v>
      </c>
      <c r="R272" s="244">
        <f>Q272*H272</f>
        <v>0</v>
      </c>
      <c r="S272" s="244">
        <v>0</v>
      </c>
      <c r="T272" s="24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6" t="s">
        <v>214</v>
      </c>
      <c r="AT272" s="246" t="s">
        <v>210</v>
      </c>
      <c r="AU272" s="246" t="s">
        <v>214</v>
      </c>
      <c r="AY272" s="15" t="s">
        <v>209</v>
      </c>
      <c r="BE272" s="138">
        <f>IF(N272="základní",J272,0)</f>
        <v>0</v>
      </c>
      <c r="BF272" s="138">
        <f>IF(N272="snížená",J272,0)</f>
        <v>0</v>
      </c>
      <c r="BG272" s="138">
        <f>IF(N272="zákl. přenesená",J272,0)</f>
        <v>0</v>
      </c>
      <c r="BH272" s="138">
        <f>IF(N272="sníž. přenesená",J272,0)</f>
        <v>0</v>
      </c>
      <c r="BI272" s="138">
        <f>IF(N272="nulová",J272,0)</f>
        <v>0</v>
      </c>
      <c r="BJ272" s="15" t="s">
        <v>84</v>
      </c>
      <c r="BK272" s="138">
        <f>ROUND(I272*H272,2)</f>
        <v>0</v>
      </c>
      <c r="BL272" s="15" t="s">
        <v>214</v>
      </c>
      <c r="BM272" s="246" t="s">
        <v>459</v>
      </c>
    </row>
    <row r="273" spans="1:65" s="2" customFormat="1" ht="16.5" customHeight="1">
      <c r="A273" s="38"/>
      <c r="B273" s="39"/>
      <c r="C273" s="247" t="s">
        <v>460</v>
      </c>
      <c r="D273" s="247" t="s">
        <v>221</v>
      </c>
      <c r="E273" s="248" t="s">
        <v>316</v>
      </c>
      <c r="F273" s="249" t="s">
        <v>317</v>
      </c>
      <c r="G273" s="250" t="s">
        <v>239</v>
      </c>
      <c r="H273" s="251">
        <v>1</v>
      </c>
      <c r="I273" s="252"/>
      <c r="J273" s="253">
        <f>ROUND(I273*H273,2)</f>
        <v>0</v>
      </c>
      <c r="K273" s="254"/>
      <c r="L273" s="255"/>
      <c r="M273" s="256" t="s">
        <v>1</v>
      </c>
      <c r="N273" s="257" t="s">
        <v>44</v>
      </c>
      <c r="O273" s="91"/>
      <c r="P273" s="244">
        <f>O273*H273</f>
        <v>0</v>
      </c>
      <c r="Q273" s="244">
        <v>0</v>
      </c>
      <c r="R273" s="244">
        <f>Q273*H273</f>
        <v>0</v>
      </c>
      <c r="S273" s="244">
        <v>0</v>
      </c>
      <c r="T273" s="245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6" t="s">
        <v>234</v>
      </c>
      <c r="AT273" s="246" t="s">
        <v>221</v>
      </c>
      <c r="AU273" s="246" t="s">
        <v>214</v>
      </c>
      <c r="AY273" s="15" t="s">
        <v>209</v>
      </c>
      <c r="BE273" s="138">
        <f>IF(N273="základní",J273,0)</f>
        <v>0</v>
      </c>
      <c r="BF273" s="138">
        <f>IF(N273="snížená",J273,0)</f>
        <v>0</v>
      </c>
      <c r="BG273" s="138">
        <f>IF(N273="zákl. přenesená",J273,0)</f>
        <v>0</v>
      </c>
      <c r="BH273" s="138">
        <f>IF(N273="sníž. přenesená",J273,0)</f>
        <v>0</v>
      </c>
      <c r="BI273" s="138">
        <f>IF(N273="nulová",J273,0)</f>
        <v>0</v>
      </c>
      <c r="BJ273" s="15" t="s">
        <v>84</v>
      </c>
      <c r="BK273" s="138">
        <f>ROUND(I273*H273,2)</f>
        <v>0</v>
      </c>
      <c r="BL273" s="15" t="s">
        <v>214</v>
      </c>
      <c r="BM273" s="246" t="s">
        <v>461</v>
      </c>
    </row>
    <row r="274" spans="1:65" s="2" customFormat="1" ht="16.5" customHeight="1">
      <c r="A274" s="38"/>
      <c r="B274" s="39"/>
      <c r="C274" s="247" t="s">
        <v>462</v>
      </c>
      <c r="D274" s="247" t="s">
        <v>221</v>
      </c>
      <c r="E274" s="248" t="s">
        <v>320</v>
      </c>
      <c r="F274" s="249" t="s">
        <v>321</v>
      </c>
      <c r="G274" s="250" t="s">
        <v>239</v>
      </c>
      <c r="H274" s="251">
        <v>1</v>
      </c>
      <c r="I274" s="252"/>
      <c r="J274" s="253">
        <f>ROUND(I274*H274,2)</f>
        <v>0</v>
      </c>
      <c r="K274" s="254"/>
      <c r="L274" s="255"/>
      <c r="M274" s="256" t="s">
        <v>1</v>
      </c>
      <c r="N274" s="257" t="s">
        <v>44</v>
      </c>
      <c r="O274" s="91"/>
      <c r="P274" s="244">
        <f>O274*H274</f>
        <v>0</v>
      </c>
      <c r="Q274" s="244">
        <v>0.092</v>
      </c>
      <c r="R274" s="244">
        <f>Q274*H274</f>
        <v>0.092</v>
      </c>
      <c r="S274" s="244">
        <v>0</v>
      </c>
      <c r="T274" s="245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6" t="s">
        <v>234</v>
      </c>
      <c r="AT274" s="246" t="s">
        <v>221</v>
      </c>
      <c r="AU274" s="246" t="s">
        <v>214</v>
      </c>
      <c r="AY274" s="15" t="s">
        <v>209</v>
      </c>
      <c r="BE274" s="138">
        <f>IF(N274="základní",J274,0)</f>
        <v>0</v>
      </c>
      <c r="BF274" s="138">
        <f>IF(N274="snížená",J274,0)</f>
        <v>0</v>
      </c>
      <c r="BG274" s="138">
        <f>IF(N274="zákl. přenesená",J274,0)</f>
        <v>0</v>
      </c>
      <c r="BH274" s="138">
        <f>IF(N274="sníž. přenesená",J274,0)</f>
        <v>0</v>
      </c>
      <c r="BI274" s="138">
        <f>IF(N274="nulová",J274,0)</f>
        <v>0</v>
      </c>
      <c r="BJ274" s="15" t="s">
        <v>84</v>
      </c>
      <c r="BK274" s="138">
        <f>ROUND(I274*H274,2)</f>
        <v>0</v>
      </c>
      <c r="BL274" s="15" t="s">
        <v>214</v>
      </c>
      <c r="BM274" s="246" t="s">
        <v>463</v>
      </c>
    </row>
    <row r="275" spans="1:65" s="2" customFormat="1" ht="24.15" customHeight="1">
      <c r="A275" s="38"/>
      <c r="B275" s="39"/>
      <c r="C275" s="234" t="s">
        <v>464</v>
      </c>
      <c r="D275" s="234" t="s">
        <v>210</v>
      </c>
      <c r="E275" s="235" t="s">
        <v>324</v>
      </c>
      <c r="F275" s="236" t="s">
        <v>325</v>
      </c>
      <c r="G275" s="237" t="s">
        <v>239</v>
      </c>
      <c r="H275" s="238">
        <v>1</v>
      </c>
      <c r="I275" s="239"/>
      <c r="J275" s="240">
        <f>ROUND(I275*H275,2)</f>
        <v>0</v>
      </c>
      <c r="K275" s="241"/>
      <c r="L275" s="41"/>
      <c r="M275" s="242" t="s">
        <v>1</v>
      </c>
      <c r="N275" s="243" t="s">
        <v>44</v>
      </c>
      <c r="O275" s="91"/>
      <c r="P275" s="244">
        <f>O275*H275</f>
        <v>0</v>
      </c>
      <c r="Q275" s="244">
        <v>0</v>
      </c>
      <c r="R275" s="244">
        <f>Q275*H275</f>
        <v>0</v>
      </c>
      <c r="S275" s="244">
        <v>0</v>
      </c>
      <c r="T275" s="245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6" t="s">
        <v>214</v>
      </c>
      <c r="AT275" s="246" t="s">
        <v>210</v>
      </c>
      <c r="AU275" s="246" t="s">
        <v>214</v>
      </c>
      <c r="AY275" s="15" t="s">
        <v>209</v>
      </c>
      <c r="BE275" s="138">
        <f>IF(N275="základní",J275,0)</f>
        <v>0</v>
      </c>
      <c r="BF275" s="138">
        <f>IF(N275="snížená",J275,0)</f>
        <v>0</v>
      </c>
      <c r="BG275" s="138">
        <f>IF(N275="zákl. přenesená",J275,0)</f>
        <v>0</v>
      </c>
      <c r="BH275" s="138">
        <f>IF(N275="sníž. přenesená",J275,0)</f>
        <v>0</v>
      </c>
      <c r="BI275" s="138">
        <f>IF(N275="nulová",J275,0)</f>
        <v>0</v>
      </c>
      <c r="BJ275" s="15" t="s">
        <v>84</v>
      </c>
      <c r="BK275" s="138">
        <f>ROUND(I275*H275,2)</f>
        <v>0</v>
      </c>
      <c r="BL275" s="15" t="s">
        <v>214</v>
      </c>
      <c r="BM275" s="246" t="s">
        <v>465</v>
      </c>
    </row>
    <row r="276" spans="1:65" s="2" customFormat="1" ht="16.5" customHeight="1">
      <c r="A276" s="38"/>
      <c r="B276" s="39"/>
      <c r="C276" s="247" t="s">
        <v>466</v>
      </c>
      <c r="D276" s="247" t="s">
        <v>221</v>
      </c>
      <c r="E276" s="248" t="s">
        <v>328</v>
      </c>
      <c r="F276" s="249" t="s">
        <v>329</v>
      </c>
      <c r="G276" s="250" t="s">
        <v>213</v>
      </c>
      <c r="H276" s="251">
        <v>0.85</v>
      </c>
      <c r="I276" s="252"/>
      <c r="J276" s="253">
        <f>ROUND(I276*H276,2)</f>
        <v>0</v>
      </c>
      <c r="K276" s="254"/>
      <c r="L276" s="255"/>
      <c r="M276" s="256" t="s">
        <v>1</v>
      </c>
      <c r="N276" s="257" t="s">
        <v>44</v>
      </c>
      <c r="O276" s="91"/>
      <c r="P276" s="244">
        <f>O276*H276</f>
        <v>0</v>
      </c>
      <c r="Q276" s="244">
        <v>0</v>
      </c>
      <c r="R276" s="244">
        <f>Q276*H276</f>
        <v>0</v>
      </c>
      <c r="S276" s="244">
        <v>0</v>
      </c>
      <c r="T276" s="245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6" t="s">
        <v>234</v>
      </c>
      <c r="AT276" s="246" t="s">
        <v>221</v>
      </c>
      <c r="AU276" s="246" t="s">
        <v>214</v>
      </c>
      <c r="AY276" s="15" t="s">
        <v>209</v>
      </c>
      <c r="BE276" s="138">
        <f>IF(N276="základní",J276,0)</f>
        <v>0</v>
      </c>
      <c r="BF276" s="138">
        <f>IF(N276="snížená",J276,0)</f>
        <v>0</v>
      </c>
      <c r="BG276" s="138">
        <f>IF(N276="zákl. přenesená",J276,0)</f>
        <v>0</v>
      </c>
      <c r="BH276" s="138">
        <f>IF(N276="sníž. přenesená",J276,0)</f>
        <v>0</v>
      </c>
      <c r="BI276" s="138">
        <f>IF(N276="nulová",J276,0)</f>
        <v>0</v>
      </c>
      <c r="BJ276" s="15" t="s">
        <v>84</v>
      </c>
      <c r="BK276" s="138">
        <f>ROUND(I276*H276,2)</f>
        <v>0</v>
      </c>
      <c r="BL276" s="15" t="s">
        <v>214</v>
      </c>
      <c r="BM276" s="246" t="s">
        <v>467</v>
      </c>
    </row>
    <row r="277" spans="1:65" s="2" customFormat="1" ht="16.5" customHeight="1">
      <c r="A277" s="38"/>
      <c r="B277" s="39"/>
      <c r="C277" s="234" t="s">
        <v>468</v>
      </c>
      <c r="D277" s="234" t="s">
        <v>210</v>
      </c>
      <c r="E277" s="235" t="s">
        <v>216</v>
      </c>
      <c r="F277" s="236" t="s">
        <v>217</v>
      </c>
      <c r="G277" s="237" t="s">
        <v>213</v>
      </c>
      <c r="H277" s="238">
        <v>0.832</v>
      </c>
      <c r="I277" s="239"/>
      <c r="J277" s="240">
        <f>ROUND(I277*H277,2)</f>
        <v>0</v>
      </c>
      <c r="K277" s="241"/>
      <c r="L277" s="41"/>
      <c r="M277" s="242" t="s">
        <v>1</v>
      </c>
      <c r="N277" s="243" t="s">
        <v>44</v>
      </c>
      <c r="O277" s="91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6" t="s">
        <v>214</v>
      </c>
      <c r="AT277" s="246" t="s">
        <v>210</v>
      </c>
      <c r="AU277" s="246" t="s">
        <v>214</v>
      </c>
      <c r="AY277" s="15" t="s">
        <v>209</v>
      </c>
      <c r="BE277" s="138">
        <f>IF(N277="základní",J277,0)</f>
        <v>0</v>
      </c>
      <c r="BF277" s="138">
        <f>IF(N277="snížená",J277,0)</f>
        <v>0</v>
      </c>
      <c r="BG277" s="138">
        <f>IF(N277="zákl. přenesená",J277,0)</f>
        <v>0</v>
      </c>
      <c r="BH277" s="138">
        <f>IF(N277="sníž. přenesená",J277,0)</f>
        <v>0</v>
      </c>
      <c r="BI277" s="138">
        <f>IF(N277="nulová",J277,0)</f>
        <v>0</v>
      </c>
      <c r="BJ277" s="15" t="s">
        <v>84</v>
      </c>
      <c r="BK277" s="138">
        <f>ROUND(I277*H277,2)</f>
        <v>0</v>
      </c>
      <c r="BL277" s="15" t="s">
        <v>214</v>
      </c>
      <c r="BM277" s="246" t="s">
        <v>469</v>
      </c>
    </row>
    <row r="278" spans="1:65" s="2" customFormat="1" ht="24.15" customHeight="1">
      <c r="A278" s="38"/>
      <c r="B278" s="39"/>
      <c r="C278" s="234" t="s">
        <v>470</v>
      </c>
      <c r="D278" s="234" t="s">
        <v>210</v>
      </c>
      <c r="E278" s="235" t="s">
        <v>471</v>
      </c>
      <c r="F278" s="236" t="s">
        <v>472</v>
      </c>
      <c r="G278" s="237" t="s">
        <v>282</v>
      </c>
      <c r="H278" s="238">
        <v>0.36</v>
      </c>
      <c r="I278" s="239"/>
      <c r="J278" s="240">
        <f>ROUND(I278*H278,2)</f>
        <v>0</v>
      </c>
      <c r="K278" s="241"/>
      <c r="L278" s="41"/>
      <c r="M278" s="242" t="s">
        <v>1</v>
      </c>
      <c r="N278" s="243" t="s">
        <v>44</v>
      </c>
      <c r="O278" s="91"/>
      <c r="P278" s="244">
        <f>O278*H278</f>
        <v>0</v>
      </c>
      <c r="Q278" s="244">
        <v>0</v>
      </c>
      <c r="R278" s="244">
        <f>Q278*H278</f>
        <v>0</v>
      </c>
      <c r="S278" s="244">
        <v>0</v>
      </c>
      <c r="T278" s="24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6" t="s">
        <v>214</v>
      </c>
      <c r="AT278" s="246" t="s">
        <v>210</v>
      </c>
      <c r="AU278" s="246" t="s">
        <v>214</v>
      </c>
      <c r="AY278" s="15" t="s">
        <v>209</v>
      </c>
      <c r="BE278" s="138">
        <f>IF(N278="základní",J278,0)</f>
        <v>0</v>
      </c>
      <c r="BF278" s="138">
        <f>IF(N278="snížená",J278,0)</f>
        <v>0</v>
      </c>
      <c r="BG278" s="138">
        <f>IF(N278="zákl. přenesená",J278,0)</f>
        <v>0</v>
      </c>
      <c r="BH278" s="138">
        <f>IF(N278="sníž. přenesená",J278,0)</f>
        <v>0</v>
      </c>
      <c r="BI278" s="138">
        <f>IF(N278="nulová",J278,0)</f>
        <v>0</v>
      </c>
      <c r="BJ278" s="15" t="s">
        <v>84</v>
      </c>
      <c r="BK278" s="138">
        <f>ROUND(I278*H278,2)</f>
        <v>0</v>
      </c>
      <c r="BL278" s="15" t="s">
        <v>214</v>
      </c>
      <c r="BM278" s="246" t="s">
        <v>473</v>
      </c>
    </row>
    <row r="279" spans="1:65" s="2" customFormat="1" ht="24.15" customHeight="1">
      <c r="A279" s="38"/>
      <c r="B279" s="39"/>
      <c r="C279" s="247" t="s">
        <v>474</v>
      </c>
      <c r="D279" s="247" t="s">
        <v>221</v>
      </c>
      <c r="E279" s="248" t="s">
        <v>475</v>
      </c>
      <c r="F279" s="249" t="s">
        <v>476</v>
      </c>
      <c r="G279" s="250" t="s">
        <v>224</v>
      </c>
      <c r="H279" s="251">
        <v>0.1</v>
      </c>
      <c r="I279" s="252"/>
      <c r="J279" s="253">
        <f>ROUND(I279*H279,2)</f>
        <v>0</v>
      </c>
      <c r="K279" s="254"/>
      <c r="L279" s="255"/>
      <c r="M279" s="256" t="s">
        <v>1</v>
      </c>
      <c r="N279" s="257" t="s">
        <v>44</v>
      </c>
      <c r="O279" s="91"/>
      <c r="P279" s="244">
        <f>O279*H279</f>
        <v>0</v>
      </c>
      <c r="Q279" s="244">
        <v>1</v>
      </c>
      <c r="R279" s="244">
        <f>Q279*H279</f>
        <v>0.1</v>
      </c>
      <c r="S279" s="244">
        <v>0</v>
      </c>
      <c r="T279" s="245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6" t="s">
        <v>234</v>
      </c>
      <c r="AT279" s="246" t="s">
        <v>221</v>
      </c>
      <c r="AU279" s="246" t="s">
        <v>214</v>
      </c>
      <c r="AY279" s="15" t="s">
        <v>209</v>
      </c>
      <c r="BE279" s="138">
        <f>IF(N279="základní",J279,0)</f>
        <v>0</v>
      </c>
      <c r="BF279" s="138">
        <f>IF(N279="snížená",J279,0)</f>
        <v>0</v>
      </c>
      <c r="BG279" s="138">
        <f>IF(N279="zákl. přenesená",J279,0)</f>
        <v>0</v>
      </c>
      <c r="BH279" s="138">
        <f>IF(N279="sníž. přenesená",J279,0)</f>
        <v>0</v>
      </c>
      <c r="BI279" s="138">
        <f>IF(N279="nulová",J279,0)</f>
        <v>0</v>
      </c>
      <c r="BJ279" s="15" t="s">
        <v>84</v>
      </c>
      <c r="BK279" s="138">
        <f>ROUND(I279*H279,2)</f>
        <v>0</v>
      </c>
      <c r="BL279" s="15" t="s">
        <v>214</v>
      </c>
      <c r="BM279" s="246" t="s">
        <v>477</v>
      </c>
    </row>
    <row r="280" spans="1:65" s="2" customFormat="1" ht="24.15" customHeight="1">
      <c r="A280" s="38"/>
      <c r="B280" s="39"/>
      <c r="C280" s="247" t="s">
        <v>478</v>
      </c>
      <c r="D280" s="247" t="s">
        <v>221</v>
      </c>
      <c r="E280" s="248" t="s">
        <v>479</v>
      </c>
      <c r="F280" s="249" t="s">
        <v>480</v>
      </c>
      <c r="G280" s="250" t="s">
        <v>224</v>
      </c>
      <c r="H280" s="251">
        <v>0.1</v>
      </c>
      <c r="I280" s="252"/>
      <c r="J280" s="253">
        <f>ROUND(I280*H280,2)</f>
        <v>0</v>
      </c>
      <c r="K280" s="254"/>
      <c r="L280" s="255"/>
      <c r="M280" s="256" t="s">
        <v>1</v>
      </c>
      <c r="N280" s="257" t="s">
        <v>44</v>
      </c>
      <c r="O280" s="91"/>
      <c r="P280" s="244">
        <f>O280*H280</f>
        <v>0</v>
      </c>
      <c r="Q280" s="244">
        <v>1</v>
      </c>
      <c r="R280" s="244">
        <f>Q280*H280</f>
        <v>0.1</v>
      </c>
      <c r="S280" s="244">
        <v>0</v>
      </c>
      <c r="T280" s="245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6" t="s">
        <v>234</v>
      </c>
      <c r="AT280" s="246" t="s">
        <v>221</v>
      </c>
      <c r="AU280" s="246" t="s">
        <v>214</v>
      </c>
      <c r="AY280" s="15" t="s">
        <v>209</v>
      </c>
      <c r="BE280" s="138">
        <f>IF(N280="základní",J280,0)</f>
        <v>0</v>
      </c>
      <c r="BF280" s="138">
        <f>IF(N280="snížená",J280,0)</f>
        <v>0</v>
      </c>
      <c r="BG280" s="138">
        <f>IF(N280="zákl. přenesená",J280,0)</f>
        <v>0</v>
      </c>
      <c r="BH280" s="138">
        <f>IF(N280="sníž. přenesená",J280,0)</f>
        <v>0</v>
      </c>
      <c r="BI280" s="138">
        <f>IF(N280="nulová",J280,0)</f>
        <v>0</v>
      </c>
      <c r="BJ280" s="15" t="s">
        <v>84</v>
      </c>
      <c r="BK280" s="138">
        <f>ROUND(I280*H280,2)</f>
        <v>0</v>
      </c>
      <c r="BL280" s="15" t="s">
        <v>214</v>
      </c>
      <c r="BM280" s="246" t="s">
        <v>481</v>
      </c>
    </row>
    <row r="281" spans="1:65" s="2" customFormat="1" ht="21.75" customHeight="1">
      <c r="A281" s="38"/>
      <c r="B281" s="39"/>
      <c r="C281" s="247" t="s">
        <v>482</v>
      </c>
      <c r="D281" s="247" t="s">
        <v>221</v>
      </c>
      <c r="E281" s="248" t="s">
        <v>483</v>
      </c>
      <c r="F281" s="249" t="s">
        <v>484</v>
      </c>
      <c r="G281" s="250" t="s">
        <v>379</v>
      </c>
      <c r="H281" s="251">
        <v>0.5</v>
      </c>
      <c r="I281" s="252"/>
      <c r="J281" s="253">
        <f>ROUND(I281*H281,2)</f>
        <v>0</v>
      </c>
      <c r="K281" s="254"/>
      <c r="L281" s="255"/>
      <c r="M281" s="256" t="s">
        <v>1</v>
      </c>
      <c r="N281" s="257" t="s">
        <v>44</v>
      </c>
      <c r="O281" s="91"/>
      <c r="P281" s="244">
        <f>O281*H281</f>
        <v>0</v>
      </c>
      <c r="Q281" s="244">
        <v>0.001</v>
      </c>
      <c r="R281" s="244">
        <f>Q281*H281</f>
        <v>0.0005</v>
      </c>
      <c r="S281" s="244">
        <v>0</v>
      </c>
      <c r="T281" s="245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6" t="s">
        <v>234</v>
      </c>
      <c r="AT281" s="246" t="s">
        <v>221</v>
      </c>
      <c r="AU281" s="246" t="s">
        <v>214</v>
      </c>
      <c r="AY281" s="15" t="s">
        <v>209</v>
      </c>
      <c r="BE281" s="138">
        <f>IF(N281="základní",J281,0)</f>
        <v>0</v>
      </c>
      <c r="BF281" s="138">
        <f>IF(N281="snížená",J281,0)</f>
        <v>0</v>
      </c>
      <c r="BG281" s="138">
        <f>IF(N281="zákl. přenesená",J281,0)</f>
        <v>0</v>
      </c>
      <c r="BH281" s="138">
        <f>IF(N281="sníž. přenesená",J281,0)</f>
        <v>0</v>
      </c>
      <c r="BI281" s="138">
        <f>IF(N281="nulová",J281,0)</f>
        <v>0</v>
      </c>
      <c r="BJ281" s="15" t="s">
        <v>84</v>
      </c>
      <c r="BK281" s="138">
        <f>ROUND(I281*H281,2)</f>
        <v>0</v>
      </c>
      <c r="BL281" s="15" t="s">
        <v>214</v>
      </c>
      <c r="BM281" s="246" t="s">
        <v>485</v>
      </c>
    </row>
    <row r="282" spans="1:65" s="2" customFormat="1" ht="21.75" customHeight="1">
      <c r="A282" s="38"/>
      <c r="B282" s="39"/>
      <c r="C282" s="234" t="s">
        <v>486</v>
      </c>
      <c r="D282" s="234" t="s">
        <v>210</v>
      </c>
      <c r="E282" s="235" t="s">
        <v>487</v>
      </c>
      <c r="F282" s="236" t="s">
        <v>488</v>
      </c>
      <c r="G282" s="237" t="s">
        <v>246</v>
      </c>
      <c r="H282" s="238">
        <v>3</v>
      </c>
      <c r="I282" s="239"/>
      <c r="J282" s="240">
        <f>ROUND(I282*H282,2)</f>
        <v>0</v>
      </c>
      <c r="K282" s="241"/>
      <c r="L282" s="41"/>
      <c r="M282" s="242" t="s">
        <v>1</v>
      </c>
      <c r="N282" s="243" t="s">
        <v>44</v>
      </c>
      <c r="O282" s="91"/>
      <c r="P282" s="244">
        <f>O282*H282</f>
        <v>0</v>
      </c>
      <c r="Q282" s="244">
        <v>2E-05</v>
      </c>
      <c r="R282" s="244">
        <f>Q282*H282</f>
        <v>6.000000000000001E-05</v>
      </c>
      <c r="S282" s="244">
        <v>0</v>
      </c>
      <c r="T282" s="24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6" t="s">
        <v>214</v>
      </c>
      <c r="AT282" s="246" t="s">
        <v>210</v>
      </c>
      <c r="AU282" s="246" t="s">
        <v>214</v>
      </c>
      <c r="AY282" s="15" t="s">
        <v>209</v>
      </c>
      <c r="BE282" s="138">
        <f>IF(N282="základní",J282,0)</f>
        <v>0</v>
      </c>
      <c r="BF282" s="138">
        <f>IF(N282="snížená",J282,0)</f>
        <v>0</v>
      </c>
      <c r="BG282" s="138">
        <f>IF(N282="zákl. přenesená",J282,0)</f>
        <v>0</v>
      </c>
      <c r="BH282" s="138">
        <f>IF(N282="sníž. přenesená",J282,0)</f>
        <v>0</v>
      </c>
      <c r="BI282" s="138">
        <f>IF(N282="nulová",J282,0)</f>
        <v>0</v>
      </c>
      <c r="BJ282" s="15" t="s">
        <v>84</v>
      </c>
      <c r="BK282" s="138">
        <f>ROUND(I282*H282,2)</f>
        <v>0</v>
      </c>
      <c r="BL282" s="15" t="s">
        <v>214</v>
      </c>
      <c r="BM282" s="246" t="s">
        <v>489</v>
      </c>
    </row>
    <row r="283" spans="1:65" s="2" customFormat="1" ht="33" customHeight="1">
      <c r="A283" s="38"/>
      <c r="B283" s="39"/>
      <c r="C283" s="234" t="s">
        <v>490</v>
      </c>
      <c r="D283" s="234" t="s">
        <v>210</v>
      </c>
      <c r="E283" s="235" t="s">
        <v>491</v>
      </c>
      <c r="F283" s="236" t="s">
        <v>492</v>
      </c>
      <c r="G283" s="237" t="s">
        <v>224</v>
      </c>
      <c r="H283" s="238">
        <v>0.2</v>
      </c>
      <c r="I283" s="239"/>
      <c r="J283" s="240">
        <f>ROUND(I283*H283,2)</f>
        <v>0</v>
      </c>
      <c r="K283" s="241"/>
      <c r="L283" s="41"/>
      <c r="M283" s="242" t="s">
        <v>1</v>
      </c>
      <c r="N283" s="243" t="s">
        <v>44</v>
      </c>
      <c r="O283" s="91"/>
      <c r="P283" s="244">
        <f>O283*H283</f>
        <v>0</v>
      </c>
      <c r="Q283" s="244">
        <v>0</v>
      </c>
      <c r="R283" s="244">
        <f>Q283*H283</f>
        <v>0</v>
      </c>
      <c r="S283" s="244">
        <v>0</v>
      </c>
      <c r="T283" s="245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6" t="s">
        <v>214</v>
      </c>
      <c r="AT283" s="246" t="s">
        <v>210</v>
      </c>
      <c r="AU283" s="246" t="s">
        <v>214</v>
      </c>
      <c r="AY283" s="15" t="s">
        <v>209</v>
      </c>
      <c r="BE283" s="138">
        <f>IF(N283="základní",J283,0)</f>
        <v>0</v>
      </c>
      <c r="BF283" s="138">
        <f>IF(N283="snížená",J283,0)</f>
        <v>0</v>
      </c>
      <c r="BG283" s="138">
        <f>IF(N283="zákl. přenesená",J283,0)</f>
        <v>0</v>
      </c>
      <c r="BH283" s="138">
        <f>IF(N283="sníž. přenesená",J283,0)</f>
        <v>0</v>
      </c>
      <c r="BI283" s="138">
        <f>IF(N283="nulová",J283,0)</f>
        <v>0</v>
      </c>
      <c r="BJ283" s="15" t="s">
        <v>84</v>
      </c>
      <c r="BK283" s="138">
        <f>ROUND(I283*H283,2)</f>
        <v>0</v>
      </c>
      <c r="BL283" s="15" t="s">
        <v>214</v>
      </c>
      <c r="BM283" s="246" t="s">
        <v>493</v>
      </c>
    </row>
    <row r="284" spans="1:63" s="13" customFormat="1" ht="20.85" customHeight="1">
      <c r="A284" s="13"/>
      <c r="B284" s="260"/>
      <c r="C284" s="261"/>
      <c r="D284" s="262" t="s">
        <v>78</v>
      </c>
      <c r="E284" s="262" t="s">
        <v>494</v>
      </c>
      <c r="F284" s="262" t="s">
        <v>495</v>
      </c>
      <c r="G284" s="261"/>
      <c r="H284" s="261"/>
      <c r="I284" s="263"/>
      <c r="J284" s="264">
        <f>BK284</f>
        <v>0</v>
      </c>
      <c r="K284" s="261"/>
      <c r="L284" s="265"/>
      <c r="M284" s="266"/>
      <c r="N284" s="267"/>
      <c r="O284" s="267"/>
      <c r="P284" s="268">
        <f>P285+SUM(P286:P304)</f>
        <v>0</v>
      </c>
      <c r="Q284" s="267"/>
      <c r="R284" s="268">
        <f>R285+SUM(R286:R304)</f>
        <v>0.10242</v>
      </c>
      <c r="S284" s="267"/>
      <c r="T284" s="269">
        <f>T285+SUM(T286:T304)</f>
        <v>0</v>
      </c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R284" s="270" t="s">
        <v>84</v>
      </c>
      <c r="AT284" s="271" t="s">
        <v>78</v>
      </c>
      <c r="AU284" s="271" t="s">
        <v>214</v>
      </c>
      <c r="AY284" s="270" t="s">
        <v>209</v>
      </c>
      <c r="BK284" s="272">
        <f>BK285+SUM(BK286:BK304)</f>
        <v>0</v>
      </c>
    </row>
    <row r="285" spans="1:65" s="2" customFormat="1" ht="24.15" customHeight="1">
      <c r="A285" s="38"/>
      <c r="B285" s="39"/>
      <c r="C285" s="234" t="s">
        <v>496</v>
      </c>
      <c r="D285" s="234" t="s">
        <v>210</v>
      </c>
      <c r="E285" s="235" t="s">
        <v>336</v>
      </c>
      <c r="F285" s="236" t="s">
        <v>337</v>
      </c>
      <c r="G285" s="237" t="s">
        <v>239</v>
      </c>
      <c r="H285" s="238">
        <v>1</v>
      </c>
      <c r="I285" s="239"/>
      <c r="J285" s="240">
        <f>ROUND(I285*H285,2)</f>
        <v>0</v>
      </c>
      <c r="K285" s="241"/>
      <c r="L285" s="41"/>
      <c r="M285" s="242" t="s">
        <v>1</v>
      </c>
      <c r="N285" s="243" t="s">
        <v>44</v>
      </c>
      <c r="O285" s="91"/>
      <c r="P285" s="244">
        <f>O285*H285</f>
        <v>0</v>
      </c>
      <c r="Q285" s="244">
        <v>0</v>
      </c>
      <c r="R285" s="244">
        <f>Q285*H285</f>
        <v>0</v>
      </c>
      <c r="S285" s="244">
        <v>0</v>
      </c>
      <c r="T285" s="245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6" t="s">
        <v>214</v>
      </c>
      <c r="AT285" s="246" t="s">
        <v>210</v>
      </c>
      <c r="AU285" s="246" t="s">
        <v>497</v>
      </c>
      <c r="AY285" s="15" t="s">
        <v>209</v>
      </c>
      <c r="BE285" s="138">
        <f>IF(N285="základní",J285,0)</f>
        <v>0</v>
      </c>
      <c r="BF285" s="138">
        <f>IF(N285="snížená",J285,0)</f>
        <v>0</v>
      </c>
      <c r="BG285" s="138">
        <f>IF(N285="zákl. přenesená",J285,0)</f>
        <v>0</v>
      </c>
      <c r="BH285" s="138">
        <f>IF(N285="sníž. přenesená",J285,0)</f>
        <v>0</v>
      </c>
      <c r="BI285" s="138">
        <f>IF(N285="nulová",J285,0)</f>
        <v>0</v>
      </c>
      <c r="BJ285" s="15" t="s">
        <v>84</v>
      </c>
      <c r="BK285" s="138">
        <f>ROUND(I285*H285,2)</f>
        <v>0</v>
      </c>
      <c r="BL285" s="15" t="s">
        <v>214</v>
      </c>
      <c r="BM285" s="246" t="s">
        <v>498</v>
      </c>
    </row>
    <row r="286" spans="1:65" s="2" customFormat="1" ht="16.5" customHeight="1">
      <c r="A286" s="38"/>
      <c r="B286" s="39"/>
      <c r="C286" s="247" t="s">
        <v>499</v>
      </c>
      <c r="D286" s="247" t="s">
        <v>221</v>
      </c>
      <c r="E286" s="248" t="s">
        <v>340</v>
      </c>
      <c r="F286" s="249" t="s">
        <v>341</v>
      </c>
      <c r="G286" s="250" t="s">
        <v>239</v>
      </c>
      <c r="H286" s="251">
        <v>1</v>
      </c>
      <c r="I286" s="252"/>
      <c r="J286" s="253">
        <f>ROUND(I286*H286,2)</f>
        <v>0</v>
      </c>
      <c r="K286" s="254"/>
      <c r="L286" s="255"/>
      <c r="M286" s="256" t="s">
        <v>1</v>
      </c>
      <c r="N286" s="257" t="s">
        <v>44</v>
      </c>
      <c r="O286" s="91"/>
      <c r="P286" s="244">
        <f>O286*H286</f>
        <v>0</v>
      </c>
      <c r="Q286" s="244">
        <v>0</v>
      </c>
      <c r="R286" s="244">
        <f>Q286*H286</f>
        <v>0</v>
      </c>
      <c r="S286" s="244">
        <v>0</v>
      </c>
      <c r="T286" s="245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6" t="s">
        <v>234</v>
      </c>
      <c r="AT286" s="246" t="s">
        <v>221</v>
      </c>
      <c r="AU286" s="246" t="s">
        <v>497</v>
      </c>
      <c r="AY286" s="15" t="s">
        <v>209</v>
      </c>
      <c r="BE286" s="138">
        <f>IF(N286="základní",J286,0)</f>
        <v>0</v>
      </c>
      <c r="BF286" s="138">
        <f>IF(N286="snížená",J286,0)</f>
        <v>0</v>
      </c>
      <c r="BG286" s="138">
        <f>IF(N286="zákl. přenesená",J286,0)</f>
        <v>0</v>
      </c>
      <c r="BH286" s="138">
        <f>IF(N286="sníž. přenesená",J286,0)</f>
        <v>0</v>
      </c>
      <c r="BI286" s="138">
        <f>IF(N286="nulová",J286,0)</f>
        <v>0</v>
      </c>
      <c r="BJ286" s="15" t="s">
        <v>84</v>
      </c>
      <c r="BK286" s="138">
        <f>ROUND(I286*H286,2)</f>
        <v>0</v>
      </c>
      <c r="BL286" s="15" t="s">
        <v>214</v>
      </c>
      <c r="BM286" s="246" t="s">
        <v>500</v>
      </c>
    </row>
    <row r="287" spans="1:65" s="2" customFormat="1" ht="24.15" customHeight="1">
      <c r="A287" s="38"/>
      <c r="B287" s="39"/>
      <c r="C287" s="234" t="s">
        <v>501</v>
      </c>
      <c r="D287" s="234" t="s">
        <v>210</v>
      </c>
      <c r="E287" s="235" t="s">
        <v>344</v>
      </c>
      <c r="F287" s="236" t="s">
        <v>345</v>
      </c>
      <c r="G287" s="237" t="s">
        <v>246</v>
      </c>
      <c r="H287" s="238">
        <v>0.75</v>
      </c>
      <c r="I287" s="239"/>
      <c r="J287" s="240">
        <f>ROUND(I287*H287,2)</f>
        <v>0</v>
      </c>
      <c r="K287" s="241"/>
      <c r="L287" s="41"/>
      <c r="M287" s="242" t="s">
        <v>1</v>
      </c>
      <c r="N287" s="243" t="s">
        <v>44</v>
      </c>
      <c r="O287" s="91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6" t="s">
        <v>214</v>
      </c>
      <c r="AT287" s="246" t="s">
        <v>210</v>
      </c>
      <c r="AU287" s="246" t="s">
        <v>497</v>
      </c>
      <c r="AY287" s="15" t="s">
        <v>209</v>
      </c>
      <c r="BE287" s="138">
        <f>IF(N287="základní",J287,0)</f>
        <v>0</v>
      </c>
      <c r="BF287" s="138">
        <f>IF(N287="snížená",J287,0)</f>
        <v>0</v>
      </c>
      <c r="BG287" s="138">
        <f>IF(N287="zákl. přenesená",J287,0)</f>
        <v>0</v>
      </c>
      <c r="BH287" s="138">
        <f>IF(N287="sníž. přenesená",J287,0)</f>
        <v>0</v>
      </c>
      <c r="BI287" s="138">
        <f>IF(N287="nulová",J287,0)</f>
        <v>0</v>
      </c>
      <c r="BJ287" s="15" t="s">
        <v>84</v>
      </c>
      <c r="BK287" s="138">
        <f>ROUND(I287*H287,2)</f>
        <v>0</v>
      </c>
      <c r="BL287" s="15" t="s">
        <v>214</v>
      </c>
      <c r="BM287" s="246" t="s">
        <v>502</v>
      </c>
    </row>
    <row r="288" spans="1:65" s="2" customFormat="1" ht="24.15" customHeight="1">
      <c r="A288" s="38"/>
      <c r="B288" s="39"/>
      <c r="C288" s="234" t="s">
        <v>503</v>
      </c>
      <c r="D288" s="234" t="s">
        <v>210</v>
      </c>
      <c r="E288" s="235" t="s">
        <v>348</v>
      </c>
      <c r="F288" s="236" t="s">
        <v>349</v>
      </c>
      <c r="G288" s="237" t="s">
        <v>239</v>
      </c>
      <c r="H288" s="238">
        <v>5</v>
      </c>
      <c r="I288" s="239"/>
      <c r="J288" s="240">
        <f>ROUND(I288*H288,2)</f>
        <v>0</v>
      </c>
      <c r="K288" s="241"/>
      <c r="L288" s="41"/>
      <c r="M288" s="242" t="s">
        <v>1</v>
      </c>
      <c r="N288" s="243" t="s">
        <v>44</v>
      </c>
      <c r="O288" s="91"/>
      <c r="P288" s="244">
        <f>O288*H288</f>
        <v>0</v>
      </c>
      <c r="Q288" s="244">
        <v>0</v>
      </c>
      <c r="R288" s="244">
        <f>Q288*H288</f>
        <v>0</v>
      </c>
      <c r="S288" s="244">
        <v>0</v>
      </c>
      <c r="T288" s="24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6" t="s">
        <v>214</v>
      </c>
      <c r="AT288" s="246" t="s">
        <v>210</v>
      </c>
      <c r="AU288" s="246" t="s">
        <v>497</v>
      </c>
      <c r="AY288" s="15" t="s">
        <v>209</v>
      </c>
      <c r="BE288" s="138">
        <f>IF(N288="základní",J288,0)</f>
        <v>0</v>
      </c>
      <c r="BF288" s="138">
        <f>IF(N288="snížená",J288,0)</f>
        <v>0</v>
      </c>
      <c r="BG288" s="138">
        <f>IF(N288="zákl. přenesená",J288,0)</f>
        <v>0</v>
      </c>
      <c r="BH288" s="138">
        <f>IF(N288="sníž. přenesená",J288,0)</f>
        <v>0</v>
      </c>
      <c r="BI288" s="138">
        <f>IF(N288="nulová",J288,0)</f>
        <v>0</v>
      </c>
      <c r="BJ288" s="15" t="s">
        <v>84</v>
      </c>
      <c r="BK288" s="138">
        <f>ROUND(I288*H288,2)</f>
        <v>0</v>
      </c>
      <c r="BL288" s="15" t="s">
        <v>214</v>
      </c>
      <c r="BM288" s="246" t="s">
        <v>504</v>
      </c>
    </row>
    <row r="289" spans="1:65" s="2" customFormat="1" ht="24.15" customHeight="1">
      <c r="A289" s="38"/>
      <c r="B289" s="39"/>
      <c r="C289" s="234" t="s">
        <v>505</v>
      </c>
      <c r="D289" s="234" t="s">
        <v>210</v>
      </c>
      <c r="E289" s="235" t="s">
        <v>352</v>
      </c>
      <c r="F289" s="236" t="s">
        <v>353</v>
      </c>
      <c r="G289" s="237" t="s">
        <v>239</v>
      </c>
      <c r="H289" s="238">
        <v>4</v>
      </c>
      <c r="I289" s="239"/>
      <c r="J289" s="240">
        <f>ROUND(I289*H289,2)</f>
        <v>0</v>
      </c>
      <c r="K289" s="241"/>
      <c r="L289" s="41"/>
      <c r="M289" s="242" t="s">
        <v>1</v>
      </c>
      <c r="N289" s="243" t="s">
        <v>44</v>
      </c>
      <c r="O289" s="91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6" t="s">
        <v>214</v>
      </c>
      <c r="AT289" s="246" t="s">
        <v>210</v>
      </c>
      <c r="AU289" s="246" t="s">
        <v>497</v>
      </c>
      <c r="AY289" s="15" t="s">
        <v>209</v>
      </c>
      <c r="BE289" s="138">
        <f>IF(N289="základní",J289,0)</f>
        <v>0</v>
      </c>
      <c r="BF289" s="138">
        <f>IF(N289="snížená",J289,0)</f>
        <v>0</v>
      </c>
      <c r="BG289" s="138">
        <f>IF(N289="zákl. přenesená",J289,0)</f>
        <v>0</v>
      </c>
      <c r="BH289" s="138">
        <f>IF(N289="sníž. přenesená",J289,0)</f>
        <v>0</v>
      </c>
      <c r="BI289" s="138">
        <f>IF(N289="nulová",J289,0)</f>
        <v>0</v>
      </c>
      <c r="BJ289" s="15" t="s">
        <v>84</v>
      </c>
      <c r="BK289" s="138">
        <f>ROUND(I289*H289,2)</f>
        <v>0</v>
      </c>
      <c r="BL289" s="15" t="s">
        <v>214</v>
      </c>
      <c r="BM289" s="246" t="s">
        <v>506</v>
      </c>
    </row>
    <row r="290" spans="1:65" s="2" customFormat="1" ht="16.5" customHeight="1">
      <c r="A290" s="38"/>
      <c r="B290" s="39"/>
      <c r="C290" s="247" t="s">
        <v>507</v>
      </c>
      <c r="D290" s="247" t="s">
        <v>221</v>
      </c>
      <c r="E290" s="248" t="s">
        <v>356</v>
      </c>
      <c r="F290" s="249" t="s">
        <v>357</v>
      </c>
      <c r="G290" s="250" t="s">
        <v>239</v>
      </c>
      <c r="H290" s="251">
        <v>1</v>
      </c>
      <c r="I290" s="252"/>
      <c r="J290" s="253">
        <f>ROUND(I290*H290,2)</f>
        <v>0</v>
      </c>
      <c r="K290" s="254"/>
      <c r="L290" s="255"/>
      <c r="M290" s="256" t="s">
        <v>1</v>
      </c>
      <c r="N290" s="257" t="s">
        <v>44</v>
      </c>
      <c r="O290" s="91"/>
      <c r="P290" s="244">
        <f>O290*H290</f>
        <v>0</v>
      </c>
      <c r="Q290" s="244">
        <v>3E-05</v>
      </c>
      <c r="R290" s="244">
        <f>Q290*H290</f>
        <v>3E-05</v>
      </c>
      <c r="S290" s="244">
        <v>0</v>
      </c>
      <c r="T290" s="24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6" t="s">
        <v>234</v>
      </c>
      <c r="AT290" s="246" t="s">
        <v>221</v>
      </c>
      <c r="AU290" s="246" t="s">
        <v>497</v>
      </c>
      <c r="AY290" s="15" t="s">
        <v>209</v>
      </c>
      <c r="BE290" s="138">
        <f>IF(N290="základní",J290,0)</f>
        <v>0</v>
      </c>
      <c r="BF290" s="138">
        <f>IF(N290="snížená",J290,0)</f>
        <v>0</v>
      </c>
      <c r="BG290" s="138">
        <f>IF(N290="zákl. přenesená",J290,0)</f>
        <v>0</v>
      </c>
      <c r="BH290" s="138">
        <f>IF(N290="sníž. přenesená",J290,0)</f>
        <v>0</v>
      </c>
      <c r="BI290" s="138">
        <f>IF(N290="nulová",J290,0)</f>
        <v>0</v>
      </c>
      <c r="BJ290" s="15" t="s">
        <v>84</v>
      </c>
      <c r="BK290" s="138">
        <f>ROUND(I290*H290,2)</f>
        <v>0</v>
      </c>
      <c r="BL290" s="15" t="s">
        <v>214</v>
      </c>
      <c r="BM290" s="246" t="s">
        <v>508</v>
      </c>
    </row>
    <row r="291" spans="1:65" s="2" customFormat="1" ht="21.75" customHeight="1">
      <c r="A291" s="38"/>
      <c r="B291" s="39"/>
      <c r="C291" s="247" t="s">
        <v>509</v>
      </c>
      <c r="D291" s="247" t="s">
        <v>221</v>
      </c>
      <c r="E291" s="248" t="s">
        <v>359</v>
      </c>
      <c r="F291" s="249" t="s">
        <v>360</v>
      </c>
      <c r="G291" s="250" t="s">
        <v>239</v>
      </c>
      <c r="H291" s="251">
        <v>1</v>
      </c>
      <c r="I291" s="252"/>
      <c r="J291" s="253">
        <f>ROUND(I291*H291,2)</f>
        <v>0</v>
      </c>
      <c r="K291" s="254"/>
      <c r="L291" s="255"/>
      <c r="M291" s="256" t="s">
        <v>1</v>
      </c>
      <c r="N291" s="257" t="s">
        <v>44</v>
      </c>
      <c r="O291" s="91"/>
      <c r="P291" s="244">
        <f>O291*H291</f>
        <v>0</v>
      </c>
      <c r="Q291" s="244">
        <v>3E-05</v>
      </c>
      <c r="R291" s="244">
        <f>Q291*H291</f>
        <v>3E-05</v>
      </c>
      <c r="S291" s="244">
        <v>0</v>
      </c>
      <c r="T291" s="245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6" t="s">
        <v>234</v>
      </c>
      <c r="AT291" s="246" t="s">
        <v>221</v>
      </c>
      <c r="AU291" s="246" t="s">
        <v>497</v>
      </c>
      <c r="AY291" s="15" t="s">
        <v>209</v>
      </c>
      <c r="BE291" s="138">
        <f>IF(N291="základní",J291,0)</f>
        <v>0</v>
      </c>
      <c r="BF291" s="138">
        <f>IF(N291="snížená",J291,0)</f>
        <v>0</v>
      </c>
      <c r="BG291" s="138">
        <f>IF(N291="zákl. přenesená",J291,0)</f>
        <v>0</v>
      </c>
      <c r="BH291" s="138">
        <f>IF(N291="sníž. přenesená",J291,0)</f>
        <v>0</v>
      </c>
      <c r="BI291" s="138">
        <f>IF(N291="nulová",J291,0)</f>
        <v>0</v>
      </c>
      <c r="BJ291" s="15" t="s">
        <v>84</v>
      </c>
      <c r="BK291" s="138">
        <f>ROUND(I291*H291,2)</f>
        <v>0</v>
      </c>
      <c r="BL291" s="15" t="s">
        <v>214</v>
      </c>
      <c r="BM291" s="246" t="s">
        <v>510</v>
      </c>
    </row>
    <row r="292" spans="1:65" s="2" customFormat="1" ht="16.5" customHeight="1">
      <c r="A292" s="38"/>
      <c r="B292" s="39"/>
      <c r="C292" s="247" t="s">
        <v>511</v>
      </c>
      <c r="D292" s="247" t="s">
        <v>221</v>
      </c>
      <c r="E292" s="248" t="s">
        <v>363</v>
      </c>
      <c r="F292" s="249" t="s">
        <v>364</v>
      </c>
      <c r="G292" s="250" t="s">
        <v>259</v>
      </c>
      <c r="H292" s="251">
        <v>0.009</v>
      </c>
      <c r="I292" s="252"/>
      <c r="J292" s="253">
        <f>ROUND(I292*H292,2)</f>
        <v>0</v>
      </c>
      <c r="K292" s="254"/>
      <c r="L292" s="255"/>
      <c r="M292" s="256" t="s">
        <v>1</v>
      </c>
      <c r="N292" s="257" t="s">
        <v>44</v>
      </c>
      <c r="O292" s="91"/>
      <c r="P292" s="244">
        <f>O292*H292</f>
        <v>0</v>
      </c>
      <c r="Q292" s="244">
        <v>0.16</v>
      </c>
      <c r="R292" s="244">
        <f>Q292*H292</f>
        <v>0.0014399999999999999</v>
      </c>
      <c r="S292" s="244">
        <v>0</v>
      </c>
      <c r="T292" s="245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6" t="s">
        <v>234</v>
      </c>
      <c r="AT292" s="246" t="s">
        <v>221</v>
      </c>
      <c r="AU292" s="246" t="s">
        <v>497</v>
      </c>
      <c r="AY292" s="15" t="s">
        <v>209</v>
      </c>
      <c r="BE292" s="138">
        <f>IF(N292="základní",J292,0)</f>
        <v>0</v>
      </c>
      <c r="BF292" s="138">
        <f>IF(N292="snížená",J292,0)</f>
        <v>0</v>
      </c>
      <c r="BG292" s="138">
        <f>IF(N292="zákl. přenesená",J292,0)</f>
        <v>0</v>
      </c>
      <c r="BH292" s="138">
        <f>IF(N292="sníž. přenesená",J292,0)</f>
        <v>0</v>
      </c>
      <c r="BI292" s="138">
        <f>IF(N292="nulová",J292,0)</f>
        <v>0</v>
      </c>
      <c r="BJ292" s="15" t="s">
        <v>84</v>
      </c>
      <c r="BK292" s="138">
        <f>ROUND(I292*H292,2)</f>
        <v>0</v>
      </c>
      <c r="BL292" s="15" t="s">
        <v>214</v>
      </c>
      <c r="BM292" s="246" t="s">
        <v>512</v>
      </c>
    </row>
    <row r="293" spans="1:65" s="2" customFormat="1" ht="16.5" customHeight="1">
      <c r="A293" s="38"/>
      <c r="B293" s="39"/>
      <c r="C293" s="247" t="s">
        <v>513</v>
      </c>
      <c r="D293" s="247" t="s">
        <v>221</v>
      </c>
      <c r="E293" s="248" t="s">
        <v>257</v>
      </c>
      <c r="F293" s="249" t="s">
        <v>258</v>
      </c>
      <c r="G293" s="250" t="s">
        <v>259</v>
      </c>
      <c r="H293" s="251">
        <v>0.002</v>
      </c>
      <c r="I293" s="252"/>
      <c r="J293" s="253">
        <f>ROUND(I293*H293,2)</f>
        <v>0</v>
      </c>
      <c r="K293" s="254"/>
      <c r="L293" s="255"/>
      <c r="M293" s="256" t="s">
        <v>1</v>
      </c>
      <c r="N293" s="257" t="s">
        <v>44</v>
      </c>
      <c r="O293" s="91"/>
      <c r="P293" s="244">
        <f>O293*H293</f>
        <v>0</v>
      </c>
      <c r="Q293" s="244">
        <v>0.9</v>
      </c>
      <c r="R293" s="244">
        <f>Q293*H293</f>
        <v>0.0018000000000000002</v>
      </c>
      <c r="S293" s="244">
        <v>0</v>
      </c>
      <c r="T293" s="245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6" t="s">
        <v>234</v>
      </c>
      <c r="AT293" s="246" t="s">
        <v>221</v>
      </c>
      <c r="AU293" s="246" t="s">
        <v>497</v>
      </c>
      <c r="AY293" s="15" t="s">
        <v>209</v>
      </c>
      <c r="BE293" s="138">
        <f>IF(N293="základní",J293,0)</f>
        <v>0</v>
      </c>
      <c r="BF293" s="138">
        <f>IF(N293="snížená",J293,0)</f>
        <v>0</v>
      </c>
      <c r="BG293" s="138">
        <f>IF(N293="zákl. přenesená",J293,0)</f>
        <v>0</v>
      </c>
      <c r="BH293" s="138">
        <f>IF(N293="sníž. přenesená",J293,0)</f>
        <v>0</v>
      </c>
      <c r="BI293" s="138">
        <f>IF(N293="nulová",J293,0)</f>
        <v>0</v>
      </c>
      <c r="BJ293" s="15" t="s">
        <v>84</v>
      </c>
      <c r="BK293" s="138">
        <f>ROUND(I293*H293,2)</f>
        <v>0</v>
      </c>
      <c r="BL293" s="15" t="s">
        <v>214</v>
      </c>
      <c r="BM293" s="246" t="s">
        <v>514</v>
      </c>
    </row>
    <row r="294" spans="1:65" s="2" customFormat="1" ht="16.5" customHeight="1">
      <c r="A294" s="38"/>
      <c r="B294" s="39"/>
      <c r="C294" s="247" t="s">
        <v>515</v>
      </c>
      <c r="D294" s="247" t="s">
        <v>221</v>
      </c>
      <c r="E294" s="248" t="s">
        <v>369</v>
      </c>
      <c r="F294" s="249" t="s">
        <v>370</v>
      </c>
      <c r="G294" s="250" t="s">
        <v>239</v>
      </c>
      <c r="H294" s="251">
        <v>2</v>
      </c>
      <c r="I294" s="252"/>
      <c r="J294" s="253">
        <f>ROUND(I294*H294,2)</f>
        <v>0</v>
      </c>
      <c r="K294" s="254"/>
      <c r="L294" s="255"/>
      <c r="M294" s="256" t="s">
        <v>1</v>
      </c>
      <c r="N294" s="257" t="s">
        <v>44</v>
      </c>
      <c r="O294" s="91"/>
      <c r="P294" s="244">
        <f>O294*H294</f>
        <v>0</v>
      </c>
      <c r="Q294" s="244">
        <v>0</v>
      </c>
      <c r="R294" s="244">
        <f>Q294*H294</f>
        <v>0</v>
      </c>
      <c r="S294" s="244">
        <v>0</v>
      </c>
      <c r="T294" s="24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6" t="s">
        <v>234</v>
      </c>
      <c r="AT294" s="246" t="s">
        <v>221</v>
      </c>
      <c r="AU294" s="246" t="s">
        <v>497</v>
      </c>
      <c r="AY294" s="15" t="s">
        <v>209</v>
      </c>
      <c r="BE294" s="138">
        <f>IF(N294="základní",J294,0)</f>
        <v>0</v>
      </c>
      <c r="BF294" s="138">
        <f>IF(N294="snížená",J294,0)</f>
        <v>0</v>
      </c>
      <c r="BG294" s="138">
        <f>IF(N294="zákl. přenesená",J294,0)</f>
        <v>0</v>
      </c>
      <c r="BH294" s="138">
        <f>IF(N294="sníž. přenesená",J294,0)</f>
        <v>0</v>
      </c>
      <c r="BI294" s="138">
        <f>IF(N294="nulová",J294,0)</f>
        <v>0</v>
      </c>
      <c r="BJ294" s="15" t="s">
        <v>84</v>
      </c>
      <c r="BK294" s="138">
        <f>ROUND(I294*H294,2)</f>
        <v>0</v>
      </c>
      <c r="BL294" s="15" t="s">
        <v>214</v>
      </c>
      <c r="BM294" s="246" t="s">
        <v>516</v>
      </c>
    </row>
    <row r="295" spans="1:65" s="2" customFormat="1" ht="16.5" customHeight="1">
      <c r="A295" s="38"/>
      <c r="B295" s="39"/>
      <c r="C295" s="247" t="s">
        <v>517</v>
      </c>
      <c r="D295" s="247" t="s">
        <v>221</v>
      </c>
      <c r="E295" s="248" t="s">
        <v>373</v>
      </c>
      <c r="F295" s="249" t="s">
        <v>374</v>
      </c>
      <c r="G295" s="250" t="s">
        <v>1</v>
      </c>
      <c r="H295" s="251">
        <v>1</v>
      </c>
      <c r="I295" s="252"/>
      <c r="J295" s="253">
        <f>ROUND(I295*H295,2)</f>
        <v>0</v>
      </c>
      <c r="K295" s="254"/>
      <c r="L295" s="255"/>
      <c r="M295" s="256" t="s">
        <v>1</v>
      </c>
      <c r="N295" s="257" t="s">
        <v>44</v>
      </c>
      <c r="O295" s="91"/>
      <c r="P295" s="244">
        <f>O295*H295</f>
        <v>0</v>
      </c>
      <c r="Q295" s="244">
        <v>0</v>
      </c>
      <c r="R295" s="244">
        <f>Q295*H295</f>
        <v>0</v>
      </c>
      <c r="S295" s="244">
        <v>0</v>
      </c>
      <c r="T295" s="245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6" t="s">
        <v>234</v>
      </c>
      <c r="AT295" s="246" t="s">
        <v>221</v>
      </c>
      <c r="AU295" s="246" t="s">
        <v>497</v>
      </c>
      <c r="AY295" s="15" t="s">
        <v>209</v>
      </c>
      <c r="BE295" s="138">
        <f>IF(N295="základní",J295,0)</f>
        <v>0</v>
      </c>
      <c r="BF295" s="138">
        <f>IF(N295="snížená",J295,0)</f>
        <v>0</v>
      </c>
      <c r="BG295" s="138">
        <f>IF(N295="zákl. přenesená",J295,0)</f>
        <v>0</v>
      </c>
      <c r="BH295" s="138">
        <f>IF(N295="sníž. přenesená",J295,0)</f>
        <v>0</v>
      </c>
      <c r="BI295" s="138">
        <f>IF(N295="nulová",J295,0)</f>
        <v>0</v>
      </c>
      <c r="BJ295" s="15" t="s">
        <v>84</v>
      </c>
      <c r="BK295" s="138">
        <f>ROUND(I295*H295,2)</f>
        <v>0</v>
      </c>
      <c r="BL295" s="15" t="s">
        <v>214</v>
      </c>
      <c r="BM295" s="246" t="s">
        <v>518</v>
      </c>
    </row>
    <row r="296" spans="1:65" s="2" customFormat="1" ht="16.5" customHeight="1">
      <c r="A296" s="38"/>
      <c r="B296" s="39"/>
      <c r="C296" s="247" t="s">
        <v>519</v>
      </c>
      <c r="D296" s="247" t="s">
        <v>221</v>
      </c>
      <c r="E296" s="248" t="s">
        <v>377</v>
      </c>
      <c r="F296" s="249" t="s">
        <v>378</v>
      </c>
      <c r="G296" s="250" t="s">
        <v>379</v>
      </c>
      <c r="H296" s="251">
        <v>1</v>
      </c>
      <c r="I296" s="252"/>
      <c r="J296" s="253">
        <f>ROUND(I296*H296,2)</f>
        <v>0</v>
      </c>
      <c r="K296" s="254"/>
      <c r="L296" s="255"/>
      <c r="M296" s="256" t="s">
        <v>1</v>
      </c>
      <c r="N296" s="257" t="s">
        <v>44</v>
      </c>
      <c r="O296" s="91"/>
      <c r="P296" s="244">
        <f>O296*H296</f>
        <v>0</v>
      </c>
      <c r="Q296" s="244">
        <v>0.001</v>
      </c>
      <c r="R296" s="244">
        <f>Q296*H296</f>
        <v>0.001</v>
      </c>
      <c r="S296" s="244">
        <v>0</v>
      </c>
      <c r="T296" s="245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6" t="s">
        <v>234</v>
      </c>
      <c r="AT296" s="246" t="s">
        <v>221</v>
      </c>
      <c r="AU296" s="246" t="s">
        <v>497</v>
      </c>
      <c r="AY296" s="15" t="s">
        <v>209</v>
      </c>
      <c r="BE296" s="138">
        <f>IF(N296="základní",J296,0)</f>
        <v>0</v>
      </c>
      <c r="BF296" s="138">
        <f>IF(N296="snížená",J296,0)</f>
        <v>0</v>
      </c>
      <c r="BG296" s="138">
        <f>IF(N296="zákl. přenesená",J296,0)</f>
        <v>0</v>
      </c>
      <c r="BH296" s="138">
        <f>IF(N296="sníž. přenesená",J296,0)</f>
        <v>0</v>
      </c>
      <c r="BI296" s="138">
        <f>IF(N296="nulová",J296,0)</f>
        <v>0</v>
      </c>
      <c r="BJ296" s="15" t="s">
        <v>84</v>
      </c>
      <c r="BK296" s="138">
        <f>ROUND(I296*H296,2)</f>
        <v>0</v>
      </c>
      <c r="BL296" s="15" t="s">
        <v>214</v>
      </c>
      <c r="BM296" s="246" t="s">
        <v>520</v>
      </c>
    </row>
    <row r="297" spans="1:65" s="2" customFormat="1" ht="16.5" customHeight="1">
      <c r="A297" s="38"/>
      <c r="B297" s="39"/>
      <c r="C297" s="247" t="s">
        <v>521</v>
      </c>
      <c r="D297" s="247" t="s">
        <v>221</v>
      </c>
      <c r="E297" s="248" t="s">
        <v>382</v>
      </c>
      <c r="F297" s="249" t="s">
        <v>383</v>
      </c>
      <c r="G297" s="250" t="s">
        <v>239</v>
      </c>
      <c r="H297" s="251">
        <v>1</v>
      </c>
      <c r="I297" s="252"/>
      <c r="J297" s="253">
        <f>ROUND(I297*H297,2)</f>
        <v>0</v>
      </c>
      <c r="K297" s="254"/>
      <c r="L297" s="255"/>
      <c r="M297" s="256" t="s">
        <v>1</v>
      </c>
      <c r="N297" s="257" t="s">
        <v>44</v>
      </c>
      <c r="O297" s="91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6" t="s">
        <v>234</v>
      </c>
      <c r="AT297" s="246" t="s">
        <v>221</v>
      </c>
      <c r="AU297" s="246" t="s">
        <v>497</v>
      </c>
      <c r="AY297" s="15" t="s">
        <v>209</v>
      </c>
      <c r="BE297" s="138">
        <f>IF(N297="základní",J297,0)</f>
        <v>0</v>
      </c>
      <c r="BF297" s="138">
        <f>IF(N297="snížená",J297,0)</f>
        <v>0</v>
      </c>
      <c r="BG297" s="138">
        <f>IF(N297="zákl. přenesená",J297,0)</f>
        <v>0</v>
      </c>
      <c r="BH297" s="138">
        <f>IF(N297="sníž. přenesená",J297,0)</f>
        <v>0</v>
      </c>
      <c r="BI297" s="138">
        <f>IF(N297="nulová",J297,0)</f>
        <v>0</v>
      </c>
      <c r="BJ297" s="15" t="s">
        <v>84</v>
      </c>
      <c r="BK297" s="138">
        <f>ROUND(I297*H297,2)</f>
        <v>0</v>
      </c>
      <c r="BL297" s="15" t="s">
        <v>214</v>
      </c>
      <c r="BM297" s="246" t="s">
        <v>522</v>
      </c>
    </row>
    <row r="298" spans="1:65" s="2" customFormat="1" ht="24.15" customHeight="1">
      <c r="A298" s="38"/>
      <c r="B298" s="39"/>
      <c r="C298" s="234" t="s">
        <v>523</v>
      </c>
      <c r="D298" s="234" t="s">
        <v>210</v>
      </c>
      <c r="E298" s="235" t="s">
        <v>386</v>
      </c>
      <c r="F298" s="236" t="s">
        <v>387</v>
      </c>
      <c r="G298" s="237" t="s">
        <v>246</v>
      </c>
      <c r="H298" s="238">
        <v>1</v>
      </c>
      <c r="I298" s="239"/>
      <c r="J298" s="240">
        <f>ROUND(I298*H298,2)</f>
        <v>0</v>
      </c>
      <c r="K298" s="241"/>
      <c r="L298" s="41"/>
      <c r="M298" s="242" t="s">
        <v>1</v>
      </c>
      <c r="N298" s="243" t="s">
        <v>44</v>
      </c>
      <c r="O298" s="91"/>
      <c r="P298" s="244">
        <f>O298*H298</f>
        <v>0</v>
      </c>
      <c r="Q298" s="244">
        <v>0</v>
      </c>
      <c r="R298" s="244">
        <f>Q298*H298</f>
        <v>0</v>
      </c>
      <c r="S298" s="244">
        <v>0</v>
      </c>
      <c r="T298" s="24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6" t="s">
        <v>214</v>
      </c>
      <c r="AT298" s="246" t="s">
        <v>210</v>
      </c>
      <c r="AU298" s="246" t="s">
        <v>497</v>
      </c>
      <c r="AY298" s="15" t="s">
        <v>209</v>
      </c>
      <c r="BE298" s="138">
        <f>IF(N298="základní",J298,0)</f>
        <v>0</v>
      </c>
      <c r="BF298" s="138">
        <f>IF(N298="snížená",J298,0)</f>
        <v>0</v>
      </c>
      <c r="BG298" s="138">
        <f>IF(N298="zákl. přenesená",J298,0)</f>
        <v>0</v>
      </c>
      <c r="BH298" s="138">
        <f>IF(N298="sníž. přenesená",J298,0)</f>
        <v>0</v>
      </c>
      <c r="BI298" s="138">
        <f>IF(N298="nulová",J298,0)</f>
        <v>0</v>
      </c>
      <c r="BJ298" s="15" t="s">
        <v>84</v>
      </c>
      <c r="BK298" s="138">
        <f>ROUND(I298*H298,2)</f>
        <v>0</v>
      </c>
      <c r="BL298" s="15" t="s">
        <v>214</v>
      </c>
      <c r="BM298" s="246" t="s">
        <v>524</v>
      </c>
    </row>
    <row r="299" spans="1:65" s="2" customFormat="1" ht="21.75" customHeight="1">
      <c r="A299" s="38"/>
      <c r="B299" s="39"/>
      <c r="C299" s="247" t="s">
        <v>525</v>
      </c>
      <c r="D299" s="247" t="s">
        <v>221</v>
      </c>
      <c r="E299" s="248" t="s">
        <v>390</v>
      </c>
      <c r="F299" s="249" t="s">
        <v>391</v>
      </c>
      <c r="G299" s="250" t="s">
        <v>392</v>
      </c>
      <c r="H299" s="251">
        <v>1</v>
      </c>
      <c r="I299" s="252"/>
      <c r="J299" s="253">
        <f>ROUND(I299*H299,2)</f>
        <v>0</v>
      </c>
      <c r="K299" s="254"/>
      <c r="L299" s="255"/>
      <c r="M299" s="256" t="s">
        <v>1</v>
      </c>
      <c r="N299" s="257" t="s">
        <v>44</v>
      </c>
      <c r="O299" s="91"/>
      <c r="P299" s="244">
        <f>O299*H299</f>
        <v>0</v>
      </c>
      <c r="Q299" s="244">
        <v>0</v>
      </c>
      <c r="R299" s="244">
        <f>Q299*H299</f>
        <v>0</v>
      </c>
      <c r="S299" s="244">
        <v>0</v>
      </c>
      <c r="T299" s="245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6" t="s">
        <v>234</v>
      </c>
      <c r="AT299" s="246" t="s">
        <v>221</v>
      </c>
      <c r="AU299" s="246" t="s">
        <v>497</v>
      </c>
      <c r="AY299" s="15" t="s">
        <v>209</v>
      </c>
      <c r="BE299" s="138">
        <f>IF(N299="základní",J299,0)</f>
        <v>0</v>
      </c>
      <c r="BF299" s="138">
        <f>IF(N299="snížená",J299,0)</f>
        <v>0</v>
      </c>
      <c r="BG299" s="138">
        <f>IF(N299="zákl. přenesená",J299,0)</f>
        <v>0</v>
      </c>
      <c r="BH299" s="138">
        <f>IF(N299="sníž. přenesená",J299,0)</f>
        <v>0</v>
      </c>
      <c r="BI299" s="138">
        <f>IF(N299="nulová",J299,0)</f>
        <v>0</v>
      </c>
      <c r="BJ299" s="15" t="s">
        <v>84</v>
      </c>
      <c r="BK299" s="138">
        <f>ROUND(I299*H299,2)</f>
        <v>0</v>
      </c>
      <c r="BL299" s="15" t="s">
        <v>214</v>
      </c>
      <c r="BM299" s="246" t="s">
        <v>526</v>
      </c>
    </row>
    <row r="300" spans="1:65" s="2" customFormat="1" ht="16.5" customHeight="1">
      <c r="A300" s="38"/>
      <c r="B300" s="39"/>
      <c r="C300" s="247" t="s">
        <v>527</v>
      </c>
      <c r="D300" s="247" t="s">
        <v>221</v>
      </c>
      <c r="E300" s="248" t="s">
        <v>395</v>
      </c>
      <c r="F300" s="249" t="s">
        <v>396</v>
      </c>
      <c r="G300" s="250" t="s">
        <v>239</v>
      </c>
      <c r="H300" s="251">
        <v>1</v>
      </c>
      <c r="I300" s="252"/>
      <c r="J300" s="253">
        <f>ROUND(I300*H300,2)</f>
        <v>0</v>
      </c>
      <c r="K300" s="254"/>
      <c r="L300" s="255"/>
      <c r="M300" s="256" t="s">
        <v>1</v>
      </c>
      <c r="N300" s="257" t="s">
        <v>44</v>
      </c>
      <c r="O300" s="91"/>
      <c r="P300" s="244">
        <f>O300*H300</f>
        <v>0</v>
      </c>
      <c r="Q300" s="244">
        <v>1E-05</v>
      </c>
      <c r="R300" s="244">
        <f>Q300*H300</f>
        <v>1E-05</v>
      </c>
      <c r="S300" s="244">
        <v>0</v>
      </c>
      <c r="T300" s="245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6" t="s">
        <v>234</v>
      </c>
      <c r="AT300" s="246" t="s">
        <v>221</v>
      </c>
      <c r="AU300" s="246" t="s">
        <v>497</v>
      </c>
      <c r="AY300" s="15" t="s">
        <v>209</v>
      </c>
      <c r="BE300" s="138">
        <f>IF(N300="základní",J300,0)</f>
        <v>0</v>
      </c>
      <c r="BF300" s="138">
        <f>IF(N300="snížená",J300,0)</f>
        <v>0</v>
      </c>
      <c r="BG300" s="138">
        <f>IF(N300="zákl. přenesená",J300,0)</f>
        <v>0</v>
      </c>
      <c r="BH300" s="138">
        <f>IF(N300="sníž. přenesená",J300,0)</f>
        <v>0</v>
      </c>
      <c r="BI300" s="138">
        <f>IF(N300="nulová",J300,0)</f>
        <v>0</v>
      </c>
      <c r="BJ300" s="15" t="s">
        <v>84</v>
      </c>
      <c r="BK300" s="138">
        <f>ROUND(I300*H300,2)</f>
        <v>0</v>
      </c>
      <c r="BL300" s="15" t="s">
        <v>214</v>
      </c>
      <c r="BM300" s="246" t="s">
        <v>528</v>
      </c>
    </row>
    <row r="301" spans="1:65" s="2" customFormat="1" ht="16.5" customHeight="1">
      <c r="A301" s="38"/>
      <c r="B301" s="39"/>
      <c r="C301" s="247" t="s">
        <v>529</v>
      </c>
      <c r="D301" s="247" t="s">
        <v>221</v>
      </c>
      <c r="E301" s="248" t="s">
        <v>530</v>
      </c>
      <c r="F301" s="249" t="s">
        <v>531</v>
      </c>
      <c r="G301" s="250" t="s">
        <v>239</v>
      </c>
      <c r="H301" s="251">
        <v>1</v>
      </c>
      <c r="I301" s="252"/>
      <c r="J301" s="253">
        <f>ROUND(I301*H301,2)</f>
        <v>0</v>
      </c>
      <c r="K301" s="254"/>
      <c r="L301" s="255"/>
      <c r="M301" s="256" t="s">
        <v>1</v>
      </c>
      <c r="N301" s="257" t="s">
        <v>44</v>
      </c>
      <c r="O301" s="91"/>
      <c r="P301" s="244">
        <f>O301*H301</f>
        <v>0</v>
      </c>
      <c r="Q301" s="244">
        <v>0</v>
      </c>
      <c r="R301" s="244">
        <f>Q301*H301</f>
        <v>0</v>
      </c>
      <c r="S301" s="244">
        <v>0</v>
      </c>
      <c r="T301" s="245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6" t="s">
        <v>234</v>
      </c>
      <c r="AT301" s="246" t="s">
        <v>221</v>
      </c>
      <c r="AU301" s="246" t="s">
        <v>497</v>
      </c>
      <c r="AY301" s="15" t="s">
        <v>209</v>
      </c>
      <c r="BE301" s="138">
        <f>IF(N301="základní",J301,0)</f>
        <v>0</v>
      </c>
      <c r="BF301" s="138">
        <f>IF(N301="snížená",J301,0)</f>
        <v>0</v>
      </c>
      <c r="BG301" s="138">
        <f>IF(N301="zákl. přenesená",J301,0)</f>
        <v>0</v>
      </c>
      <c r="BH301" s="138">
        <f>IF(N301="sníž. přenesená",J301,0)</f>
        <v>0</v>
      </c>
      <c r="BI301" s="138">
        <f>IF(N301="nulová",J301,0)</f>
        <v>0</v>
      </c>
      <c r="BJ301" s="15" t="s">
        <v>84</v>
      </c>
      <c r="BK301" s="138">
        <f>ROUND(I301*H301,2)</f>
        <v>0</v>
      </c>
      <c r="BL301" s="15" t="s">
        <v>214</v>
      </c>
      <c r="BM301" s="246" t="s">
        <v>532</v>
      </c>
    </row>
    <row r="302" spans="1:65" s="2" customFormat="1" ht="16.5" customHeight="1">
      <c r="A302" s="38"/>
      <c r="B302" s="39"/>
      <c r="C302" s="234" t="s">
        <v>533</v>
      </c>
      <c r="D302" s="234" t="s">
        <v>210</v>
      </c>
      <c r="E302" s="235" t="s">
        <v>403</v>
      </c>
      <c r="F302" s="236" t="s">
        <v>404</v>
      </c>
      <c r="G302" s="237" t="s">
        <v>239</v>
      </c>
      <c r="H302" s="238">
        <v>1</v>
      </c>
      <c r="I302" s="239"/>
      <c r="J302" s="240">
        <f>ROUND(I302*H302,2)</f>
        <v>0</v>
      </c>
      <c r="K302" s="241"/>
      <c r="L302" s="41"/>
      <c r="M302" s="242" t="s">
        <v>1</v>
      </c>
      <c r="N302" s="243" t="s">
        <v>44</v>
      </c>
      <c r="O302" s="91"/>
      <c r="P302" s="244">
        <f>O302*H302</f>
        <v>0</v>
      </c>
      <c r="Q302" s="244">
        <v>0</v>
      </c>
      <c r="R302" s="244">
        <f>Q302*H302</f>
        <v>0</v>
      </c>
      <c r="S302" s="244">
        <v>0</v>
      </c>
      <c r="T302" s="245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6" t="s">
        <v>214</v>
      </c>
      <c r="AT302" s="246" t="s">
        <v>210</v>
      </c>
      <c r="AU302" s="246" t="s">
        <v>497</v>
      </c>
      <c r="AY302" s="15" t="s">
        <v>209</v>
      </c>
      <c r="BE302" s="138">
        <f>IF(N302="základní",J302,0)</f>
        <v>0</v>
      </c>
      <c r="BF302" s="138">
        <f>IF(N302="snížená",J302,0)</f>
        <v>0</v>
      </c>
      <c r="BG302" s="138">
        <f>IF(N302="zákl. přenesená",J302,0)</f>
        <v>0</v>
      </c>
      <c r="BH302" s="138">
        <f>IF(N302="sníž. přenesená",J302,0)</f>
        <v>0</v>
      </c>
      <c r="BI302" s="138">
        <f>IF(N302="nulová",J302,0)</f>
        <v>0</v>
      </c>
      <c r="BJ302" s="15" t="s">
        <v>84</v>
      </c>
      <c r="BK302" s="138">
        <f>ROUND(I302*H302,2)</f>
        <v>0</v>
      </c>
      <c r="BL302" s="15" t="s">
        <v>214</v>
      </c>
      <c r="BM302" s="246" t="s">
        <v>534</v>
      </c>
    </row>
    <row r="303" spans="1:65" s="2" customFormat="1" ht="16.5" customHeight="1">
      <c r="A303" s="38"/>
      <c r="B303" s="39"/>
      <c r="C303" s="247" t="s">
        <v>535</v>
      </c>
      <c r="D303" s="247" t="s">
        <v>221</v>
      </c>
      <c r="E303" s="248" t="s">
        <v>407</v>
      </c>
      <c r="F303" s="249" t="s">
        <v>408</v>
      </c>
      <c r="G303" s="250" t="s">
        <v>239</v>
      </c>
      <c r="H303" s="251">
        <v>1</v>
      </c>
      <c r="I303" s="252"/>
      <c r="J303" s="253">
        <f>ROUND(I303*H303,2)</f>
        <v>0</v>
      </c>
      <c r="K303" s="254"/>
      <c r="L303" s="255"/>
      <c r="M303" s="256" t="s">
        <v>1</v>
      </c>
      <c r="N303" s="257" t="s">
        <v>44</v>
      </c>
      <c r="O303" s="91"/>
      <c r="P303" s="244">
        <f>O303*H303</f>
        <v>0</v>
      </c>
      <c r="Q303" s="244">
        <v>0</v>
      </c>
      <c r="R303" s="244">
        <f>Q303*H303</f>
        <v>0</v>
      </c>
      <c r="S303" s="244">
        <v>0</v>
      </c>
      <c r="T303" s="245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6" t="s">
        <v>234</v>
      </c>
      <c r="AT303" s="246" t="s">
        <v>221</v>
      </c>
      <c r="AU303" s="246" t="s">
        <v>497</v>
      </c>
      <c r="AY303" s="15" t="s">
        <v>209</v>
      </c>
      <c r="BE303" s="138">
        <f>IF(N303="základní",J303,0)</f>
        <v>0</v>
      </c>
      <c r="BF303" s="138">
        <f>IF(N303="snížená",J303,0)</f>
        <v>0</v>
      </c>
      <c r="BG303" s="138">
        <f>IF(N303="zákl. přenesená",J303,0)</f>
        <v>0</v>
      </c>
      <c r="BH303" s="138">
        <f>IF(N303="sníž. přenesená",J303,0)</f>
        <v>0</v>
      </c>
      <c r="BI303" s="138">
        <f>IF(N303="nulová",J303,0)</f>
        <v>0</v>
      </c>
      <c r="BJ303" s="15" t="s">
        <v>84</v>
      </c>
      <c r="BK303" s="138">
        <f>ROUND(I303*H303,2)</f>
        <v>0</v>
      </c>
      <c r="BL303" s="15" t="s">
        <v>214</v>
      </c>
      <c r="BM303" s="246" t="s">
        <v>536</v>
      </c>
    </row>
    <row r="304" spans="1:63" s="13" customFormat="1" ht="20.85" customHeight="1">
      <c r="A304" s="13"/>
      <c r="B304" s="260"/>
      <c r="C304" s="261"/>
      <c r="D304" s="262" t="s">
        <v>78</v>
      </c>
      <c r="E304" s="262" t="s">
        <v>537</v>
      </c>
      <c r="F304" s="262" t="s">
        <v>538</v>
      </c>
      <c r="G304" s="261"/>
      <c r="H304" s="261"/>
      <c r="I304" s="263"/>
      <c r="J304" s="264">
        <f>BK304</f>
        <v>0</v>
      </c>
      <c r="K304" s="261"/>
      <c r="L304" s="265"/>
      <c r="M304" s="266"/>
      <c r="N304" s="267"/>
      <c r="O304" s="267"/>
      <c r="P304" s="268">
        <f>P305+SUM(P306:P311)</f>
        <v>0</v>
      </c>
      <c r="Q304" s="267"/>
      <c r="R304" s="268">
        <f>R305+SUM(R306:R311)</f>
        <v>0.09811</v>
      </c>
      <c r="S304" s="267"/>
      <c r="T304" s="269">
        <f>T305+SUM(T306:T311)</f>
        <v>0</v>
      </c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R304" s="270" t="s">
        <v>84</v>
      </c>
      <c r="AT304" s="271" t="s">
        <v>78</v>
      </c>
      <c r="AU304" s="271" t="s">
        <v>497</v>
      </c>
      <c r="AY304" s="270" t="s">
        <v>209</v>
      </c>
      <c r="BK304" s="272">
        <f>BK305+SUM(BK306:BK311)</f>
        <v>0</v>
      </c>
    </row>
    <row r="305" spans="1:65" s="2" customFormat="1" ht="24.15" customHeight="1">
      <c r="A305" s="38"/>
      <c r="B305" s="39"/>
      <c r="C305" s="234" t="s">
        <v>539</v>
      </c>
      <c r="D305" s="234" t="s">
        <v>210</v>
      </c>
      <c r="E305" s="235" t="s">
        <v>211</v>
      </c>
      <c r="F305" s="236" t="s">
        <v>212</v>
      </c>
      <c r="G305" s="237" t="s">
        <v>213</v>
      </c>
      <c r="H305" s="238">
        <v>0.832</v>
      </c>
      <c r="I305" s="239"/>
      <c r="J305" s="240">
        <f>ROUND(I305*H305,2)</f>
        <v>0</v>
      </c>
      <c r="K305" s="241"/>
      <c r="L305" s="41"/>
      <c r="M305" s="242" t="s">
        <v>1</v>
      </c>
      <c r="N305" s="243" t="s">
        <v>44</v>
      </c>
      <c r="O305" s="91"/>
      <c r="P305" s="244">
        <f>O305*H305</f>
        <v>0</v>
      </c>
      <c r="Q305" s="244">
        <v>0</v>
      </c>
      <c r="R305" s="244">
        <f>Q305*H305</f>
        <v>0</v>
      </c>
      <c r="S305" s="244">
        <v>0</v>
      </c>
      <c r="T305" s="245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46" t="s">
        <v>214</v>
      </c>
      <c r="AT305" s="246" t="s">
        <v>210</v>
      </c>
      <c r="AU305" s="246" t="s">
        <v>540</v>
      </c>
      <c r="AY305" s="15" t="s">
        <v>209</v>
      </c>
      <c r="BE305" s="138">
        <f>IF(N305="základní",J305,0)</f>
        <v>0</v>
      </c>
      <c r="BF305" s="138">
        <f>IF(N305="snížená",J305,0)</f>
        <v>0</v>
      </c>
      <c r="BG305" s="138">
        <f>IF(N305="zákl. přenesená",J305,0)</f>
        <v>0</v>
      </c>
      <c r="BH305" s="138">
        <f>IF(N305="sníž. přenesená",J305,0)</f>
        <v>0</v>
      </c>
      <c r="BI305" s="138">
        <f>IF(N305="nulová",J305,0)</f>
        <v>0</v>
      </c>
      <c r="BJ305" s="15" t="s">
        <v>84</v>
      </c>
      <c r="BK305" s="138">
        <f>ROUND(I305*H305,2)</f>
        <v>0</v>
      </c>
      <c r="BL305" s="15" t="s">
        <v>214</v>
      </c>
      <c r="BM305" s="246" t="s">
        <v>541</v>
      </c>
    </row>
    <row r="306" spans="1:65" s="2" customFormat="1" ht="16.5" customHeight="1">
      <c r="A306" s="38"/>
      <c r="B306" s="39"/>
      <c r="C306" s="247" t="s">
        <v>542</v>
      </c>
      <c r="D306" s="247" t="s">
        <v>221</v>
      </c>
      <c r="E306" s="248" t="s">
        <v>316</v>
      </c>
      <c r="F306" s="249" t="s">
        <v>317</v>
      </c>
      <c r="G306" s="250" t="s">
        <v>239</v>
      </c>
      <c r="H306" s="251">
        <v>1</v>
      </c>
      <c r="I306" s="252"/>
      <c r="J306" s="253">
        <f>ROUND(I306*H306,2)</f>
        <v>0</v>
      </c>
      <c r="K306" s="254"/>
      <c r="L306" s="255"/>
      <c r="M306" s="256" t="s">
        <v>1</v>
      </c>
      <c r="N306" s="257" t="s">
        <v>44</v>
      </c>
      <c r="O306" s="91"/>
      <c r="P306" s="244">
        <f>O306*H306</f>
        <v>0</v>
      </c>
      <c r="Q306" s="244">
        <v>0</v>
      </c>
      <c r="R306" s="244">
        <f>Q306*H306</f>
        <v>0</v>
      </c>
      <c r="S306" s="244">
        <v>0</v>
      </c>
      <c r="T306" s="245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6" t="s">
        <v>234</v>
      </c>
      <c r="AT306" s="246" t="s">
        <v>221</v>
      </c>
      <c r="AU306" s="246" t="s">
        <v>540</v>
      </c>
      <c r="AY306" s="15" t="s">
        <v>209</v>
      </c>
      <c r="BE306" s="138">
        <f>IF(N306="základní",J306,0)</f>
        <v>0</v>
      </c>
      <c r="BF306" s="138">
        <f>IF(N306="snížená",J306,0)</f>
        <v>0</v>
      </c>
      <c r="BG306" s="138">
        <f>IF(N306="zákl. přenesená",J306,0)</f>
        <v>0</v>
      </c>
      <c r="BH306" s="138">
        <f>IF(N306="sníž. přenesená",J306,0)</f>
        <v>0</v>
      </c>
      <c r="BI306" s="138">
        <f>IF(N306="nulová",J306,0)</f>
        <v>0</v>
      </c>
      <c r="BJ306" s="15" t="s">
        <v>84</v>
      </c>
      <c r="BK306" s="138">
        <f>ROUND(I306*H306,2)</f>
        <v>0</v>
      </c>
      <c r="BL306" s="15" t="s">
        <v>214</v>
      </c>
      <c r="BM306" s="246" t="s">
        <v>543</v>
      </c>
    </row>
    <row r="307" spans="1:65" s="2" customFormat="1" ht="16.5" customHeight="1">
      <c r="A307" s="38"/>
      <c r="B307" s="39"/>
      <c r="C307" s="247" t="s">
        <v>544</v>
      </c>
      <c r="D307" s="247" t="s">
        <v>221</v>
      </c>
      <c r="E307" s="248" t="s">
        <v>320</v>
      </c>
      <c r="F307" s="249" t="s">
        <v>321</v>
      </c>
      <c r="G307" s="250" t="s">
        <v>239</v>
      </c>
      <c r="H307" s="251">
        <v>1</v>
      </c>
      <c r="I307" s="252"/>
      <c r="J307" s="253">
        <f>ROUND(I307*H307,2)</f>
        <v>0</v>
      </c>
      <c r="K307" s="254"/>
      <c r="L307" s="255"/>
      <c r="M307" s="256" t="s">
        <v>1</v>
      </c>
      <c r="N307" s="257" t="s">
        <v>44</v>
      </c>
      <c r="O307" s="91"/>
      <c r="P307" s="244">
        <f>O307*H307</f>
        <v>0</v>
      </c>
      <c r="Q307" s="244">
        <v>0.092</v>
      </c>
      <c r="R307" s="244">
        <f>Q307*H307</f>
        <v>0.092</v>
      </c>
      <c r="S307" s="244">
        <v>0</v>
      </c>
      <c r="T307" s="245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6" t="s">
        <v>234</v>
      </c>
      <c r="AT307" s="246" t="s">
        <v>221</v>
      </c>
      <c r="AU307" s="246" t="s">
        <v>540</v>
      </c>
      <c r="AY307" s="15" t="s">
        <v>209</v>
      </c>
      <c r="BE307" s="138">
        <f>IF(N307="základní",J307,0)</f>
        <v>0</v>
      </c>
      <c r="BF307" s="138">
        <f>IF(N307="snížená",J307,0)</f>
        <v>0</v>
      </c>
      <c r="BG307" s="138">
        <f>IF(N307="zákl. přenesená",J307,0)</f>
        <v>0</v>
      </c>
      <c r="BH307" s="138">
        <f>IF(N307="sníž. přenesená",J307,0)</f>
        <v>0</v>
      </c>
      <c r="BI307" s="138">
        <f>IF(N307="nulová",J307,0)</f>
        <v>0</v>
      </c>
      <c r="BJ307" s="15" t="s">
        <v>84</v>
      </c>
      <c r="BK307" s="138">
        <f>ROUND(I307*H307,2)</f>
        <v>0</v>
      </c>
      <c r="BL307" s="15" t="s">
        <v>214</v>
      </c>
      <c r="BM307" s="246" t="s">
        <v>545</v>
      </c>
    </row>
    <row r="308" spans="1:65" s="2" customFormat="1" ht="24.15" customHeight="1">
      <c r="A308" s="38"/>
      <c r="B308" s="39"/>
      <c r="C308" s="234" t="s">
        <v>546</v>
      </c>
      <c r="D308" s="234" t="s">
        <v>210</v>
      </c>
      <c r="E308" s="235" t="s">
        <v>324</v>
      </c>
      <c r="F308" s="236" t="s">
        <v>325</v>
      </c>
      <c r="G308" s="237" t="s">
        <v>239</v>
      </c>
      <c r="H308" s="238">
        <v>1</v>
      </c>
      <c r="I308" s="239"/>
      <c r="J308" s="240">
        <f>ROUND(I308*H308,2)</f>
        <v>0</v>
      </c>
      <c r="K308" s="241"/>
      <c r="L308" s="41"/>
      <c r="M308" s="242" t="s">
        <v>1</v>
      </c>
      <c r="N308" s="243" t="s">
        <v>44</v>
      </c>
      <c r="O308" s="91"/>
      <c r="P308" s="244">
        <f>O308*H308</f>
        <v>0</v>
      </c>
      <c r="Q308" s="244">
        <v>0</v>
      </c>
      <c r="R308" s="244">
        <f>Q308*H308</f>
        <v>0</v>
      </c>
      <c r="S308" s="244">
        <v>0</v>
      </c>
      <c r="T308" s="245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6" t="s">
        <v>214</v>
      </c>
      <c r="AT308" s="246" t="s">
        <v>210</v>
      </c>
      <c r="AU308" s="246" t="s">
        <v>540</v>
      </c>
      <c r="AY308" s="15" t="s">
        <v>209</v>
      </c>
      <c r="BE308" s="138">
        <f>IF(N308="základní",J308,0)</f>
        <v>0</v>
      </c>
      <c r="BF308" s="138">
        <f>IF(N308="snížená",J308,0)</f>
        <v>0</v>
      </c>
      <c r="BG308" s="138">
        <f>IF(N308="zákl. přenesená",J308,0)</f>
        <v>0</v>
      </c>
      <c r="BH308" s="138">
        <f>IF(N308="sníž. přenesená",J308,0)</f>
        <v>0</v>
      </c>
      <c r="BI308" s="138">
        <f>IF(N308="nulová",J308,0)</f>
        <v>0</v>
      </c>
      <c r="BJ308" s="15" t="s">
        <v>84</v>
      </c>
      <c r="BK308" s="138">
        <f>ROUND(I308*H308,2)</f>
        <v>0</v>
      </c>
      <c r="BL308" s="15" t="s">
        <v>214</v>
      </c>
      <c r="BM308" s="246" t="s">
        <v>547</v>
      </c>
    </row>
    <row r="309" spans="1:65" s="2" customFormat="1" ht="16.5" customHeight="1">
      <c r="A309" s="38"/>
      <c r="B309" s="39"/>
      <c r="C309" s="247" t="s">
        <v>548</v>
      </c>
      <c r="D309" s="247" t="s">
        <v>221</v>
      </c>
      <c r="E309" s="248" t="s">
        <v>328</v>
      </c>
      <c r="F309" s="249" t="s">
        <v>329</v>
      </c>
      <c r="G309" s="250" t="s">
        <v>213</v>
      </c>
      <c r="H309" s="251">
        <v>0.85</v>
      </c>
      <c r="I309" s="252"/>
      <c r="J309" s="253">
        <f>ROUND(I309*H309,2)</f>
        <v>0</v>
      </c>
      <c r="K309" s="254"/>
      <c r="L309" s="255"/>
      <c r="M309" s="256" t="s">
        <v>1</v>
      </c>
      <c r="N309" s="257" t="s">
        <v>44</v>
      </c>
      <c r="O309" s="91"/>
      <c r="P309" s="244">
        <f>O309*H309</f>
        <v>0</v>
      </c>
      <c r="Q309" s="244">
        <v>0</v>
      </c>
      <c r="R309" s="244">
        <f>Q309*H309</f>
        <v>0</v>
      </c>
      <c r="S309" s="244">
        <v>0</v>
      </c>
      <c r="T309" s="245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6" t="s">
        <v>234</v>
      </c>
      <c r="AT309" s="246" t="s">
        <v>221</v>
      </c>
      <c r="AU309" s="246" t="s">
        <v>540</v>
      </c>
      <c r="AY309" s="15" t="s">
        <v>209</v>
      </c>
      <c r="BE309" s="138">
        <f>IF(N309="základní",J309,0)</f>
        <v>0</v>
      </c>
      <c r="BF309" s="138">
        <f>IF(N309="snížená",J309,0)</f>
        <v>0</v>
      </c>
      <c r="BG309" s="138">
        <f>IF(N309="zákl. přenesená",J309,0)</f>
        <v>0</v>
      </c>
      <c r="BH309" s="138">
        <f>IF(N309="sníž. přenesená",J309,0)</f>
        <v>0</v>
      </c>
      <c r="BI309" s="138">
        <f>IF(N309="nulová",J309,0)</f>
        <v>0</v>
      </c>
      <c r="BJ309" s="15" t="s">
        <v>84</v>
      </c>
      <c r="BK309" s="138">
        <f>ROUND(I309*H309,2)</f>
        <v>0</v>
      </c>
      <c r="BL309" s="15" t="s">
        <v>214</v>
      </c>
      <c r="BM309" s="246" t="s">
        <v>549</v>
      </c>
    </row>
    <row r="310" spans="1:65" s="2" customFormat="1" ht="16.5" customHeight="1">
      <c r="A310" s="38"/>
      <c r="B310" s="39"/>
      <c r="C310" s="234" t="s">
        <v>550</v>
      </c>
      <c r="D310" s="234" t="s">
        <v>210</v>
      </c>
      <c r="E310" s="235" t="s">
        <v>216</v>
      </c>
      <c r="F310" s="236" t="s">
        <v>217</v>
      </c>
      <c r="G310" s="237" t="s">
        <v>213</v>
      </c>
      <c r="H310" s="238">
        <v>0.832</v>
      </c>
      <c r="I310" s="239"/>
      <c r="J310" s="240">
        <f>ROUND(I310*H310,2)</f>
        <v>0</v>
      </c>
      <c r="K310" s="241"/>
      <c r="L310" s="41"/>
      <c r="M310" s="242" t="s">
        <v>1</v>
      </c>
      <c r="N310" s="243" t="s">
        <v>44</v>
      </c>
      <c r="O310" s="91"/>
      <c r="P310" s="244">
        <f>O310*H310</f>
        <v>0</v>
      </c>
      <c r="Q310" s="244">
        <v>0</v>
      </c>
      <c r="R310" s="244">
        <f>Q310*H310</f>
        <v>0</v>
      </c>
      <c r="S310" s="244">
        <v>0</v>
      </c>
      <c r="T310" s="245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6" t="s">
        <v>214</v>
      </c>
      <c r="AT310" s="246" t="s">
        <v>210</v>
      </c>
      <c r="AU310" s="246" t="s">
        <v>540</v>
      </c>
      <c r="AY310" s="15" t="s">
        <v>209</v>
      </c>
      <c r="BE310" s="138">
        <f>IF(N310="základní",J310,0)</f>
        <v>0</v>
      </c>
      <c r="BF310" s="138">
        <f>IF(N310="snížená",J310,0)</f>
        <v>0</v>
      </c>
      <c r="BG310" s="138">
        <f>IF(N310="zákl. přenesená",J310,0)</f>
        <v>0</v>
      </c>
      <c r="BH310" s="138">
        <f>IF(N310="sníž. přenesená",J310,0)</f>
        <v>0</v>
      </c>
      <c r="BI310" s="138">
        <f>IF(N310="nulová",J310,0)</f>
        <v>0</v>
      </c>
      <c r="BJ310" s="15" t="s">
        <v>84</v>
      </c>
      <c r="BK310" s="138">
        <f>ROUND(I310*H310,2)</f>
        <v>0</v>
      </c>
      <c r="BL310" s="15" t="s">
        <v>214</v>
      </c>
      <c r="BM310" s="246" t="s">
        <v>551</v>
      </c>
    </row>
    <row r="311" spans="1:63" s="13" customFormat="1" ht="20.85" customHeight="1">
      <c r="A311" s="13"/>
      <c r="B311" s="260"/>
      <c r="C311" s="261"/>
      <c r="D311" s="262" t="s">
        <v>78</v>
      </c>
      <c r="E311" s="262" t="s">
        <v>552</v>
      </c>
      <c r="F311" s="262" t="s">
        <v>553</v>
      </c>
      <c r="G311" s="261"/>
      <c r="H311" s="261"/>
      <c r="I311" s="263"/>
      <c r="J311" s="264">
        <f>BK311</f>
        <v>0</v>
      </c>
      <c r="K311" s="261"/>
      <c r="L311" s="265"/>
      <c r="M311" s="266"/>
      <c r="N311" s="267"/>
      <c r="O311" s="267"/>
      <c r="P311" s="268">
        <f>SUM(P312:P330)</f>
        <v>0</v>
      </c>
      <c r="Q311" s="267"/>
      <c r="R311" s="268">
        <f>SUM(R312:R330)</f>
        <v>0.006110000000000001</v>
      </c>
      <c r="S311" s="267"/>
      <c r="T311" s="269">
        <f>SUM(T312:T330)</f>
        <v>0</v>
      </c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R311" s="270" t="s">
        <v>84</v>
      </c>
      <c r="AT311" s="271" t="s">
        <v>78</v>
      </c>
      <c r="AU311" s="271" t="s">
        <v>540</v>
      </c>
      <c r="AY311" s="270" t="s">
        <v>209</v>
      </c>
      <c r="BK311" s="272">
        <f>SUM(BK312:BK330)</f>
        <v>0</v>
      </c>
    </row>
    <row r="312" spans="1:65" s="2" customFormat="1" ht="24.15" customHeight="1">
      <c r="A312" s="38"/>
      <c r="B312" s="39"/>
      <c r="C312" s="234" t="s">
        <v>554</v>
      </c>
      <c r="D312" s="234" t="s">
        <v>210</v>
      </c>
      <c r="E312" s="235" t="s">
        <v>336</v>
      </c>
      <c r="F312" s="236" t="s">
        <v>337</v>
      </c>
      <c r="G312" s="237" t="s">
        <v>239</v>
      </c>
      <c r="H312" s="238">
        <v>1</v>
      </c>
      <c r="I312" s="239"/>
      <c r="J312" s="240">
        <f>ROUND(I312*H312,2)</f>
        <v>0</v>
      </c>
      <c r="K312" s="241"/>
      <c r="L312" s="41"/>
      <c r="M312" s="242" t="s">
        <v>1</v>
      </c>
      <c r="N312" s="243" t="s">
        <v>44</v>
      </c>
      <c r="O312" s="91"/>
      <c r="P312" s="244">
        <f>O312*H312</f>
        <v>0</v>
      </c>
      <c r="Q312" s="244">
        <v>0</v>
      </c>
      <c r="R312" s="244">
        <f>Q312*H312</f>
        <v>0</v>
      </c>
      <c r="S312" s="244">
        <v>0</v>
      </c>
      <c r="T312" s="245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6" t="s">
        <v>214</v>
      </c>
      <c r="AT312" s="246" t="s">
        <v>210</v>
      </c>
      <c r="AU312" s="246" t="s">
        <v>555</v>
      </c>
      <c r="AY312" s="15" t="s">
        <v>209</v>
      </c>
      <c r="BE312" s="138">
        <f>IF(N312="základní",J312,0)</f>
        <v>0</v>
      </c>
      <c r="BF312" s="138">
        <f>IF(N312="snížená",J312,0)</f>
        <v>0</v>
      </c>
      <c r="BG312" s="138">
        <f>IF(N312="zákl. přenesená",J312,0)</f>
        <v>0</v>
      </c>
      <c r="BH312" s="138">
        <f>IF(N312="sníž. přenesená",J312,0)</f>
        <v>0</v>
      </c>
      <c r="BI312" s="138">
        <f>IF(N312="nulová",J312,0)</f>
        <v>0</v>
      </c>
      <c r="BJ312" s="15" t="s">
        <v>84</v>
      </c>
      <c r="BK312" s="138">
        <f>ROUND(I312*H312,2)</f>
        <v>0</v>
      </c>
      <c r="BL312" s="15" t="s">
        <v>214</v>
      </c>
      <c r="BM312" s="246" t="s">
        <v>556</v>
      </c>
    </row>
    <row r="313" spans="1:65" s="2" customFormat="1" ht="16.5" customHeight="1">
      <c r="A313" s="38"/>
      <c r="B313" s="39"/>
      <c r="C313" s="247" t="s">
        <v>557</v>
      </c>
      <c r="D313" s="247" t="s">
        <v>221</v>
      </c>
      <c r="E313" s="248" t="s">
        <v>340</v>
      </c>
      <c r="F313" s="249" t="s">
        <v>341</v>
      </c>
      <c r="G313" s="250" t="s">
        <v>239</v>
      </c>
      <c r="H313" s="251">
        <v>1</v>
      </c>
      <c r="I313" s="252"/>
      <c r="J313" s="253">
        <f>ROUND(I313*H313,2)</f>
        <v>0</v>
      </c>
      <c r="K313" s="254"/>
      <c r="L313" s="255"/>
      <c r="M313" s="256" t="s">
        <v>1</v>
      </c>
      <c r="N313" s="257" t="s">
        <v>44</v>
      </c>
      <c r="O313" s="91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6" t="s">
        <v>234</v>
      </c>
      <c r="AT313" s="246" t="s">
        <v>221</v>
      </c>
      <c r="AU313" s="246" t="s">
        <v>555</v>
      </c>
      <c r="AY313" s="15" t="s">
        <v>209</v>
      </c>
      <c r="BE313" s="138">
        <f>IF(N313="základní",J313,0)</f>
        <v>0</v>
      </c>
      <c r="BF313" s="138">
        <f>IF(N313="snížená",J313,0)</f>
        <v>0</v>
      </c>
      <c r="BG313" s="138">
        <f>IF(N313="zákl. přenesená",J313,0)</f>
        <v>0</v>
      </c>
      <c r="BH313" s="138">
        <f>IF(N313="sníž. přenesená",J313,0)</f>
        <v>0</v>
      </c>
      <c r="BI313" s="138">
        <f>IF(N313="nulová",J313,0)</f>
        <v>0</v>
      </c>
      <c r="BJ313" s="15" t="s">
        <v>84</v>
      </c>
      <c r="BK313" s="138">
        <f>ROUND(I313*H313,2)</f>
        <v>0</v>
      </c>
      <c r="BL313" s="15" t="s">
        <v>214</v>
      </c>
      <c r="BM313" s="246" t="s">
        <v>558</v>
      </c>
    </row>
    <row r="314" spans="1:65" s="2" customFormat="1" ht="24.15" customHeight="1">
      <c r="A314" s="38"/>
      <c r="B314" s="39"/>
      <c r="C314" s="234" t="s">
        <v>559</v>
      </c>
      <c r="D314" s="234" t="s">
        <v>210</v>
      </c>
      <c r="E314" s="235" t="s">
        <v>344</v>
      </c>
      <c r="F314" s="236" t="s">
        <v>345</v>
      </c>
      <c r="G314" s="237" t="s">
        <v>246</v>
      </c>
      <c r="H314" s="238">
        <v>1.5</v>
      </c>
      <c r="I314" s="239"/>
      <c r="J314" s="240">
        <f>ROUND(I314*H314,2)</f>
        <v>0</v>
      </c>
      <c r="K314" s="241"/>
      <c r="L314" s="41"/>
      <c r="M314" s="242" t="s">
        <v>1</v>
      </c>
      <c r="N314" s="243" t="s">
        <v>44</v>
      </c>
      <c r="O314" s="91"/>
      <c r="P314" s="244">
        <f>O314*H314</f>
        <v>0</v>
      </c>
      <c r="Q314" s="244">
        <v>0</v>
      </c>
      <c r="R314" s="244">
        <f>Q314*H314</f>
        <v>0</v>
      </c>
      <c r="S314" s="244">
        <v>0</v>
      </c>
      <c r="T314" s="245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46" t="s">
        <v>214</v>
      </c>
      <c r="AT314" s="246" t="s">
        <v>210</v>
      </c>
      <c r="AU314" s="246" t="s">
        <v>555</v>
      </c>
      <c r="AY314" s="15" t="s">
        <v>209</v>
      </c>
      <c r="BE314" s="138">
        <f>IF(N314="základní",J314,0)</f>
        <v>0</v>
      </c>
      <c r="BF314" s="138">
        <f>IF(N314="snížená",J314,0)</f>
        <v>0</v>
      </c>
      <c r="BG314" s="138">
        <f>IF(N314="zákl. přenesená",J314,0)</f>
        <v>0</v>
      </c>
      <c r="BH314" s="138">
        <f>IF(N314="sníž. přenesená",J314,0)</f>
        <v>0</v>
      </c>
      <c r="BI314" s="138">
        <f>IF(N314="nulová",J314,0)</f>
        <v>0</v>
      </c>
      <c r="BJ314" s="15" t="s">
        <v>84</v>
      </c>
      <c r="BK314" s="138">
        <f>ROUND(I314*H314,2)</f>
        <v>0</v>
      </c>
      <c r="BL314" s="15" t="s">
        <v>214</v>
      </c>
      <c r="BM314" s="246" t="s">
        <v>560</v>
      </c>
    </row>
    <row r="315" spans="1:65" s="2" customFormat="1" ht="24.15" customHeight="1">
      <c r="A315" s="38"/>
      <c r="B315" s="39"/>
      <c r="C315" s="234" t="s">
        <v>561</v>
      </c>
      <c r="D315" s="234" t="s">
        <v>210</v>
      </c>
      <c r="E315" s="235" t="s">
        <v>348</v>
      </c>
      <c r="F315" s="236" t="s">
        <v>349</v>
      </c>
      <c r="G315" s="237" t="s">
        <v>239</v>
      </c>
      <c r="H315" s="238">
        <v>5</v>
      </c>
      <c r="I315" s="239"/>
      <c r="J315" s="240">
        <f>ROUND(I315*H315,2)</f>
        <v>0</v>
      </c>
      <c r="K315" s="241"/>
      <c r="L315" s="41"/>
      <c r="M315" s="242" t="s">
        <v>1</v>
      </c>
      <c r="N315" s="243" t="s">
        <v>44</v>
      </c>
      <c r="O315" s="91"/>
      <c r="P315" s="244">
        <f>O315*H315</f>
        <v>0</v>
      </c>
      <c r="Q315" s="244">
        <v>0</v>
      </c>
      <c r="R315" s="244">
        <f>Q315*H315</f>
        <v>0</v>
      </c>
      <c r="S315" s="244">
        <v>0</v>
      </c>
      <c r="T315" s="245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6" t="s">
        <v>214</v>
      </c>
      <c r="AT315" s="246" t="s">
        <v>210</v>
      </c>
      <c r="AU315" s="246" t="s">
        <v>555</v>
      </c>
      <c r="AY315" s="15" t="s">
        <v>209</v>
      </c>
      <c r="BE315" s="138">
        <f>IF(N315="základní",J315,0)</f>
        <v>0</v>
      </c>
      <c r="BF315" s="138">
        <f>IF(N315="snížená",J315,0)</f>
        <v>0</v>
      </c>
      <c r="BG315" s="138">
        <f>IF(N315="zákl. přenesená",J315,0)</f>
        <v>0</v>
      </c>
      <c r="BH315" s="138">
        <f>IF(N315="sníž. přenesená",J315,0)</f>
        <v>0</v>
      </c>
      <c r="BI315" s="138">
        <f>IF(N315="nulová",J315,0)</f>
        <v>0</v>
      </c>
      <c r="BJ315" s="15" t="s">
        <v>84</v>
      </c>
      <c r="BK315" s="138">
        <f>ROUND(I315*H315,2)</f>
        <v>0</v>
      </c>
      <c r="BL315" s="15" t="s">
        <v>214</v>
      </c>
      <c r="BM315" s="246" t="s">
        <v>562</v>
      </c>
    </row>
    <row r="316" spans="1:65" s="2" customFormat="1" ht="24.15" customHeight="1">
      <c r="A316" s="38"/>
      <c r="B316" s="39"/>
      <c r="C316" s="234" t="s">
        <v>563</v>
      </c>
      <c r="D316" s="234" t="s">
        <v>210</v>
      </c>
      <c r="E316" s="235" t="s">
        <v>352</v>
      </c>
      <c r="F316" s="236" t="s">
        <v>353</v>
      </c>
      <c r="G316" s="237" t="s">
        <v>239</v>
      </c>
      <c r="H316" s="238">
        <v>8</v>
      </c>
      <c r="I316" s="239"/>
      <c r="J316" s="240">
        <f>ROUND(I316*H316,2)</f>
        <v>0</v>
      </c>
      <c r="K316" s="241"/>
      <c r="L316" s="41"/>
      <c r="M316" s="242" t="s">
        <v>1</v>
      </c>
      <c r="N316" s="243" t="s">
        <v>44</v>
      </c>
      <c r="O316" s="91"/>
      <c r="P316" s="244">
        <f>O316*H316</f>
        <v>0</v>
      </c>
      <c r="Q316" s="244">
        <v>0</v>
      </c>
      <c r="R316" s="244">
        <f>Q316*H316</f>
        <v>0</v>
      </c>
      <c r="S316" s="244">
        <v>0</v>
      </c>
      <c r="T316" s="245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46" t="s">
        <v>214</v>
      </c>
      <c r="AT316" s="246" t="s">
        <v>210</v>
      </c>
      <c r="AU316" s="246" t="s">
        <v>555</v>
      </c>
      <c r="AY316" s="15" t="s">
        <v>209</v>
      </c>
      <c r="BE316" s="138">
        <f>IF(N316="základní",J316,0)</f>
        <v>0</v>
      </c>
      <c r="BF316" s="138">
        <f>IF(N316="snížená",J316,0)</f>
        <v>0</v>
      </c>
      <c r="BG316" s="138">
        <f>IF(N316="zákl. přenesená",J316,0)</f>
        <v>0</v>
      </c>
      <c r="BH316" s="138">
        <f>IF(N316="sníž. přenesená",J316,0)</f>
        <v>0</v>
      </c>
      <c r="BI316" s="138">
        <f>IF(N316="nulová",J316,0)</f>
        <v>0</v>
      </c>
      <c r="BJ316" s="15" t="s">
        <v>84</v>
      </c>
      <c r="BK316" s="138">
        <f>ROUND(I316*H316,2)</f>
        <v>0</v>
      </c>
      <c r="BL316" s="15" t="s">
        <v>214</v>
      </c>
      <c r="BM316" s="246" t="s">
        <v>564</v>
      </c>
    </row>
    <row r="317" spans="1:65" s="2" customFormat="1" ht="16.5" customHeight="1">
      <c r="A317" s="38"/>
      <c r="B317" s="39"/>
      <c r="C317" s="247" t="s">
        <v>565</v>
      </c>
      <c r="D317" s="247" t="s">
        <v>221</v>
      </c>
      <c r="E317" s="248" t="s">
        <v>356</v>
      </c>
      <c r="F317" s="249" t="s">
        <v>357</v>
      </c>
      <c r="G317" s="250" t="s">
        <v>239</v>
      </c>
      <c r="H317" s="251">
        <v>1</v>
      </c>
      <c r="I317" s="252"/>
      <c r="J317" s="253">
        <f>ROUND(I317*H317,2)</f>
        <v>0</v>
      </c>
      <c r="K317" s="254"/>
      <c r="L317" s="255"/>
      <c r="M317" s="256" t="s">
        <v>1</v>
      </c>
      <c r="N317" s="257" t="s">
        <v>44</v>
      </c>
      <c r="O317" s="91"/>
      <c r="P317" s="244">
        <f>O317*H317</f>
        <v>0</v>
      </c>
      <c r="Q317" s="244">
        <v>3E-05</v>
      </c>
      <c r="R317" s="244">
        <f>Q317*H317</f>
        <v>3E-05</v>
      </c>
      <c r="S317" s="244">
        <v>0</v>
      </c>
      <c r="T317" s="245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6" t="s">
        <v>234</v>
      </c>
      <c r="AT317" s="246" t="s">
        <v>221</v>
      </c>
      <c r="AU317" s="246" t="s">
        <v>555</v>
      </c>
      <c r="AY317" s="15" t="s">
        <v>209</v>
      </c>
      <c r="BE317" s="138">
        <f>IF(N317="základní",J317,0)</f>
        <v>0</v>
      </c>
      <c r="BF317" s="138">
        <f>IF(N317="snížená",J317,0)</f>
        <v>0</v>
      </c>
      <c r="BG317" s="138">
        <f>IF(N317="zákl. přenesená",J317,0)</f>
        <v>0</v>
      </c>
      <c r="BH317" s="138">
        <f>IF(N317="sníž. přenesená",J317,0)</f>
        <v>0</v>
      </c>
      <c r="BI317" s="138">
        <f>IF(N317="nulová",J317,0)</f>
        <v>0</v>
      </c>
      <c r="BJ317" s="15" t="s">
        <v>84</v>
      </c>
      <c r="BK317" s="138">
        <f>ROUND(I317*H317,2)</f>
        <v>0</v>
      </c>
      <c r="BL317" s="15" t="s">
        <v>214</v>
      </c>
      <c r="BM317" s="246" t="s">
        <v>566</v>
      </c>
    </row>
    <row r="318" spans="1:65" s="2" customFormat="1" ht="21.75" customHeight="1">
      <c r="A318" s="38"/>
      <c r="B318" s="39"/>
      <c r="C318" s="247" t="s">
        <v>567</v>
      </c>
      <c r="D318" s="247" t="s">
        <v>221</v>
      </c>
      <c r="E318" s="248" t="s">
        <v>359</v>
      </c>
      <c r="F318" s="249" t="s">
        <v>360</v>
      </c>
      <c r="G318" s="250" t="s">
        <v>239</v>
      </c>
      <c r="H318" s="251">
        <v>1</v>
      </c>
      <c r="I318" s="252"/>
      <c r="J318" s="253">
        <f>ROUND(I318*H318,2)</f>
        <v>0</v>
      </c>
      <c r="K318" s="254"/>
      <c r="L318" s="255"/>
      <c r="M318" s="256" t="s">
        <v>1</v>
      </c>
      <c r="N318" s="257" t="s">
        <v>44</v>
      </c>
      <c r="O318" s="91"/>
      <c r="P318" s="244">
        <f>O318*H318</f>
        <v>0</v>
      </c>
      <c r="Q318" s="244">
        <v>3E-05</v>
      </c>
      <c r="R318" s="244">
        <f>Q318*H318</f>
        <v>3E-05</v>
      </c>
      <c r="S318" s="244">
        <v>0</v>
      </c>
      <c r="T318" s="245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6" t="s">
        <v>234</v>
      </c>
      <c r="AT318" s="246" t="s">
        <v>221</v>
      </c>
      <c r="AU318" s="246" t="s">
        <v>555</v>
      </c>
      <c r="AY318" s="15" t="s">
        <v>209</v>
      </c>
      <c r="BE318" s="138">
        <f>IF(N318="základní",J318,0)</f>
        <v>0</v>
      </c>
      <c r="BF318" s="138">
        <f>IF(N318="snížená",J318,0)</f>
        <v>0</v>
      </c>
      <c r="BG318" s="138">
        <f>IF(N318="zákl. přenesená",J318,0)</f>
        <v>0</v>
      </c>
      <c r="BH318" s="138">
        <f>IF(N318="sníž. přenesená",J318,0)</f>
        <v>0</v>
      </c>
      <c r="BI318" s="138">
        <f>IF(N318="nulová",J318,0)</f>
        <v>0</v>
      </c>
      <c r="BJ318" s="15" t="s">
        <v>84</v>
      </c>
      <c r="BK318" s="138">
        <f>ROUND(I318*H318,2)</f>
        <v>0</v>
      </c>
      <c r="BL318" s="15" t="s">
        <v>214</v>
      </c>
      <c r="BM318" s="246" t="s">
        <v>568</v>
      </c>
    </row>
    <row r="319" spans="1:65" s="2" customFormat="1" ht="16.5" customHeight="1">
      <c r="A319" s="38"/>
      <c r="B319" s="39"/>
      <c r="C319" s="247" t="s">
        <v>569</v>
      </c>
      <c r="D319" s="247" t="s">
        <v>221</v>
      </c>
      <c r="E319" s="248" t="s">
        <v>363</v>
      </c>
      <c r="F319" s="249" t="s">
        <v>364</v>
      </c>
      <c r="G319" s="250" t="s">
        <v>259</v>
      </c>
      <c r="H319" s="251">
        <v>0.009</v>
      </c>
      <c r="I319" s="252"/>
      <c r="J319" s="253">
        <f>ROUND(I319*H319,2)</f>
        <v>0</v>
      </c>
      <c r="K319" s="254"/>
      <c r="L319" s="255"/>
      <c r="M319" s="256" t="s">
        <v>1</v>
      </c>
      <c r="N319" s="257" t="s">
        <v>44</v>
      </c>
      <c r="O319" s="91"/>
      <c r="P319" s="244">
        <f>O319*H319</f>
        <v>0</v>
      </c>
      <c r="Q319" s="244">
        <v>0.16</v>
      </c>
      <c r="R319" s="244">
        <f>Q319*H319</f>
        <v>0.0014399999999999999</v>
      </c>
      <c r="S319" s="244">
        <v>0</v>
      </c>
      <c r="T319" s="245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6" t="s">
        <v>234</v>
      </c>
      <c r="AT319" s="246" t="s">
        <v>221</v>
      </c>
      <c r="AU319" s="246" t="s">
        <v>555</v>
      </c>
      <c r="AY319" s="15" t="s">
        <v>209</v>
      </c>
      <c r="BE319" s="138">
        <f>IF(N319="základní",J319,0)</f>
        <v>0</v>
      </c>
      <c r="BF319" s="138">
        <f>IF(N319="snížená",J319,0)</f>
        <v>0</v>
      </c>
      <c r="BG319" s="138">
        <f>IF(N319="zákl. přenesená",J319,0)</f>
        <v>0</v>
      </c>
      <c r="BH319" s="138">
        <f>IF(N319="sníž. přenesená",J319,0)</f>
        <v>0</v>
      </c>
      <c r="BI319" s="138">
        <f>IF(N319="nulová",J319,0)</f>
        <v>0</v>
      </c>
      <c r="BJ319" s="15" t="s">
        <v>84</v>
      </c>
      <c r="BK319" s="138">
        <f>ROUND(I319*H319,2)</f>
        <v>0</v>
      </c>
      <c r="BL319" s="15" t="s">
        <v>214</v>
      </c>
      <c r="BM319" s="246" t="s">
        <v>570</v>
      </c>
    </row>
    <row r="320" spans="1:65" s="2" customFormat="1" ht="16.5" customHeight="1">
      <c r="A320" s="38"/>
      <c r="B320" s="39"/>
      <c r="C320" s="247" t="s">
        <v>571</v>
      </c>
      <c r="D320" s="247" t="s">
        <v>221</v>
      </c>
      <c r="E320" s="248" t="s">
        <v>257</v>
      </c>
      <c r="F320" s="249" t="s">
        <v>258</v>
      </c>
      <c r="G320" s="250" t="s">
        <v>259</v>
      </c>
      <c r="H320" s="251">
        <v>0.004</v>
      </c>
      <c r="I320" s="252"/>
      <c r="J320" s="253">
        <f>ROUND(I320*H320,2)</f>
        <v>0</v>
      </c>
      <c r="K320" s="254"/>
      <c r="L320" s="255"/>
      <c r="M320" s="256" t="s">
        <v>1</v>
      </c>
      <c r="N320" s="257" t="s">
        <v>44</v>
      </c>
      <c r="O320" s="91"/>
      <c r="P320" s="244">
        <f>O320*H320</f>
        <v>0</v>
      </c>
      <c r="Q320" s="244">
        <v>0.9</v>
      </c>
      <c r="R320" s="244">
        <f>Q320*H320</f>
        <v>0.0036000000000000003</v>
      </c>
      <c r="S320" s="244">
        <v>0</v>
      </c>
      <c r="T320" s="245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46" t="s">
        <v>234</v>
      </c>
      <c r="AT320" s="246" t="s">
        <v>221</v>
      </c>
      <c r="AU320" s="246" t="s">
        <v>555</v>
      </c>
      <c r="AY320" s="15" t="s">
        <v>209</v>
      </c>
      <c r="BE320" s="138">
        <f>IF(N320="základní",J320,0)</f>
        <v>0</v>
      </c>
      <c r="BF320" s="138">
        <f>IF(N320="snížená",J320,0)</f>
        <v>0</v>
      </c>
      <c r="BG320" s="138">
        <f>IF(N320="zákl. přenesená",J320,0)</f>
        <v>0</v>
      </c>
      <c r="BH320" s="138">
        <f>IF(N320="sníž. přenesená",J320,0)</f>
        <v>0</v>
      </c>
      <c r="BI320" s="138">
        <f>IF(N320="nulová",J320,0)</f>
        <v>0</v>
      </c>
      <c r="BJ320" s="15" t="s">
        <v>84</v>
      </c>
      <c r="BK320" s="138">
        <f>ROUND(I320*H320,2)</f>
        <v>0</v>
      </c>
      <c r="BL320" s="15" t="s">
        <v>214</v>
      </c>
      <c r="BM320" s="246" t="s">
        <v>572</v>
      </c>
    </row>
    <row r="321" spans="1:65" s="2" customFormat="1" ht="16.5" customHeight="1">
      <c r="A321" s="38"/>
      <c r="B321" s="39"/>
      <c r="C321" s="247" t="s">
        <v>573</v>
      </c>
      <c r="D321" s="247" t="s">
        <v>221</v>
      </c>
      <c r="E321" s="248" t="s">
        <v>369</v>
      </c>
      <c r="F321" s="249" t="s">
        <v>370</v>
      </c>
      <c r="G321" s="250" t="s">
        <v>239</v>
      </c>
      <c r="H321" s="251">
        <v>2</v>
      </c>
      <c r="I321" s="252"/>
      <c r="J321" s="253">
        <f>ROUND(I321*H321,2)</f>
        <v>0</v>
      </c>
      <c r="K321" s="254"/>
      <c r="L321" s="255"/>
      <c r="M321" s="256" t="s">
        <v>1</v>
      </c>
      <c r="N321" s="257" t="s">
        <v>44</v>
      </c>
      <c r="O321" s="91"/>
      <c r="P321" s="244">
        <f>O321*H321</f>
        <v>0</v>
      </c>
      <c r="Q321" s="244">
        <v>0</v>
      </c>
      <c r="R321" s="244">
        <f>Q321*H321</f>
        <v>0</v>
      </c>
      <c r="S321" s="244">
        <v>0</v>
      </c>
      <c r="T321" s="245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6" t="s">
        <v>234</v>
      </c>
      <c r="AT321" s="246" t="s">
        <v>221</v>
      </c>
      <c r="AU321" s="246" t="s">
        <v>555</v>
      </c>
      <c r="AY321" s="15" t="s">
        <v>209</v>
      </c>
      <c r="BE321" s="138">
        <f>IF(N321="základní",J321,0)</f>
        <v>0</v>
      </c>
      <c r="BF321" s="138">
        <f>IF(N321="snížená",J321,0)</f>
        <v>0</v>
      </c>
      <c r="BG321" s="138">
        <f>IF(N321="zákl. přenesená",J321,0)</f>
        <v>0</v>
      </c>
      <c r="BH321" s="138">
        <f>IF(N321="sníž. přenesená",J321,0)</f>
        <v>0</v>
      </c>
      <c r="BI321" s="138">
        <f>IF(N321="nulová",J321,0)</f>
        <v>0</v>
      </c>
      <c r="BJ321" s="15" t="s">
        <v>84</v>
      </c>
      <c r="BK321" s="138">
        <f>ROUND(I321*H321,2)</f>
        <v>0</v>
      </c>
      <c r="BL321" s="15" t="s">
        <v>214</v>
      </c>
      <c r="BM321" s="246" t="s">
        <v>574</v>
      </c>
    </row>
    <row r="322" spans="1:65" s="2" customFormat="1" ht="16.5" customHeight="1">
      <c r="A322" s="38"/>
      <c r="B322" s="39"/>
      <c r="C322" s="247" t="s">
        <v>575</v>
      </c>
      <c r="D322" s="247" t="s">
        <v>221</v>
      </c>
      <c r="E322" s="248" t="s">
        <v>576</v>
      </c>
      <c r="F322" s="249" t="s">
        <v>577</v>
      </c>
      <c r="G322" s="250" t="s">
        <v>1</v>
      </c>
      <c r="H322" s="251">
        <v>1</v>
      </c>
      <c r="I322" s="252"/>
      <c r="J322" s="253">
        <f>ROUND(I322*H322,2)</f>
        <v>0</v>
      </c>
      <c r="K322" s="254"/>
      <c r="L322" s="255"/>
      <c r="M322" s="256" t="s">
        <v>1</v>
      </c>
      <c r="N322" s="257" t="s">
        <v>44</v>
      </c>
      <c r="O322" s="91"/>
      <c r="P322" s="244">
        <f>O322*H322</f>
        <v>0</v>
      </c>
      <c r="Q322" s="244">
        <v>0</v>
      </c>
      <c r="R322" s="244">
        <f>Q322*H322</f>
        <v>0</v>
      </c>
      <c r="S322" s="244">
        <v>0</v>
      </c>
      <c r="T322" s="245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6" t="s">
        <v>234</v>
      </c>
      <c r="AT322" s="246" t="s">
        <v>221</v>
      </c>
      <c r="AU322" s="246" t="s">
        <v>555</v>
      </c>
      <c r="AY322" s="15" t="s">
        <v>209</v>
      </c>
      <c r="BE322" s="138">
        <f>IF(N322="základní",J322,0)</f>
        <v>0</v>
      </c>
      <c r="BF322" s="138">
        <f>IF(N322="snížená",J322,0)</f>
        <v>0</v>
      </c>
      <c r="BG322" s="138">
        <f>IF(N322="zákl. přenesená",J322,0)</f>
        <v>0</v>
      </c>
      <c r="BH322" s="138">
        <f>IF(N322="sníž. přenesená",J322,0)</f>
        <v>0</v>
      </c>
      <c r="BI322" s="138">
        <f>IF(N322="nulová",J322,0)</f>
        <v>0</v>
      </c>
      <c r="BJ322" s="15" t="s">
        <v>84</v>
      </c>
      <c r="BK322" s="138">
        <f>ROUND(I322*H322,2)</f>
        <v>0</v>
      </c>
      <c r="BL322" s="15" t="s">
        <v>214</v>
      </c>
      <c r="BM322" s="246" t="s">
        <v>578</v>
      </c>
    </row>
    <row r="323" spans="1:65" s="2" customFormat="1" ht="16.5" customHeight="1">
      <c r="A323" s="38"/>
      <c r="B323" s="39"/>
      <c r="C323" s="247" t="s">
        <v>579</v>
      </c>
      <c r="D323" s="247" t="s">
        <v>221</v>
      </c>
      <c r="E323" s="248" t="s">
        <v>377</v>
      </c>
      <c r="F323" s="249" t="s">
        <v>378</v>
      </c>
      <c r="G323" s="250" t="s">
        <v>379</v>
      </c>
      <c r="H323" s="251">
        <v>1</v>
      </c>
      <c r="I323" s="252"/>
      <c r="J323" s="253">
        <f>ROUND(I323*H323,2)</f>
        <v>0</v>
      </c>
      <c r="K323" s="254"/>
      <c r="L323" s="255"/>
      <c r="M323" s="256" t="s">
        <v>1</v>
      </c>
      <c r="N323" s="257" t="s">
        <v>44</v>
      </c>
      <c r="O323" s="91"/>
      <c r="P323" s="244">
        <f>O323*H323</f>
        <v>0</v>
      </c>
      <c r="Q323" s="244">
        <v>0.001</v>
      </c>
      <c r="R323" s="244">
        <f>Q323*H323</f>
        <v>0.001</v>
      </c>
      <c r="S323" s="244">
        <v>0</v>
      </c>
      <c r="T323" s="245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6" t="s">
        <v>234</v>
      </c>
      <c r="AT323" s="246" t="s">
        <v>221</v>
      </c>
      <c r="AU323" s="246" t="s">
        <v>555</v>
      </c>
      <c r="AY323" s="15" t="s">
        <v>209</v>
      </c>
      <c r="BE323" s="138">
        <f>IF(N323="základní",J323,0)</f>
        <v>0</v>
      </c>
      <c r="BF323" s="138">
        <f>IF(N323="snížená",J323,0)</f>
        <v>0</v>
      </c>
      <c r="BG323" s="138">
        <f>IF(N323="zákl. přenesená",J323,0)</f>
        <v>0</v>
      </c>
      <c r="BH323" s="138">
        <f>IF(N323="sníž. přenesená",J323,0)</f>
        <v>0</v>
      </c>
      <c r="BI323" s="138">
        <f>IF(N323="nulová",J323,0)</f>
        <v>0</v>
      </c>
      <c r="BJ323" s="15" t="s">
        <v>84</v>
      </c>
      <c r="BK323" s="138">
        <f>ROUND(I323*H323,2)</f>
        <v>0</v>
      </c>
      <c r="BL323" s="15" t="s">
        <v>214</v>
      </c>
      <c r="BM323" s="246" t="s">
        <v>580</v>
      </c>
    </row>
    <row r="324" spans="1:65" s="2" customFormat="1" ht="16.5" customHeight="1">
      <c r="A324" s="38"/>
      <c r="B324" s="39"/>
      <c r="C324" s="247" t="s">
        <v>581</v>
      </c>
      <c r="D324" s="247" t="s">
        <v>221</v>
      </c>
      <c r="E324" s="248" t="s">
        <v>382</v>
      </c>
      <c r="F324" s="249" t="s">
        <v>383</v>
      </c>
      <c r="G324" s="250" t="s">
        <v>239</v>
      </c>
      <c r="H324" s="251">
        <v>1</v>
      </c>
      <c r="I324" s="252"/>
      <c r="J324" s="253">
        <f>ROUND(I324*H324,2)</f>
        <v>0</v>
      </c>
      <c r="K324" s="254"/>
      <c r="L324" s="255"/>
      <c r="M324" s="256" t="s">
        <v>1</v>
      </c>
      <c r="N324" s="257" t="s">
        <v>44</v>
      </c>
      <c r="O324" s="91"/>
      <c r="P324" s="244">
        <f>O324*H324</f>
        <v>0</v>
      </c>
      <c r="Q324" s="244">
        <v>0</v>
      </c>
      <c r="R324" s="244">
        <f>Q324*H324</f>
        <v>0</v>
      </c>
      <c r="S324" s="244">
        <v>0</v>
      </c>
      <c r="T324" s="245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6" t="s">
        <v>234</v>
      </c>
      <c r="AT324" s="246" t="s">
        <v>221</v>
      </c>
      <c r="AU324" s="246" t="s">
        <v>555</v>
      </c>
      <c r="AY324" s="15" t="s">
        <v>209</v>
      </c>
      <c r="BE324" s="138">
        <f>IF(N324="základní",J324,0)</f>
        <v>0</v>
      </c>
      <c r="BF324" s="138">
        <f>IF(N324="snížená",J324,0)</f>
        <v>0</v>
      </c>
      <c r="BG324" s="138">
        <f>IF(N324="zákl. přenesená",J324,0)</f>
        <v>0</v>
      </c>
      <c r="BH324" s="138">
        <f>IF(N324="sníž. přenesená",J324,0)</f>
        <v>0</v>
      </c>
      <c r="BI324" s="138">
        <f>IF(N324="nulová",J324,0)</f>
        <v>0</v>
      </c>
      <c r="BJ324" s="15" t="s">
        <v>84</v>
      </c>
      <c r="BK324" s="138">
        <f>ROUND(I324*H324,2)</f>
        <v>0</v>
      </c>
      <c r="BL324" s="15" t="s">
        <v>214</v>
      </c>
      <c r="BM324" s="246" t="s">
        <v>582</v>
      </c>
    </row>
    <row r="325" spans="1:65" s="2" customFormat="1" ht="24.15" customHeight="1">
      <c r="A325" s="38"/>
      <c r="B325" s="39"/>
      <c r="C325" s="234" t="s">
        <v>583</v>
      </c>
      <c r="D325" s="234" t="s">
        <v>210</v>
      </c>
      <c r="E325" s="235" t="s">
        <v>386</v>
      </c>
      <c r="F325" s="236" t="s">
        <v>387</v>
      </c>
      <c r="G325" s="237" t="s">
        <v>246</v>
      </c>
      <c r="H325" s="238">
        <v>1</v>
      </c>
      <c r="I325" s="239"/>
      <c r="J325" s="240">
        <f>ROUND(I325*H325,2)</f>
        <v>0</v>
      </c>
      <c r="K325" s="241"/>
      <c r="L325" s="41"/>
      <c r="M325" s="242" t="s">
        <v>1</v>
      </c>
      <c r="N325" s="243" t="s">
        <v>44</v>
      </c>
      <c r="O325" s="91"/>
      <c r="P325" s="244">
        <f>O325*H325</f>
        <v>0</v>
      </c>
      <c r="Q325" s="244">
        <v>0</v>
      </c>
      <c r="R325" s="244">
        <f>Q325*H325</f>
        <v>0</v>
      </c>
      <c r="S325" s="244">
        <v>0</v>
      </c>
      <c r="T325" s="245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6" t="s">
        <v>214</v>
      </c>
      <c r="AT325" s="246" t="s">
        <v>210</v>
      </c>
      <c r="AU325" s="246" t="s">
        <v>555</v>
      </c>
      <c r="AY325" s="15" t="s">
        <v>209</v>
      </c>
      <c r="BE325" s="138">
        <f>IF(N325="základní",J325,0)</f>
        <v>0</v>
      </c>
      <c r="BF325" s="138">
        <f>IF(N325="snížená",J325,0)</f>
        <v>0</v>
      </c>
      <c r="BG325" s="138">
        <f>IF(N325="zákl. přenesená",J325,0)</f>
        <v>0</v>
      </c>
      <c r="BH325" s="138">
        <f>IF(N325="sníž. přenesená",J325,0)</f>
        <v>0</v>
      </c>
      <c r="BI325" s="138">
        <f>IF(N325="nulová",J325,0)</f>
        <v>0</v>
      </c>
      <c r="BJ325" s="15" t="s">
        <v>84</v>
      </c>
      <c r="BK325" s="138">
        <f>ROUND(I325*H325,2)</f>
        <v>0</v>
      </c>
      <c r="BL325" s="15" t="s">
        <v>214</v>
      </c>
      <c r="BM325" s="246" t="s">
        <v>584</v>
      </c>
    </row>
    <row r="326" spans="1:65" s="2" customFormat="1" ht="21.75" customHeight="1">
      <c r="A326" s="38"/>
      <c r="B326" s="39"/>
      <c r="C326" s="247" t="s">
        <v>585</v>
      </c>
      <c r="D326" s="247" t="s">
        <v>221</v>
      </c>
      <c r="E326" s="248" t="s">
        <v>390</v>
      </c>
      <c r="F326" s="249" t="s">
        <v>391</v>
      </c>
      <c r="G326" s="250" t="s">
        <v>392</v>
      </c>
      <c r="H326" s="251">
        <v>1</v>
      </c>
      <c r="I326" s="252"/>
      <c r="J326" s="253">
        <f>ROUND(I326*H326,2)</f>
        <v>0</v>
      </c>
      <c r="K326" s="254"/>
      <c r="L326" s="255"/>
      <c r="M326" s="256" t="s">
        <v>1</v>
      </c>
      <c r="N326" s="257" t="s">
        <v>44</v>
      </c>
      <c r="O326" s="91"/>
      <c r="P326" s="244">
        <f>O326*H326</f>
        <v>0</v>
      </c>
      <c r="Q326" s="244">
        <v>0</v>
      </c>
      <c r="R326" s="244">
        <f>Q326*H326</f>
        <v>0</v>
      </c>
      <c r="S326" s="244">
        <v>0</v>
      </c>
      <c r="T326" s="245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6" t="s">
        <v>234</v>
      </c>
      <c r="AT326" s="246" t="s">
        <v>221</v>
      </c>
      <c r="AU326" s="246" t="s">
        <v>555</v>
      </c>
      <c r="AY326" s="15" t="s">
        <v>209</v>
      </c>
      <c r="BE326" s="138">
        <f>IF(N326="základní",J326,0)</f>
        <v>0</v>
      </c>
      <c r="BF326" s="138">
        <f>IF(N326="snížená",J326,0)</f>
        <v>0</v>
      </c>
      <c r="BG326" s="138">
        <f>IF(N326="zákl. přenesená",J326,0)</f>
        <v>0</v>
      </c>
      <c r="BH326" s="138">
        <f>IF(N326="sníž. přenesená",J326,0)</f>
        <v>0</v>
      </c>
      <c r="BI326" s="138">
        <f>IF(N326="nulová",J326,0)</f>
        <v>0</v>
      </c>
      <c r="BJ326" s="15" t="s">
        <v>84</v>
      </c>
      <c r="BK326" s="138">
        <f>ROUND(I326*H326,2)</f>
        <v>0</v>
      </c>
      <c r="BL326" s="15" t="s">
        <v>214</v>
      </c>
      <c r="BM326" s="246" t="s">
        <v>586</v>
      </c>
    </row>
    <row r="327" spans="1:65" s="2" customFormat="1" ht="16.5" customHeight="1">
      <c r="A327" s="38"/>
      <c r="B327" s="39"/>
      <c r="C327" s="247" t="s">
        <v>587</v>
      </c>
      <c r="D327" s="247" t="s">
        <v>221</v>
      </c>
      <c r="E327" s="248" t="s">
        <v>395</v>
      </c>
      <c r="F327" s="249" t="s">
        <v>396</v>
      </c>
      <c r="G327" s="250" t="s">
        <v>239</v>
      </c>
      <c r="H327" s="251">
        <v>1</v>
      </c>
      <c r="I327" s="252"/>
      <c r="J327" s="253">
        <f>ROUND(I327*H327,2)</f>
        <v>0</v>
      </c>
      <c r="K327" s="254"/>
      <c r="L327" s="255"/>
      <c r="M327" s="256" t="s">
        <v>1</v>
      </c>
      <c r="N327" s="257" t="s">
        <v>44</v>
      </c>
      <c r="O327" s="91"/>
      <c r="P327" s="244">
        <f>O327*H327</f>
        <v>0</v>
      </c>
      <c r="Q327" s="244">
        <v>1E-05</v>
      </c>
      <c r="R327" s="244">
        <f>Q327*H327</f>
        <v>1E-05</v>
      </c>
      <c r="S327" s="244">
        <v>0</v>
      </c>
      <c r="T327" s="245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6" t="s">
        <v>234</v>
      </c>
      <c r="AT327" s="246" t="s">
        <v>221</v>
      </c>
      <c r="AU327" s="246" t="s">
        <v>555</v>
      </c>
      <c r="AY327" s="15" t="s">
        <v>209</v>
      </c>
      <c r="BE327" s="138">
        <f>IF(N327="základní",J327,0)</f>
        <v>0</v>
      </c>
      <c r="BF327" s="138">
        <f>IF(N327="snížená",J327,0)</f>
        <v>0</v>
      </c>
      <c r="BG327" s="138">
        <f>IF(N327="zákl. přenesená",J327,0)</f>
        <v>0</v>
      </c>
      <c r="BH327" s="138">
        <f>IF(N327="sníž. přenesená",J327,0)</f>
        <v>0</v>
      </c>
      <c r="BI327" s="138">
        <f>IF(N327="nulová",J327,0)</f>
        <v>0</v>
      </c>
      <c r="BJ327" s="15" t="s">
        <v>84</v>
      </c>
      <c r="BK327" s="138">
        <f>ROUND(I327*H327,2)</f>
        <v>0</v>
      </c>
      <c r="BL327" s="15" t="s">
        <v>214</v>
      </c>
      <c r="BM327" s="246" t="s">
        <v>588</v>
      </c>
    </row>
    <row r="328" spans="1:65" s="2" customFormat="1" ht="16.5" customHeight="1">
      <c r="A328" s="38"/>
      <c r="B328" s="39"/>
      <c r="C328" s="247" t="s">
        <v>589</v>
      </c>
      <c r="D328" s="247" t="s">
        <v>221</v>
      </c>
      <c r="E328" s="248" t="s">
        <v>445</v>
      </c>
      <c r="F328" s="249" t="s">
        <v>446</v>
      </c>
      <c r="G328" s="250" t="s">
        <v>239</v>
      </c>
      <c r="H328" s="251">
        <v>1</v>
      </c>
      <c r="I328" s="252"/>
      <c r="J328" s="253">
        <f>ROUND(I328*H328,2)</f>
        <v>0</v>
      </c>
      <c r="K328" s="254"/>
      <c r="L328" s="255"/>
      <c r="M328" s="256" t="s">
        <v>1</v>
      </c>
      <c r="N328" s="257" t="s">
        <v>44</v>
      </c>
      <c r="O328" s="91"/>
      <c r="P328" s="244">
        <f>O328*H328</f>
        <v>0</v>
      </c>
      <c r="Q328" s="244">
        <v>0</v>
      </c>
      <c r="R328" s="244">
        <f>Q328*H328</f>
        <v>0</v>
      </c>
      <c r="S328" s="244">
        <v>0</v>
      </c>
      <c r="T328" s="245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6" t="s">
        <v>234</v>
      </c>
      <c r="AT328" s="246" t="s">
        <v>221</v>
      </c>
      <c r="AU328" s="246" t="s">
        <v>555</v>
      </c>
      <c r="AY328" s="15" t="s">
        <v>209</v>
      </c>
      <c r="BE328" s="138">
        <f>IF(N328="základní",J328,0)</f>
        <v>0</v>
      </c>
      <c r="BF328" s="138">
        <f>IF(N328="snížená",J328,0)</f>
        <v>0</v>
      </c>
      <c r="BG328" s="138">
        <f>IF(N328="zákl. přenesená",J328,0)</f>
        <v>0</v>
      </c>
      <c r="BH328" s="138">
        <f>IF(N328="sníž. přenesená",J328,0)</f>
        <v>0</v>
      </c>
      <c r="BI328" s="138">
        <f>IF(N328="nulová",J328,0)</f>
        <v>0</v>
      </c>
      <c r="BJ328" s="15" t="s">
        <v>84</v>
      </c>
      <c r="BK328" s="138">
        <f>ROUND(I328*H328,2)</f>
        <v>0</v>
      </c>
      <c r="BL328" s="15" t="s">
        <v>214</v>
      </c>
      <c r="BM328" s="246" t="s">
        <v>590</v>
      </c>
    </row>
    <row r="329" spans="1:65" s="2" customFormat="1" ht="16.5" customHeight="1">
      <c r="A329" s="38"/>
      <c r="B329" s="39"/>
      <c r="C329" s="234" t="s">
        <v>591</v>
      </c>
      <c r="D329" s="234" t="s">
        <v>210</v>
      </c>
      <c r="E329" s="235" t="s">
        <v>403</v>
      </c>
      <c r="F329" s="236" t="s">
        <v>404</v>
      </c>
      <c r="G329" s="237" t="s">
        <v>239</v>
      </c>
      <c r="H329" s="238">
        <v>1</v>
      </c>
      <c r="I329" s="239"/>
      <c r="J329" s="240">
        <f>ROUND(I329*H329,2)</f>
        <v>0</v>
      </c>
      <c r="K329" s="241"/>
      <c r="L329" s="41"/>
      <c r="M329" s="242" t="s">
        <v>1</v>
      </c>
      <c r="N329" s="243" t="s">
        <v>44</v>
      </c>
      <c r="O329" s="91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46" t="s">
        <v>214</v>
      </c>
      <c r="AT329" s="246" t="s">
        <v>210</v>
      </c>
      <c r="AU329" s="246" t="s">
        <v>555</v>
      </c>
      <c r="AY329" s="15" t="s">
        <v>209</v>
      </c>
      <c r="BE329" s="138">
        <f>IF(N329="základní",J329,0)</f>
        <v>0</v>
      </c>
      <c r="BF329" s="138">
        <f>IF(N329="snížená",J329,0)</f>
        <v>0</v>
      </c>
      <c r="BG329" s="138">
        <f>IF(N329="zákl. přenesená",J329,0)</f>
        <v>0</v>
      </c>
      <c r="BH329" s="138">
        <f>IF(N329="sníž. přenesená",J329,0)</f>
        <v>0</v>
      </c>
      <c r="BI329" s="138">
        <f>IF(N329="nulová",J329,0)</f>
        <v>0</v>
      </c>
      <c r="BJ329" s="15" t="s">
        <v>84</v>
      </c>
      <c r="BK329" s="138">
        <f>ROUND(I329*H329,2)</f>
        <v>0</v>
      </c>
      <c r="BL329" s="15" t="s">
        <v>214</v>
      </c>
      <c r="BM329" s="246" t="s">
        <v>592</v>
      </c>
    </row>
    <row r="330" spans="1:65" s="2" customFormat="1" ht="16.5" customHeight="1">
      <c r="A330" s="38"/>
      <c r="B330" s="39"/>
      <c r="C330" s="247" t="s">
        <v>593</v>
      </c>
      <c r="D330" s="247" t="s">
        <v>221</v>
      </c>
      <c r="E330" s="248" t="s">
        <v>407</v>
      </c>
      <c r="F330" s="249" t="s">
        <v>408</v>
      </c>
      <c r="G330" s="250" t="s">
        <v>239</v>
      </c>
      <c r="H330" s="251">
        <v>1</v>
      </c>
      <c r="I330" s="252"/>
      <c r="J330" s="253">
        <f>ROUND(I330*H330,2)</f>
        <v>0</v>
      </c>
      <c r="K330" s="254"/>
      <c r="L330" s="255"/>
      <c r="M330" s="256" t="s">
        <v>1</v>
      </c>
      <c r="N330" s="257" t="s">
        <v>44</v>
      </c>
      <c r="O330" s="91"/>
      <c r="P330" s="244">
        <f>O330*H330</f>
        <v>0</v>
      </c>
      <c r="Q330" s="244">
        <v>0</v>
      </c>
      <c r="R330" s="244">
        <f>Q330*H330</f>
        <v>0</v>
      </c>
      <c r="S330" s="244">
        <v>0</v>
      </c>
      <c r="T330" s="245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6" t="s">
        <v>234</v>
      </c>
      <c r="AT330" s="246" t="s">
        <v>221</v>
      </c>
      <c r="AU330" s="246" t="s">
        <v>555</v>
      </c>
      <c r="AY330" s="15" t="s">
        <v>209</v>
      </c>
      <c r="BE330" s="138">
        <f>IF(N330="základní",J330,0)</f>
        <v>0</v>
      </c>
      <c r="BF330" s="138">
        <f>IF(N330="snížená",J330,0)</f>
        <v>0</v>
      </c>
      <c r="BG330" s="138">
        <f>IF(N330="zákl. přenesená",J330,0)</f>
        <v>0</v>
      </c>
      <c r="BH330" s="138">
        <f>IF(N330="sníž. přenesená",J330,0)</f>
        <v>0</v>
      </c>
      <c r="BI330" s="138">
        <f>IF(N330="nulová",J330,0)</f>
        <v>0</v>
      </c>
      <c r="BJ330" s="15" t="s">
        <v>84</v>
      </c>
      <c r="BK330" s="138">
        <f>ROUND(I330*H330,2)</f>
        <v>0</v>
      </c>
      <c r="BL330" s="15" t="s">
        <v>214</v>
      </c>
      <c r="BM330" s="246" t="s">
        <v>594</v>
      </c>
    </row>
    <row r="331" spans="1:63" s="12" customFormat="1" ht="25.9" customHeight="1">
      <c r="A331" s="12"/>
      <c r="B331" s="220"/>
      <c r="C331" s="221"/>
      <c r="D331" s="222" t="s">
        <v>78</v>
      </c>
      <c r="E331" s="223" t="s">
        <v>595</v>
      </c>
      <c r="F331" s="223" t="s">
        <v>596</v>
      </c>
      <c r="G331" s="221"/>
      <c r="H331" s="221"/>
      <c r="I331" s="224"/>
      <c r="J331" s="225">
        <f>BK331</f>
        <v>0</v>
      </c>
      <c r="K331" s="221"/>
      <c r="L331" s="226"/>
      <c r="M331" s="227"/>
      <c r="N331" s="228"/>
      <c r="O331" s="228"/>
      <c r="P331" s="229">
        <f>P332+SUM(P333:P338)</f>
        <v>0</v>
      </c>
      <c r="Q331" s="228"/>
      <c r="R331" s="229">
        <f>R332+SUM(R333:R338)</f>
        <v>0.10181</v>
      </c>
      <c r="S331" s="228"/>
      <c r="T331" s="230">
        <f>T332+SUM(T333:T338)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31" t="s">
        <v>84</v>
      </c>
      <c r="AT331" s="232" t="s">
        <v>78</v>
      </c>
      <c r="AU331" s="232" t="s">
        <v>79</v>
      </c>
      <c r="AY331" s="231" t="s">
        <v>209</v>
      </c>
      <c r="BK331" s="233">
        <f>BK332+SUM(BK333:BK338)</f>
        <v>0</v>
      </c>
    </row>
    <row r="332" spans="1:65" s="2" customFormat="1" ht="24.15" customHeight="1">
      <c r="A332" s="38"/>
      <c r="B332" s="39"/>
      <c r="C332" s="234" t="s">
        <v>597</v>
      </c>
      <c r="D332" s="234" t="s">
        <v>210</v>
      </c>
      <c r="E332" s="235" t="s">
        <v>211</v>
      </c>
      <c r="F332" s="236" t="s">
        <v>212</v>
      </c>
      <c r="G332" s="237" t="s">
        <v>213</v>
      </c>
      <c r="H332" s="238">
        <v>0.832</v>
      </c>
      <c r="I332" s="239"/>
      <c r="J332" s="240">
        <f>ROUND(I332*H332,2)</f>
        <v>0</v>
      </c>
      <c r="K332" s="241"/>
      <c r="L332" s="41"/>
      <c r="M332" s="242" t="s">
        <v>1</v>
      </c>
      <c r="N332" s="243" t="s">
        <v>44</v>
      </c>
      <c r="O332" s="91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6" t="s">
        <v>214</v>
      </c>
      <c r="AT332" s="246" t="s">
        <v>210</v>
      </c>
      <c r="AU332" s="246" t="s">
        <v>84</v>
      </c>
      <c r="AY332" s="15" t="s">
        <v>209</v>
      </c>
      <c r="BE332" s="138">
        <f>IF(N332="základní",J332,0)</f>
        <v>0</v>
      </c>
      <c r="BF332" s="138">
        <f>IF(N332="snížená",J332,0)</f>
        <v>0</v>
      </c>
      <c r="BG332" s="138">
        <f>IF(N332="zákl. přenesená",J332,0)</f>
        <v>0</v>
      </c>
      <c r="BH332" s="138">
        <f>IF(N332="sníž. přenesená",J332,0)</f>
        <v>0</v>
      </c>
      <c r="BI332" s="138">
        <f>IF(N332="nulová",J332,0)</f>
        <v>0</v>
      </c>
      <c r="BJ332" s="15" t="s">
        <v>84</v>
      </c>
      <c r="BK332" s="138">
        <f>ROUND(I332*H332,2)</f>
        <v>0</v>
      </c>
      <c r="BL332" s="15" t="s">
        <v>214</v>
      </c>
      <c r="BM332" s="246" t="s">
        <v>598</v>
      </c>
    </row>
    <row r="333" spans="1:65" s="2" customFormat="1" ht="16.5" customHeight="1">
      <c r="A333" s="38"/>
      <c r="B333" s="39"/>
      <c r="C333" s="247" t="s">
        <v>599</v>
      </c>
      <c r="D333" s="247" t="s">
        <v>221</v>
      </c>
      <c r="E333" s="248" t="s">
        <v>316</v>
      </c>
      <c r="F333" s="249" t="s">
        <v>317</v>
      </c>
      <c r="G333" s="250" t="s">
        <v>239</v>
      </c>
      <c r="H333" s="251">
        <v>1</v>
      </c>
      <c r="I333" s="252"/>
      <c r="J333" s="253">
        <f>ROUND(I333*H333,2)</f>
        <v>0</v>
      </c>
      <c r="K333" s="254"/>
      <c r="L333" s="255"/>
      <c r="M333" s="256" t="s">
        <v>1</v>
      </c>
      <c r="N333" s="257" t="s">
        <v>44</v>
      </c>
      <c r="O333" s="91"/>
      <c r="P333" s="244">
        <f>O333*H333</f>
        <v>0</v>
      </c>
      <c r="Q333" s="244">
        <v>0</v>
      </c>
      <c r="R333" s="244">
        <f>Q333*H333</f>
        <v>0</v>
      </c>
      <c r="S333" s="244">
        <v>0</v>
      </c>
      <c r="T333" s="245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6" t="s">
        <v>234</v>
      </c>
      <c r="AT333" s="246" t="s">
        <v>221</v>
      </c>
      <c r="AU333" s="246" t="s">
        <v>84</v>
      </c>
      <c r="AY333" s="15" t="s">
        <v>209</v>
      </c>
      <c r="BE333" s="138">
        <f>IF(N333="základní",J333,0)</f>
        <v>0</v>
      </c>
      <c r="BF333" s="138">
        <f>IF(N333="snížená",J333,0)</f>
        <v>0</v>
      </c>
      <c r="BG333" s="138">
        <f>IF(N333="zákl. přenesená",J333,0)</f>
        <v>0</v>
      </c>
      <c r="BH333" s="138">
        <f>IF(N333="sníž. přenesená",J333,0)</f>
        <v>0</v>
      </c>
      <c r="BI333" s="138">
        <f>IF(N333="nulová",J333,0)</f>
        <v>0</v>
      </c>
      <c r="BJ333" s="15" t="s">
        <v>84</v>
      </c>
      <c r="BK333" s="138">
        <f>ROUND(I333*H333,2)</f>
        <v>0</v>
      </c>
      <c r="BL333" s="15" t="s">
        <v>214</v>
      </c>
      <c r="BM333" s="246" t="s">
        <v>600</v>
      </c>
    </row>
    <row r="334" spans="1:65" s="2" customFormat="1" ht="16.5" customHeight="1">
      <c r="A334" s="38"/>
      <c r="B334" s="39"/>
      <c r="C334" s="247" t="s">
        <v>601</v>
      </c>
      <c r="D334" s="247" t="s">
        <v>221</v>
      </c>
      <c r="E334" s="248" t="s">
        <v>320</v>
      </c>
      <c r="F334" s="249" t="s">
        <v>321</v>
      </c>
      <c r="G334" s="250" t="s">
        <v>239</v>
      </c>
      <c r="H334" s="251">
        <v>1</v>
      </c>
      <c r="I334" s="252"/>
      <c r="J334" s="253">
        <f>ROUND(I334*H334,2)</f>
        <v>0</v>
      </c>
      <c r="K334" s="254"/>
      <c r="L334" s="255"/>
      <c r="M334" s="256" t="s">
        <v>1</v>
      </c>
      <c r="N334" s="257" t="s">
        <v>44</v>
      </c>
      <c r="O334" s="91"/>
      <c r="P334" s="244">
        <f>O334*H334</f>
        <v>0</v>
      </c>
      <c r="Q334" s="244">
        <v>0.092</v>
      </c>
      <c r="R334" s="244">
        <f>Q334*H334</f>
        <v>0.092</v>
      </c>
      <c r="S334" s="244">
        <v>0</v>
      </c>
      <c r="T334" s="245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6" t="s">
        <v>234</v>
      </c>
      <c r="AT334" s="246" t="s">
        <v>221</v>
      </c>
      <c r="AU334" s="246" t="s">
        <v>84</v>
      </c>
      <c r="AY334" s="15" t="s">
        <v>209</v>
      </c>
      <c r="BE334" s="138">
        <f>IF(N334="základní",J334,0)</f>
        <v>0</v>
      </c>
      <c r="BF334" s="138">
        <f>IF(N334="snížená",J334,0)</f>
        <v>0</v>
      </c>
      <c r="BG334" s="138">
        <f>IF(N334="zákl. přenesená",J334,0)</f>
        <v>0</v>
      </c>
      <c r="BH334" s="138">
        <f>IF(N334="sníž. přenesená",J334,0)</f>
        <v>0</v>
      </c>
      <c r="BI334" s="138">
        <f>IF(N334="nulová",J334,0)</f>
        <v>0</v>
      </c>
      <c r="BJ334" s="15" t="s">
        <v>84</v>
      </c>
      <c r="BK334" s="138">
        <f>ROUND(I334*H334,2)</f>
        <v>0</v>
      </c>
      <c r="BL334" s="15" t="s">
        <v>214</v>
      </c>
      <c r="BM334" s="246" t="s">
        <v>602</v>
      </c>
    </row>
    <row r="335" spans="1:65" s="2" customFormat="1" ht="24.15" customHeight="1">
      <c r="A335" s="38"/>
      <c r="B335" s="39"/>
      <c r="C335" s="234" t="s">
        <v>603</v>
      </c>
      <c r="D335" s="234" t="s">
        <v>210</v>
      </c>
      <c r="E335" s="235" t="s">
        <v>324</v>
      </c>
      <c r="F335" s="236" t="s">
        <v>325</v>
      </c>
      <c r="G335" s="237" t="s">
        <v>239</v>
      </c>
      <c r="H335" s="238">
        <v>1</v>
      </c>
      <c r="I335" s="239"/>
      <c r="J335" s="240">
        <f>ROUND(I335*H335,2)</f>
        <v>0</v>
      </c>
      <c r="K335" s="241"/>
      <c r="L335" s="41"/>
      <c r="M335" s="242" t="s">
        <v>1</v>
      </c>
      <c r="N335" s="243" t="s">
        <v>44</v>
      </c>
      <c r="O335" s="91"/>
      <c r="P335" s="244">
        <f>O335*H335</f>
        <v>0</v>
      </c>
      <c r="Q335" s="244">
        <v>0</v>
      </c>
      <c r="R335" s="244">
        <f>Q335*H335</f>
        <v>0</v>
      </c>
      <c r="S335" s="244">
        <v>0</v>
      </c>
      <c r="T335" s="245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46" t="s">
        <v>214</v>
      </c>
      <c r="AT335" s="246" t="s">
        <v>210</v>
      </c>
      <c r="AU335" s="246" t="s">
        <v>84</v>
      </c>
      <c r="AY335" s="15" t="s">
        <v>209</v>
      </c>
      <c r="BE335" s="138">
        <f>IF(N335="základní",J335,0)</f>
        <v>0</v>
      </c>
      <c r="BF335" s="138">
        <f>IF(N335="snížená",J335,0)</f>
        <v>0</v>
      </c>
      <c r="BG335" s="138">
        <f>IF(N335="zákl. přenesená",J335,0)</f>
        <v>0</v>
      </c>
      <c r="BH335" s="138">
        <f>IF(N335="sníž. přenesená",J335,0)</f>
        <v>0</v>
      </c>
      <c r="BI335" s="138">
        <f>IF(N335="nulová",J335,0)</f>
        <v>0</v>
      </c>
      <c r="BJ335" s="15" t="s">
        <v>84</v>
      </c>
      <c r="BK335" s="138">
        <f>ROUND(I335*H335,2)</f>
        <v>0</v>
      </c>
      <c r="BL335" s="15" t="s">
        <v>214</v>
      </c>
      <c r="BM335" s="246" t="s">
        <v>604</v>
      </c>
    </row>
    <row r="336" spans="1:65" s="2" customFormat="1" ht="16.5" customHeight="1">
      <c r="A336" s="38"/>
      <c r="B336" s="39"/>
      <c r="C336" s="247" t="s">
        <v>605</v>
      </c>
      <c r="D336" s="247" t="s">
        <v>221</v>
      </c>
      <c r="E336" s="248" t="s">
        <v>328</v>
      </c>
      <c r="F336" s="249" t="s">
        <v>329</v>
      </c>
      <c r="G336" s="250" t="s">
        <v>213</v>
      </c>
      <c r="H336" s="251">
        <v>0.85</v>
      </c>
      <c r="I336" s="252"/>
      <c r="J336" s="253">
        <f>ROUND(I336*H336,2)</f>
        <v>0</v>
      </c>
      <c r="K336" s="254"/>
      <c r="L336" s="255"/>
      <c r="M336" s="256" t="s">
        <v>1</v>
      </c>
      <c r="N336" s="257" t="s">
        <v>44</v>
      </c>
      <c r="O336" s="91"/>
      <c r="P336" s="244">
        <f>O336*H336</f>
        <v>0</v>
      </c>
      <c r="Q336" s="244">
        <v>0</v>
      </c>
      <c r="R336" s="244">
        <f>Q336*H336</f>
        <v>0</v>
      </c>
      <c r="S336" s="244">
        <v>0</v>
      </c>
      <c r="T336" s="245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46" t="s">
        <v>234</v>
      </c>
      <c r="AT336" s="246" t="s">
        <v>221</v>
      </c>
      <c r="AU336" s="246" t="s">
        <v>84</v>
      </c>
      <c r="AY336" s="15" t="s">
        <v>209</v>
      </c>
      <c r="BE336" s="138">
        <f>IF(N336="základní",J336,0)</f>
        <v>0</v>
      </c>
      <c r="BF336" s="138">
        <f>IF(N336="snížená",J336,0)</f>
        <v>0</v>
      </c>
      <c r="BG336" s="138">
        <f>IF(N336="zákl. přenesená",J336,0)</f>
        <v>0</v>
      </c>
      <c r="BH336" s="138">
        <f>IF(N336="sníž. přenesená",J336,0)</f>
        <v>0</v>
      </c>
      <c r="BI336" s="138">
        <f>IF(N336="nulová",J336,0)</f>
        <v>0</v>
      </c>
      <c r="BJ336" s="15" t="s">
        <v>84</v>
      </c>
      <c r="BK336" s="138">
        <f>ROUND(I336*H336,2)</f>
        <v>0</v>
      </c>
      <c r="BL336" s="15" t="s">
        <v>214</v>
      </c>
      <c r="BM336" s="246" t="s">
        <v>606</v>
      </c>
    </row>
    <row r="337" spans="1:65" s="2" customFormat="1" ht="16.5" customHeight="1">
      <c r="A337" s="38"/>
      <c r="B337" s="39"/>
      <c r="C337" s="234" t="s">
        <v>607</v>
      </c>
      <c r="D337" s="234" t="s">
        <v>210</v>
      </c>
      <c r="E337" s="235" t="s">
        <v>216</v>
      </c>
      <c r="F337" s="236" t="s">
        <v>217</v>
      </c>
      <c r="G337" s="237" t="s">
        <v>213</v>
      </c>
      <c r="H337" s="238">
        <v>0.832</v>
      </c>
      <c r="I337" s="239"/>
      <c r="J337" s="240">
        <f>ROUND(I337*H337,2)</f>
        <v>0</v>
      </c>
      <c r="K337" s="241"/>
      <c r="L337" s="41"/>
      <c r="M337" s="242" t="s">
        <v>1</v>
      </c>
      <c r="N337" s="243" t="s">
        <v>44</v>
      </c>
      <c r="O337" s="91"/>
      <c r="P337" s="244">
        <f>O337*H337</f>
        <v>0</v>
      </c>
      <c r="Q337" s="244">
        <v>0</v>
      </c>
      <c r="R337" s="244">
        <f>Q337*H337</f>
        <v>0</v>
      </c>
      <c r="S337" s="244">
        <v>0</v>
      </c>
      <c r="T337" s="245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6" t="s">
        <v>214</v>
      </c>
      <c r="AT337" s="246" t="s">
        <v>210</v>
      </c>
      <c r="AU337" s="246" t="s">
        <v>84</v>
      </c>
      <c r="AY337" s="15" t="s">
        <v>209</v>
      </c>
      <c r="BE337" s="138">
        <f>IF(N337="základní",J337,0)</f>
        <v>0</v>
      </c>
      <c r="BF337" s="138">
        <f>IF(N337="snížená",J337,0)</f>
        <v>0</v>
      </c>
      <c r="BG337" s="138">
        <f>IF(N337="zákl. přenesená",J337,0)</f>
        <v>0</v>
      </c>
      <c r="BH337" s="138">
        <f>IF(N337="sníž. přenesená",J337,0)</f>
        <v>0</v>
      </c>
      <c r="BI337" s="138">
        <f>IF(N337="nulová",J337,0)</f>
        <v>0</v>
      </c>
      <c r="BJ337" s="15" t="s">
        <v>84</v>
      </c>
      <c r="BK337" s="138">
        <f>ROUND(I337*H337,2)</f>
        <v>0</v>
      </c>
      <c r="BL337" s="15" t="s">
        <v>214</v>
      </c>
      <c r="BM337" s="246" t="s">
        <v>608</v>
      </c>
    </row>
    <row r="338" spans="1:63" s="12" customFormat="1" ht="22.8" customHeight="1">
      <c r="A338" s="12"/>
      <c r="B338" s="220"/>
      <c r="C338" s="221"/>
      <c r="D338" s="222" t="s">
        <v>78</v>
      </c>
      <c r="E338" s="258" t="s">
        <v>609</v>
      </c>
      <c r="F338" s="258" t="s">
        <v>610</v>
      </c>
      <c r="G338" s="221"/>
      <c r="H338" s="221"/>
      <c r="I338" s="224"/>
      <c r="J338" s="259">
        <f>BK338</f>
        <v>0</v>
      </c>
      <c r="K338" s="221"/>
      <c r="L338" s="226"/>
      <c r="M338" s="227"/>
      <c r="N338" s="228"/>
      <c r="O338" s="228"/>
      <c r="P338" s="229">
        <f>SUM(P339:P357)</f>
        <v>0</v>
      </c>
      <c r="Q338" s="228"/>
      <c r="R338" s="229">
        <f>SUM(R339:R357)</f>
        <v>0.00981</v>
      </c>
      <c r="S338" s="228"/>
      <c r="T338" s="230">
        <f>SUM(T339:T357)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31" t="s">
        <v>84</v>
      </c>
      <c r="AT338" s="232" t="s">
        <v>78</v>
      </c>
      <c r="AU338" s="232" t="s">
        <v>84</v>
      </c>
      <c r="AY338" s="231" t="s">
        <v>209</v>
      </c>
      <c r="BK338" s="233">
        <f>SUM(BK339:BK357)</f>
        <v>0</v>
      </c>
    </row>
    <row r="339" spans="1:65" s="2" customFormat="1" ht="24.15" customHeight="1">
      <c r="A339" s="38"/>
      <c r="B339" s="39"/>
      <c r="C339" s="234" t="s">
        <v>611</v>
      </c>
      <c r="D339" s="234" t="s">
        <v>210</v>
      </c>
      <c r="E339" s="235" t="s">
        <v>336</v>
      </c>
      <c r="F339" s="236" t="s">
        <v>337</v>
      </c>
      <c r="G339" s="237" t="s">
        <v>239</v>
      </c>
      <c r="H339" s="238">
        <v>1</v>
      </c>
      <c r="I339" s="239"/>
      <c r="J339" s="240">
        <f>ROUND(I339*H339,2)</f>
        <v>0</v>
      </c>
      <c r="K339" s="241"/>
      <c r="L339" s="41"/>
      <c r="M339" s="242" t="s">
        <v>1</v>
      </c>
      <c r="N339" s="243" t="s">
        <v>44</v>
      </c>
      <c r="O339" s="91"/>
      <c r="P339" s="244">
        <f>O339*H339</f>
        <v>0</v>
      </c>
      <c r="Q339" s="244">
        <v>0</v>
      </c>
      <c r="R339" s="244">
        <f>Q339*H339</f>
        <v>0</v>
      </c>
      <c r="S339" s="244">
        <v>0</v>
      </c>
      <c r="T339" s="245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46" t="s">
        <v>214</v>
      </c>
      <c r="AT339" s="246" t="s">
        <v>210</v>
      </c>
      <c r="AU339" s="246" t="s">
        <v>103</v>
      </c>
      <c r="AY339" s="15" t="s">
        <v>209</v>
      </c>
      <c r="BE339" s="138">
        <f>IF(N339="základní",J339,0)</f>
        <v>0</v>
      </c>
      <c r="BF339" s="138">
        <f>IF(N339="snížená",J339,0)</f>
        <v>0</v>
      </c>
      <c r="BG339" s="138">
        <f>IF(N339="zákl. přenesená",J339,0)</f>
        <v>0</v>
      </c>
      <c r="BH339" s="138">
        <f>IF(N339="sníž. přenesená",J339,0)</f>
        <v>0</v>
      </c>
      <c r="BI339" s="138">
        <f>IF(N339="nulová",J339,0)</f>
        <v>0</v>
      </c>
      <c r="BJ339" s="15" t="s">
        <v>84</v>
      </c>
      <c r="BK339" s="138">
        <f>ROUND(I339*H339,2)</f>
        <v>0</v>
      </c>
      <c r="BL339" s="15" t="s">
        <v>214</v>
      </c>
      <c r="BM339" s="246" t="s">
        <v>612</v>
      </c>
    </row>
    <row r="340" spans="1:65" s="2" customFormat="1" ht="16.5" customHeight="1">
      <c r="A340" s="38"/>
      <c r="B340" s="39"/>
      <c r="C340" s="247" t="s">
        <v>613</v>
      </c>
      <c r="D340" s="247" t="s">
        <v>221</v>
      </c>
      <c r="E340" s="248" t="s">
        <v>340</v>
      </c>
      <c r="F340" s="249" t="s">
        <v>341</v>
      </c>
      <c r="G340" s="250" t="s">
        <v>239</v>
      </c>
      <c r="H340" s="251">
        <v>1</v>
      </c>
      <c r="I340" s="252"/>
      <c r="J340" s="253">
        <f>ROUND(I340*H340,2)</f>
        <v>0</v>
      </c>
      <c r="K340" s="254"/>
      <c r="L340" s="255"/>
      <c r="M340" s="256" t="s">
        <v>1</v>
      </c>
      <c r="N340" s="257" t="s">
        <v>44</v>
      </c>
      <c r="O340" s="91"/>
      <c r="P340" s="244">
        <f>O340*H340</f>
        <v>0</v>
      </c>
      <c r="Q340" s="244">
        <v>0</v>
      </c>
      <c r="R340" s="244">
        <f>Q340*H340</f>
        <v>0</v>
      </c>
      <c r="S340" s="244">
        <v>0</v>
      </c>
      <c r="T340" s="245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6" t="s">
        <v>234</v>
      </c>
      <c r="AT340" s="246" t="s">
        <v>221</v>
      </c>
      <c r="AU340" s="246" t="s">
        <v>103</v>
      </c>
      <c r="AY340" s="15" t="s">
        <v>209</v>
      </c>
      <c r="BE340" s="138">
        <f>IF(N340="základní",J340,0)</f>
        <v>0</v>
      </c>
      <c r="BF340" s="138">
        <f>IF(N340="snížená",J340,0)</f>
        <v>0</v>
      </c>
      <c r="BG340" s="138">
        <f>IF(N340="zákl. přenesená",J340,0)</f>
        <v>0</v>
      </c>
      <c r="BH340" s="138">
        <f>IF(N340="sníž. přenesená",J340,0)</f>
        <v>0</v>
      </c>
      <c r="BI340" s="138">
        <f>IF(N340="nulová",J340,0)</f>
        <v>0</v>
      </c>
      <c r="BJ340" s="15" t="s">
        <v>84</v>
      </c>
      <c r="BK340" s="138">
        <f>ROUND(I340*H340,2)</f>
        <v>0</v>
      </c>
      <c r="BL340" s="15" t="s">
        <v>214</v>
      </c>
      <c r="BM340" s="246" t="s">
        <v>614</v>
      </c>
    </row>
    <row r="341" spans="1:65" s="2" customFormat="1" ht="24.15" customHeight="1">
      <c r="A341" s="38"/>
      <c r="B341" s="39"/>
      <c r="C341" s="234" t="s">
        <v>615</v>
      </c>
      <c r="D341" s="234" t="s">
        <v>210</v>
      </c>
      <c r="E341" s="235" t="s">
        <v>344</v>
      </c>
      <c r="F341" s="236" t="s">
        <v>345</v>
      </c>
      <c r="G341" s="237" t="s">
        <v>246</v>
      </c>
      <c r="H341" s="238">
        <v>1.5</v>
      </c>
      <c r="I341" s="239"/>
      <c r="J341" s="240">
        <f>ROUND(I341*H341,2)</f>
        <v>0</v>
      </c>
      <c r="K341" s="241"/>
      <c r="L341" s="41"/>
      <c r="M341" s="242" t="s">
        <v>1</v>
      </c>
      <c r="N341" s="243" t="s">
        <v>44</v>
      </c>
      <c r="O341" s="91"/>
      <c r="P341" s="244">
        <f>O341*H341</f>
        <v>0</v>
      </c>
      <c r="Q341" s="244">
        <v>0</v>
      </c>
      <c r="R341" s="244">
        <f>Q341*H341</f>
        <v>0</v>
      </c>
      <c r="S341" s="244">
        <v>0</v>
      </c>
      <c r="T341" s="245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46" t="s">
        <v>214</v>
      </c>
      <c r="AT341" s="246" t="s">
        <v>210</v>
      </c>
      <c r="AU341" s="246" t="s">
        <v>103</v>
      </c>
      <c r="AY341" s="15" t="s">
        <v>209</v>
      </c>
      <c r="BE341" s="138">
        <f>IF(N341="základní",J341,0)</f>
        <v>0</v>
      </c>
      <c r="BF341" s="138">
        <f>IF(N341="snížená",J341,0)</f>
        <v>0</v>
      </c>
      <c r="BG341" s="138">
        <f>IF(N341="zákl. přenesená",J341,0)</f>
        <v>0</v>
      </c>
      <c r="BH341" s="138">
        <f>IF(N341="sníž. přenesená",J341,0)</f>
        <v>0</v>
      </c>
      <c r="BI341" s="138">
        <f>IF(N341="nulová",J341,0)</f>
        <v>0</v>
      </c>
      <c r="BJ341" s="15" t="s">
        <v>84</v>
      </c>
      <c r="BK341" s="138">
        <f>ROUND(I341*H341,2)</f>
        <v>0</v>
      </c>
      <c r="BL341" s="15" t="s">
        <v>214</v>
      </c>
      <c r="BM341" s="246" t="s">
        <v>616</v>
      </c>
    </row>
    <row r="342" spans="1:65" s="2" customFormat="1" ht="24.15" customHeight="1">
      <c r="A342" s="38"/>
      <c r="B342" s="39"/>
      <c r="C342" s="234" t="s">
        <v>617</v>
      </c>
      <c r="D342" s="234" t="s">
        <v>210</v>
      </c>
      <c r="E342" s="235" t="s">
        <v>348</v>
      </c>
      <c r="F342" s="236" t="s">
        <v>349</v>
      </c>
      <c r="G342" s="237" t="s">
        <v>239</v>
      </c>
      <c r="H342" s="238">
        <v>5</v>
      </c>
      <c r="I342" s="239"/>
      <c r="J342" s="240">
        <f>ROUND(I342*H342,2)</f>
        <v>0</v>
      </c>
      <c r="K342" s="241"/>
      <c r="L342" s="41"/>
      <c r="M342" s="242" t="s">
        <v>1</v>
      </c>
      <c r="N342" s="243" t="s">
        <v>44</v>
      </c>
      <c r="O342" s="91"/>
      <c r="P342" s="244">
        <f>O342*H342</f>
        <v>0</v>
      </c>
      <c r="Q342" s="244">
        <v>0</v>
      </c>
      <c r="R342" s="244">
        <f>Q342*H342</f>
        <v>0</v>
      </c>
      <c r="S342" s="244">
        <v>0</v>
      </c>
      <c r="T342" s="245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6" t="s">
        <v>214</v>
      </c>
      <c r="AT342" s="246" t="s">
        <v>210</v>
      </c>
      <c r="AU342" s="246" t="s">
        <v>103</v>
      </c>
      <c r="AY342" s="15" t="s">
        <v>209</v>
      </c>
      <c r="BE342" s="138">
        <f>IF(N342="základní",J342,0)</f>
        <v>0</v>
      </c>
      <c r="BF342" s="138">
        <f>IF(N342="snížená",J342,0)</f>
        <v>0</v>
      </c>
      <c r="BG342" s="138">
        <f>IF(N342="zákl. přenesená",J342,0)</f>
        <v>0</v>
      </c>
      <c r="BH342" s="138">
        <f>IF(N342="sníž. přenesená",J342,0)</f>
        <v>0</v>
      </c>
      <c r="BI342" s="138">
        <f>IF(N342="nulová",J342,0)</f>
        <v>0</v>
      </c>
      <c r="BJ342" s="15" t="s">
        <v>84</v>
      </c>
      <c r="BK342" s="138">
        <f>ROUND(I342*H342,2)</f>
        <v>0</v>
      </c>
      <c r="BL342" s="15" t="s">
        <v>214</v>
      </c>
      <c r="BM342" s="246" t="s">
        <v>618</v>
      </c>
    </row>
    <row r="343" spans="1:65" s="2" customFormat="1" ht="24.15" customHeight="1">
      <c r="A343" s="38"/>
      <c r="B343" s="39"/>
      <c r="C343" s="234" t="s">
        <v>619</v>
      </c>
      <c r="D343" s="234" t="s">
        <v>210</v>
      </c>
      <c r="E343" s="235" t="s">
        <v>352</v>
      </c>
      <c r="F343" s="236" t="s">
        <v>353</v>
      </c>
      <c r="G343" s="237" t="s">
        <v>239</v>
      </c>
      <c r="H343" s="238">
        <v>8</v>
      </c>
      <c r="I343" s="239"/>
      <c r="J343" s="240">
        <f>ROUND(I343*H343,2)</f>
        <v>0</v>
      </c>
      <c r="K343" s="241"/>
      <c r="L343" s="41"/>
      <c r="M343" s="242" t="s">
        <v>1</v>
      </c>
      <c r="N343" s="243" t="s">
        <v>44</v>
      </c>
      <c r="O343" s="91"/>
      <c r="P343" s="244">
        <f>O343*H343</f>
        <v>0</v>
      </c>
      <c r="Q343" s="244">
        <v>0</v>
      </c>
      <c r="R343" s="244">
        <f>Q343*H343</f>
        <v>0</v>
      </c>
      <c r="S343" s="244">
        <v>0</v>
      </c>
      <c r="T343" s="245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6" t="s">
        <v>214</v>
      </c>
      <c r="AT343" s="246" t="s">
        <v>210</v>
      </c>
      <c r="AU343" s="246" t="s">
        <v>103</v>
      </c>
      <c r="AY343" s="15" t="s">
        <v>209</v>
      </c>
      <c r="BE343" s="138">
        <f>IF(N343="základní",J343,0)</f>
        <v>0</v>
      </c>
      <c r="BF343" s="138">
        <f>IF(N343="snížená",J343,0)</f>
        <v>0</v>
      </c>
      <c r="BG343" s="138">
        <f>IF(N343="zákl. přenesená",J343,0)</f>
        <v>0</v>
      </c>
      <c r="BH343" s="138">
        <f>IF(N343="sníž. přenesená",J343,0)</f>
        <v>0</v>
      </c>
      <c r="BI343" s="138">
        <f>IF(N343="nulová",J343,0)</f>
        <v>0</v>
      </c>
      <c r="BJ343" s="15" t="s">
        <v>84</v>
      </c>
      <c r="BK343" s="138">
        <f>ROUND(I343*H343,2)</f>
        <v>0</v>
      </c>
      <c r="BL343" s="15" t="s">
        <v>214</v>
      </c>
      <c r="BM343" s="246" t="s">
        <v>620</v>
      </c>
    </row>
    <row r="344" spans="1:65" s="2" customFormat="1" ht="16.5" customHeight="1">
      <c r="A344" s="38"/>
      <c r="B344" s="39"/>
      <c r="C344" s="247" t="s">
        <v>621</v>
      </c>
      <c r="D344" s="247" t="s">
        <v>221</v>
      </c>
      <c r="E344" s="248" t="s">
        <v>356</v>
      </c>
      <c r="F344" s="249" t="s">
        <v>357</v>
      </c>
      <c r="G344" s="250" t="s">
        <v>239</v>
      </c>
      <c r="H344" s="251">
        <v>1</v>
      </c>
      <c r="I344" s="252"/>
      <c r="J344" s="253">
        <f>ROUND(I344*H344,2)</f>
        <v>0</v>
      </c>
      <c r="K344" s="254"/>
      <c r="L344" s="255"/>
      <c r="M344" s="256" t="s">
        <v>1</v>
      </c>
      <c r="N344" s="257" t="s">
        <v>44</v>
      </c>
      <c r="O344" s="91"/>
      <c r="P344" s="244">
        <f>O344*H344</f>
        <v>0</v>
      </c>
      <c r="Q344" s="244">
        <v>3E-05</v>
      </c>
      <c r="R344" s="244">
        <f>Q344*H344</f>
        <v>3E-05</v>
      </c>
      <c r="S344" s="244">
        <v>0</v>
      </c>
      <c r="T344" s="245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6" t="s">
        <v>234</v>
      </c>
      <c r="AT344" s="246" t="s">
        <v>221</v>
      </c>
      <c r="AU344" s="246" t="s">
        <v>103</v>
      </c>
      <c r="AY344" s="15" t="s">
        <v>209</v>
      </c>
      <c r="BE344" s="138">
        <f>IF(N344="základní",J344,0)</f>
        <v>0</v>
      </c>
      <c r="BF344" s="138">
        <f>IF(N344="snížená",J344,0)</f>
        <v>0</v>
      </c>
      <c r="BG344" s="138">
        <f>IF(N344="zákl. přenesená",J344,0)</f>
        <v>0</v>
      </c>
      <c r="BH344" s="138">
        <f>IF(N344="sníž. přenesená",J344,0)</f>
        <v>0</v>
      </c>
      <c r="BI344" s="138">
        <f>IF(N344="nulová",J344,0)</f>
        <v>0</v>
      </c>
      <c r="BJ344" s="15" t="s">
        <v>84</v>
      </c>
      <c r="BK344" s="138">
        <f>ROUND(I344*H344,2)</f>
        <v>0</v>
      </c>
      <c r="BL344" s="15" t="s">
        <v>214</v>
      </c>
      <c r="BM344" s="246" t="s">
        <v>622</v>
      </c>
    </row>
    <row r="345" spans="1:65" s="2" customFormat="1" ht="21.75" customHeight="1">
      <c r="A345" s="38"/>
      <c r="B345" s="39"/>
      <c r="C345" s="247" t="s">
        <v>623</v>
      </c>
      <c r="D345" s="247" t="s">
        <v>221</v>
      </c>
      <c r="E345" s="248" t="s">
        <v>359</v>
      </c>
      <c r="F345" s="249" t="s">
        <v>360</v>
      </c>
      <c r="G345" s="250" t="s">
        <v>239</v>
      </c>
      <c r="H345" s="251">
        <v>1</v>
      </c>
      <c r="I345" s="252"/>
      <c r="J345" s="253">
        <f>ROUND(I345*H345,2)</f>
        <v>0</v>
      </c>
      <c r="K345" s="254"/>
      <c r="L345" s="255"/>
      <c r="M345" s="256" t="s">
        <v>1</v>
      </c>
      <c r="N345" s="257" t="s">
        <v>44</v>
      </c>
      <c r="O345" s="91"/>
      <c r="P345" s="244">
        <f>O345*H345</f>
        <v>0</v>
      </c>
      <c r="Q345" s="244">
        <v>3E-05</v>
      </c>
      <c r="R345" s="244">
        <f>Q345*H345</f>
        <v>3E-05</v>
      </c>
      <c r="S345" s="244">
        <v>0</v>
      </c>
      <c r="T345" s="245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46" t="s">
        <v>234</v>
      </c>
      <c r="AT345" s="246" t="s">
        <v>221</v>
      </c>
      <c r="AU345" s="246" t="s">
        <v>103</v>
      </c>
      <c r="AY345" s="15" t="s">
        <v>209</v>
      </c>
      <c r="BE345" s="138">
        <f>IF(N345="základní",J345,0)</f>
        <v>0</v>
      </c>
      <c r="BF345" s="138">
        <f>IF(N345="snížená",J345,0)</f>
        <v>0</v>
      </c>
      <c r="BG345" s="138">
        <f>IF(N345="zákl. přenesená",J345,0)</f>
        <v>0</v>
      </c>
      <c r="BH345" s="138">
        <f>IF(N345="sníž. přenesená",J345,0)</f>
        <v>0</v>
      </c>
      <c r="BI345" s="138">
        <f>IF(N345="nulová",J345,0)</f>
        <v>0</v>
      </c>
      <c r="BJ345" s="15" t="s">
        <v>84</v>
      </c>
      <c r="BK345" s="138">
        <f>ROUND(I345*H345,2)</f>
        <v>0</v>
      </c>
      <c r="BL345" s="15" t="s">
        <v>214</v>
      </c>
      <c r="BM345" s="246" t="s">
        <v>624</v>
      </c>
    </row>
    <row r="346" spans="1:65" s="2" customFormat="1" ht="16.5" customHeight="1">
      <c r="A346" s="38"/>
      <c r="B346" s="39"/>
      <c r="C346" s="247" t="s">
        <v>625</v>
      </c>
      <c r="D346" s="247" t="s">
        <v>221</v>
      </c>
      <c r="E346" s="248" t="s">
        <v>363</v>
      </c>
      <c r="F346" s="249" t="s">
        <v>364</v>
      </c>
      <c r="G346" s="250" t="s">
        <v>259</v>
      </c>
      <c r="H346" s="251">
        <v>0.009</v>
      </c>
      <c r="I346" s="252"/>
      <c r="J346" s="253">
        <f>ROUND(I346*H346,2)</f>
        <v>0</v>
      </c>
      <c r="K346" s="254"/>
      <c r="L346" s="255"/>
      <c r="M346" s="256" t="s">
        <v>1</v>
      </c>
      <c r="N346" s="257" t="s">
        <v>44</v>
      </c>
      <c r="O346" s="91"/>
      <c r="P346" s="244">
        <f>O346*H346</f>
        <v>0</v>
      </c>
      <c r="Q346" s="244">
        <v>0.16</v>
      </c>
      <c r="R346" s="244">
        <f>Q346*H346</f>
        <v>0.0014399999999999999</v>
      </c>
      <c r="S346" s="244">
        <v>0</v>
      </c>
      <c r="T346" s="245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6" t="s">
        <v>234</v>
      </c>
      <c r="AT346" s="246" t="s">
        <v>221</v>
      </c>
      <c r="AU346" s="246" t="s">
        <v>103</v>
      </c>
      <c r="AY346" s="15" t="s">
        <v>209</v>
      </c>
      <c r="BE346" s="138">
        <f>IF(N346="základní",J346,0)</f>
        <v>0</v>
      </c>
      <c r="BF346" s="138">
        <f>IF(N346="snížená",J346,0)</f>
        <v>0</v>
      </c>
      <c r="BG346" s="138">
        <f>IF(N346="zákl. přenesená",J346,0)</f>
        <v>0</v>
      </c>
      <c r="BH346" s="138">
        <f>IF(N346="sníž. přenesená",J346,0)</f>
        <v>0</v>
      </c>
      <c r="BI346" s="138">
        <f>IF(N346="nulová",J346,0)</f>
        <v>0</v>
      </c>
      <c r="BJ346" s="15" t="s">
        <v>84</v>
      </c>
      <c r="BK346" s="138">
        <f>ROUND(I346*H346,2)</f>
        <v>0</v>
      </c>
      <c r="BL346" s="15" t="s">
        <v>214</v>
      </c>
      <c r="BM346" s="246" t="s">
        <v>626</v>
      </c>
    </row>
    <row r="347" spans="1:65" s="2" customFormat="1" ht="16.5" customHeight="1">
      <c r="A347" s="38"/>
      <c r="B347" s="39"/>
      <c r="C347" s="247" t="s">
        <v>627</v>
      </c>
      <c r="D347" s="247" t="s">
        <v>221</v>
      </c>
      <c r="E347" s="248" t="s">
        <v>257</v>
      </c>
      <c r="F347" s="249" t="s">
        <v>258</v>
      </c>
      <c r="G347" s="250" t="s">
        <v>259</v>
      </c>
      <c r="H347" s="251">
        <v>0.004</v>
      </c>
      <c r="I347" s="252"/>
      <c r="J347" s="253">
        <f>ROUND(I347*H347,2)</f>
        <v>0</v>
      </c>
      <c r="K347" s="254"/>
      <c r="L347" s="255"/>
      <c r="M347" s="256" t="s">
        <v>1</v>
      </c>
      <c r="N347" s="257" t="s">
        <v>44</v>
      </c>
      <c r="O347" s="91"/>
      <c r="P347" s="244">
        <f>O347*H347</f>
        <v>0</v>
      </c>
      <c r="Q347" s="244">
        <v>0.9</v>
      </c>
      <c r="R347" s="244">
        <f>Q347*H347</f>
        <v>0.0036000000000000003</v>
      </c>
      <c r="S347" s="244">
        <v>0</v>
      </c>
      <c r="T347" s="245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6" t="s">
        <v>234</v>
      </c>
      <c r="AT347" s="246" t="s">
        <v>221</v>
      </c>
      <c r="AU347" s="246" t="s">
        <v>103</v>
      </c>
      <c r="AY347" s="15" t="s">
        <v>209</v>
      </c>
      <c r="BE347" s="138">
        <f>IF(N347="základní",J347,0)</f>
        <v>0</v>
      </c>
      <c r="BF347" s="138">
        <f>IF(N347="snížená",J347,0)</f>
        <v>0</v>
      </c>
      <c r="BG347" s="138">
        <f>IF(N347="zákl. přenesená",J347,0)</f>
        <v>0</v>
      </c>
      <c r="BH347" s="138">
        <f>IF(N347="sníž. přenesená",J347,0)</f>
        <v>0</v>
      </c>
      <c r="BI347" s="138">
        <f>IF(N347="nulová",J347,0)</f>
        <v>0</v>
      </c>
      <c r="BJ347" s="15" t="s">
        <v>84</v>
      </c>
      <c r="BK347" s="138">
        <f>ROUND(I347*H347,2)</f>
        <v>0</v>
      </c>
      <c r="BL347" s="15" t="s">
        <v>214</v>
      </c>
      <c r="BM347" s="246" t="s">
        <v>628</v>
      </c>
    </row>
    <row r="348" spans="1:65" s="2" customFormat="1" ht="16.5" customHeight="1">
      <c r="A348" s="38"/>
      <c r="B348" s="39"/>
      <c r="C348" s="247" t="s">
        <v>629</v>
      </c>
      <c r="D348" s="247" t="s">
        <v>221</v>
      </c>
      <c r="E348" s="248" t="s">
        <v>369</v>
      </c>
      <c r="F348" s="249" t="s">
        <v>370</v>
      </c>
      <c r="G348" s="250" t="s">
        <v>239</v>
      </c>
      <c r="H348" s="251">
        <v>2</v>
      </c>
      <c r="I348" s="252"/>
      <c r="J348" s="253">
        <f>ROUND(I348*H348,2)</f>
        <v>0</v>
      </c>
      <c r="K348" s="254"/>
      <c r="L348" s="255"/>
      <c r="M348" s="256" t="s">
        <v>1</v>
      </c>
      <c r="N348" s="257" t="s">
        <v>44</v>
      </c>
      <c r="O348" s="91"/>
      <c r="P348" s="244">
        <f>O348*H348</f>
        <v>0</v>
      </c>
      <c r="Q348" s="244">
        <v>0</v>
      </c>
      <c r="R348" s="244">
        <f>Q348*H348</f>
        <v>0</v>
      </c>
      <c r="S348" s="244">
        <v>0</v>
      </c>
      <c r="T348" s="245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6" t="s">
        <v>234</v>
      </c>
      <c r="AT348" s="246" t="s">
        <v>221</v>
      </c>
      <c r="AU348" s="246" t="s">
        <v>103</v>
      </c>
      <c r="AY348" s="15" t="s">
        <v>209</v>
      </c>
      <c r="BE348" s="138">
        <f>IF(N348="základní",J348,0)</f>
        <v>0</v>
      </c>
      <c r="BF348" s="138">
        <f>IF(N348="snížená",J348,0)</f>
        <v>0</v>
      </c>
      <c r="BG348" s="138">
        <f>IF(N348="zákl. přenesená",J348,0)</f>
        <v>0</v>
      </c>
      <c r="BH348" s="138">
        <f>IF(N348="sníž. přenesená",J348,0)</f>
        <v>0</v>
      </c>
      <c r="BI348" s="138">
        <f>IF(N348="nulová",J348,0)</f>
        <v>0</v>
      </c>
      <c r="BJ348" s="15" t="s">
        <v>84</v>
      </c>
      <c r="BK348" s="138">
        <f>ROUND(I348*H348,2)</f>
        <v>0</v>
      </c>
      <c r="BL348" s="15" t="s">
        <v>214</v>
      </c>
      <c r="BM348" s="246" t="s">
        <v>630</v>
      </c>
    </row>
    <row r="349" spans="1:65" s="2" customFormat="1" ht="16.5" customHeight="1">
      <c r="A349" s="38"/>
      <c r="B349" s="39"/>
      <c r="C349" s="247" t="s">
        <v>631</v>
      </c>
      <c r="D349" s="247" t="s">
        <v>221</v>
      </c>
      <c r="E349" s="248" t="s">
        <v>632</v>
      </c>
      <c r="F349" s="249" t="s">
        <v>577</v>
      </c>
      <c r="G349" s="250" t="s">
        <v>1</v>
      </c>
      <c r="H349" s="251">
        <v>1</v>
      </c>
      <c r="I349" s="252"/>
      <c r="J349" s="253">
        <f>ROUND(I349*H349,2)</f>
        <v>0</v>
      </c>
      <c r="K349" s="254"/>
      <c r="L349" s="255"/>
      <c r="M349" s="256" t="s">
        <v>1</v>
      </c>
      <c r="N349" s="257" t="s">
        <v>44</v>
      </c>
      <c r="O349" s="91"/>
      <c r="P349" s="244">
        <f>O349*H349</f>
        <v>0</v>
      </c>
      <c r="Q349" s="244">
        <v>0</v>
      </c>
      <c r="R349" s="244">
        <f>Q349*H349</f>
        <v>0</v>
      </c>
      <c r="S349" s="244">
        <v>0</v>
      </c>
      <c r="T349" s="245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46" t="s">
        <v>234</v>
      </c>
      <c r="AT349" s="246" t="s">
        <v>221</v>
      </c>
      <c r="AU349" s="246" t="s">
        <v>103</v>
      </c>
      <c r="AY349" s="15" t="s">
        <v>209</v>
      </c>
      <c r="BE349" s="138">
        <f>IF(N349="základní",J349,0)</f>
        <v>0</v>
      </c>
      <c r="BF349" s="138">
        <f>IF(N349="snížená",J349,0)</f>
        <v>0</v>
      </c>
      <c r="BG349" s="138">
        <f>IF(N349="zákl. přenesená",J349,0)</f>
        <v>0</v>
      </c>
      <c r="BH349" s="138">
        <f>IF(N349="sníž. přenesená",J349,0)</f>
        <v>0</v>
      </c>
      <c r="BI349" s="138">
        <f>IF(N349="nulová",J349,0)</f>
        <v>0</v>
      </c>
      <c r="BJ349" s="15" t="s">
        <v>84</v>
      </c>
      <c r="BK349" s="138">
        <f>ROUND(I349*H349,2)</f>
        <v>0</v>
      </c>
      <c r="BL349" s="15" t="s">
        <v>214</v>
      </c>
      <c r="BM349" s="246" t="s">
        <v>633</v>
      </c>
    </row>
    <row r="350" spans="1:65" s="2" customFormat="1" ht="16.5" customHeight="1">
      <c r="A350" s="38"/>
      <c r="B350" s="39"/>
      <c r="C350" s="247" t="s">
        <v>634</v>
      </c>
      <c r="D350" s="247" t="s">
        <v>221</v>
      </c>
      <c r="E350" s="248" t="s">
        <v>377</v>
      </c>
      <c r="F350" s="249" t="s">
        <v>378</v>
      </c>
      <c r="G350" s="250" t="s">
        <v>379</v>
      </c>
      <c r="H350" s="251">
        <v>1</v>
      </c>
      <c r="I350" s="252"/>
      <c r="J350" s="253">
        <f>ROUND(I350*H350,2)</f>
        <v>0</v>
      </c>
      <c r="K350" s="254"/>
      <c r="L350" s="255"/>
      <c r="M350" s="256" t="s">
        <v>1</v>
      </c>
      <c r="N350" s="257" t="s">
        <v>44</v>
      </c>
      <c r="O350" s="91"/>
      <c r="P350" s="244">
        <f>O350*H350</f>
        <v>0</v>
      </c>
      <c r="Q350" s="244">
        <v>0.001</v>
      </c>
      <c r="R350" s="244">
        <f>Q350*H350</f>
        <v>0.001</v>
      </c>
      <c r="S350" s="244">
        <v>0</v>
      </c>
      <c r="T350" s="245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6" t="s">
        <v>234</v>
      </c>
      <c r="AT350" s="246" t="s">
        <v>221</v>
      </c>
      <c r="AU350" s="246" t="s">
        <v>103</v>
      </c>
      <c r="AY350" s="15" t="s">
        <v>209</v>
      </c>
      <c r="BE350" s="138">
        <f>IF(N350="základní",J350,0)</f>
        <v>0</v>
      </c>
      <c r="BF350" s="138">
        <f>IF(N350="snížená",J350,0)</f>
        <v>0</v>
      </c>
      <c r="BG350" s="138">
        <f>IF(N350="zákl. přenesená",J350,0)</f>
        <v>0</v>
      </c>
      <c r="BH350" s="138">
        <f>IF(N350="sníž. přenesená",J350,0)</f>
        <v>0</v>
      </c>
      <c r="BI350" s="138">
        <f>IF(N350="nulová",J350,0)</f>
        <v>0</v>
      </c>
      <c r="BJ350" s="15" t="s">
        <v>84</v>
      </c>
      <c r="BK350" s="138">
        <f>ROUND(I350*H350,2)</f>
        <v>0</v>
      </c>
      <c r="BL350" s="15" t="s">
        <v>214</v>
      </c>
      <c r="BM350" s="246" t="s">
        <v>635</v>
      </c>
    </row>
    <row r="351" spans="1:65" s="2" customFormat="1" ht="16.5" customHeight="1">
      <c r="A351" s="38"/>
      <c r="B351" s="39"/>
      <c r="C351" s="247" t="s">
        <v>636</v>
      </c>
      <c r="D351" s="247" t="s">
        <v>221</v>
      </c>
      <c r="E351" s="248" t="s">
        <v>382</v>
      </c>
      <c r="F351" s="249" t="s">
        <v>383</v>
      </c>
      <c r="G351" s="250" t="s">
        <v>239</v>
      </c>
      <c r="H351" s="251">
        <v>1</v>
      </c>
      <c r="I351" s="252"/>
      <c r="J351" s="253">
        <f>ROUND(I351*H351,2)</f>
        <v>0</v>
      </c>
      <c r="K351" s="254"/>
      <c r="L351" s="255"/>
      <c r="M351" s="256" t="s">
        <v>1</v>
      </c>
      <c r="N351" s="257" t="s">
        <v>44</v>
      </c>
      <c r="O351" s="91"/>
      <c r="P351" s="244">
        <f>O351*H351</f>
        <v>0</v>
      </c>
      <c r="Q351" s="244">
        <v>0</v>
      </c>
      <c r="R351" s="244">
        <f>Q351*H351</f>
        <v>0</v>
      </c>
      <c r="S351" s="244">
        <v>0</v>
      </c>
      <c r="T351" s="245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6" t="s">
        <v>234</v>
      </c>
      <c r="AT351" s="246" t="s">
        <v>221</v>
      </c>
      <c r="AU351" s="246" t="s">
        <v>103</v>
      </c>
      <c r="AY351" s="15" t="s">
        <v>209</v>
      </c>
      <c r="BE351" s="138">
        <f>IF(N351="základní",J351,0)</f>
        <v>0</v>
      </c>
      <c r="BF351" s="138">
        <f>IF(N351="snížená",J351,0)</f>
        <v>0</v>
      </c>
      <c r="BG351" s="138">
        <f>IF(N351="zákl. přenesená",J351,0)</f>
        <v>0</v>
      </c>
      <c r="BH351" s="138">
        <f>IF(N351="sníž. přenesená",J351,0)</f>
        <v>0</v>
      </c>
      <c r="BI351" s="138">
        <f>IF(N351="nulová",J351,0)</f>
        <v>0</v>
      </c>
      <c r="BJ351" s="15" t="s">
        <v>84</v>
      </c>
      <c r="BK351" s="138">
        <f>ROUND(I351*H351,2)</f>
        <v>0</v>
      </c>
      <c r="BL351" s="15" t="s">
        <v>214</v>
      </c>
      <c r="BM351" s="246" t="s">
        <v>637</v>
      </c>
    </row>
    <row r="352" spans="1:65" s="2" customFormat="1" ht="24.15" customHeight="1">
      <c r="A352" s="38"/>
      <c r="B352" s="39"/>
      <c r="C352" s="234" t="s">
        <v>638</v>
      </c>
      <c r="D352" s="234" t="s">
        <v>210</v>
      </c>
      <c r="E352" s="235" t="s">
        <v>386</v>
      </c>
      <c r="F352" s="236" t="s">
        <v>387</v>
      </c>
      <c r="G352" s="237" t="s">
        <v>246</v>
      </c>
      <c r="H352" s="238">
        <v>1</v>
      </c>
      <c r="I352" s="239"/>
      <c r="J352" s="240">
        <f>ROUND(I352*H352,2)</f>
        <v>0</v>
      </c>
      <c r="K352" s="241"/>
      <c r="L352" s="41"/>
      <c r="M352" s="242" t="s">
        <v>1</v>
      </c>
      <c r="N352" s="243" t="s">
        <v>44</v>
      </c>
      <c r="O352" s="91"/>
      <c r="P352" s="244">
        <f>O352*H352</f>
        <v>0</v>
      </c>
      <c r="Q352" s="244">
        <v>0</v>
      </c>
      <c r="R352" s="244">
        <f>Q352*H352</f>
        <v>0</v>
      </c>
      <c r="S352" s="244">
        <v>0</v>
      </c>
      <c r="T352" s="245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46" t="s">
        <v>214</v>
      </c>
      <c r="AT352" s="246" t="s">
        <v>210</v>
      </c>
      <c r="AU352" s="246" t="s">
        <v>103</v>
      </c>
      <c r="AY352" s="15" t="s">
        <v>209</v>
      </c>
      <c r="BE352" s="138">
        <f>IF(N352="základní",J352,0)</f>
        <v>0</v>
      </c>
      <c r="BF352" s="138">
        <f>IF(N352="snížená",J352,0)</f>
        <v>0</v>
      </c>
      <c r="BG352" s="138">
        <f>IF(N352="zákl. přenesená",J352,0)</f>
        <v>0</v>
      </c>
      <c r="BH352" s="138">
        <f>IF(N352="sníž. přenesená",J352,0)</f>
        <v>0</v>
      </c>
      <c r="BI352" s="138">
        <f>IF(N352="nulová",J352,0)</f>
        <v>0</v>
      </c>
      <c r="BJ352" s="15" t="s">
        <v>84</v>
      </c>
      <c r="BK352" s="138">
        <f>ROUND(I352*H352,2)</f>
        <v>0</v>
      </c>
      <c r="BL352" s="15" t="s">
        <v>214</v>
      </c>
      <c r="BM352" s="246" t="s">
        <v>639</v>
      </c>
    </row>
    <row r="353" spans="1:65" s="2" customFormat="1" ht="21.75" customHeight="1">
      <c r="A353" s="38"/>
      <c r="B353" s="39"/>
      <c r="C353" s="247" t="s">
        <v>640</v>
      </c>
      <c r="D353" s="247" t="s">
        <v>221</v>
      </c>
      <c r="E353" s="248" t="s">
        <v>390</v>
      </c>
      <c r="F353" s="249" t="s">
        <v>391</v>
      </c>
      <c r="G353" s="250" t="s">
        <v>392</v>
      </c>
      <c r="H353" s="251">
        <v>1</v>
      </c>
      <c r="I353" s="252"/>
      <c r="J353" s="253">
        <f>ROUND(I353*H353,2)</f>
        <v>0</v>
      </c>
      <c r="K353" s="254"/>
      <c r="L353" s="255"/>
      <c r="M353" s="256" t="s">
        <v>1</v>
      </c>
      <c r="N353" s="257" t="s">
        <v>44</v>
      </c>
      <c r="O353" s="91"/>
      <c r="P353" s="244">
        <f>O353*H353</f>
        <v>0</v>
      </c>
      <c r="Q353" s="244">
        <v>0</v>
      </c>
      <c r="R353" s="244">
        <f>Q353*H353</f>
        <v>0</v>
      </c>
      <c r="S353" s="244">
        <v>0</v>
      </c>
      <c r="T353" s="245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6" t="s">
        <v>234</v>
      </c>
      <c r="AT353" s="246" t="s">
        <v>221</v>
      </c>
      <c r="AU353" s="246" t="s">
        <v>103</v>
      </c>
      <c r="AY353" s="15" t="s">
        <v>209</v>
      </c>
      <c r="BE353" s="138">
        <f>IF(N353="základní",J353,0)</f>
        <v>0</v>
      </c>
      <c r="BF353" s="138">
        <f>IF(N353="snížená",J353,0)</f>
        <v>0</v>
      </c>
      <c r="BG353" s="138">
        <f>IF(N353="zákl. přenesená",J353,0)</f>
        <v>0</v>
      </c>
      <c r="BH353" s="138">
        <f>IF(N353="sníž. přenesená",J353,0)</f>
        <v>0</v>
      </c>
      <c r="BI353" s="138">
        <f>IF(N353="nulová",J353,0)</f>
        <v>0</v>
      </c>
      <c r="BJ353" s="15" t="s">
        <v>84</v>
      </c>
      <c r="BK353" s="138">
        <f>ROUND(I353*H353,2)</f>
        <v>0</v>
      </c>
      <c r="BL353" s="15" t="s">
        <v>214</v>
      </c>
      <c r="BM353" s="246" t="s">
        <v>641</v>
      </c>
    </row>
    <row r="354" spans="1:65" s="2" customFormat="1" ht="16.5" customHeight="1">
      <c r="A354" s="38"/>
      <c r="B354" s="39"/>
      <c r="C354" s="247" t="s">
        <v>642</v>
      </c>
      <c r="D354" s="247" t="s">
        <v>221</v>
      </c>
      <c r="E354" s="248" t="s">
        <v>395</v>
      </c>
      <c r="F354" s="249" t="s">
        <v>396</v>
      </c>
      <c r="G354" s="250" t="s">
        <v>239</v>
      </c>
      <c r="H354" s="251">
        <v>1</v>
      </c>
      <c r="I354" s="252"/>
      <c r="J354" s="253">
        <f>ROUND(I354*H354,2)</f>
        <v>0</v>
      </c>
      <c r="K354" s="254"/>
      <c r="L354" s="255"/>
      <c r="M354" s="256" t="s">
        <v>1</v>
      </c>
      <c r="N354" s="257" t="s">
        <v>44</v>
      </c>
      <c r="O354" s="91"/>
      <c r="P354" s="244">
        <f>O354*H354</f>
        <v>0</v>
      </c>
      <c r="Q354" s="244">
        <v>1E-05</v>
      </c>
      <c r="R354" s="244">
        <f>Q354*H354</f>
        <v>1E-05</v>
      </c>
      <c r="S354" s="244">
        <v>0</v>
      </c>
      <c r="T354" s="245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6" t="s">
        <v>234</v>
      </c>
      <c r="AT354" s="246" t="s">
        <v>221</v>
      </c>
      <c r="AU354" s="246" t="s">
        <v>103</v>
      </c>
      <c r="AY354" s="15" t="s">
        <v>209</v>
      </c>
      <c r="BE354" s="138">
        <f>IF(N354="základní",J354,0)</f>
        <v>0</v>
      </c>
      <c r="BF354" s="138">
        <f>IF(N354="snížená",J354,0)</f>
        <v>0</v>
      </c>
      <c r="BG354" s="138">
        <f>IF(N354="zákl. přenesená",J354,0)</f>
        <v>0</v>
      </c>
      <c r="BH354" s="138">
        <f>IF(N354="sníž. přenesená",J354,0)</f>
        <v>0</v>
      </c>
      <c r="BI354" s="138">
        <f>IF(N354="nulová",J354,0)</f>
        <v>0</v>
      </c>
      <c r="BJ354" s="15" t="s">
        <v>84</v>
      </c>
      <c r="BK354" s="138">
        <f>ROUND(I354*H354,2)</f>
        <v>0</v>
      </c>
      <c r="BL354" s="15" t="s">
        <v>214</v>
      </c>
      <c r="BM354" s="246" t="s">
        <v>643</v>
      </c>
    </row>
    <row r="355" spans="1:65" s="2" customFormat="1" ht="16.5" customHeight="1">
      <c r="A355" s="38"/>
      <c r="B355" s="39"/>
      <c r="C355" s="247" t="s">
        <v>644</v>
      </c>
      <c r="D355" s="247" t="s">
        <v>221</v>
      </c>
      <c r="E355" s="248" t="s">
        <v>645</v>
      </c>
      <c r="F355" s="249" t="s">
        <v>646</v>
      </c>
      <c r="G355" s="250" t="s">
        <v>239</v>
      </c>
      <c r="H355" s="251">
        <v>1</v>
      </c>
      <c r="I355" s="252"/>
      <c r="J355" s="253">
        <f>ROUND(I355*H355,2)</f>
        <v>0</v>
      </c>
      <c r="K355" s="254"/>
      <c r="L355" s="255"/>
      <c r="M355" s="256" t="s">
        <v>1</v>
      </c>
      <c r="N355" s="257" t="s">
        <v>44</v>
      </c>
      <c r="O355" s="91"/>
      <c r="P355" s="244">
        <f>O355*H355</f>
        <v>0</v>
      </c>
      <c r="Q355" s="244">
        <v>0</v>
      </c>
      <c r="R355" s="244">
        <f>Q355*H355</f>
        <v>0</v>
      </c>
      <c r="S355" s="244">
        <v>0</v>
      </c>
      <c r="T355" s="245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46" t="s">
        <v>234</v>
      </c>
      <c r="AT355" s="246" t="s">
        <v>221</v>
      </c>
      <c r="AU355" s="246" t="s">
        <v>103</v>
      </c>
      <c r="AY355" s="15" t="s">
        <v>209</v>
      </c>
      <c r="BE355" s="138">
        <f>IF(N355="základní",J355,0)</f>
        <v>0</v>
      </c>
      <c r="BF355" s="138">
        <f>IF(N355="snížená",J355,0)</f>
        <v>0</v>
      </c>
      <c r="BG355" s="138">
        <f>IF(N355="zákl. přenesená",J355,0)</f>
        <v>0</v>
      </c>
      <c r="BH355" s="138">
        <f>IF(N355="sníž. přenesená",J355,0)</f>
        <v>0</v>
      </c>
      <c r="BI355" s="138">
        <f>IF(N355="nulová",J355,0)</f>
        <v>0</v>
      </c>
      <c r="BJ355" s="15" t="s">
        <v>84</v>
      </c>
      <c r="BK355" s="138">
        <f>ROUND(I355*H355,2)</f>
        <v>0</v>
      </c>
      <c r="BL355" s="15" t="s">
        <v>214</v>
      </c>
      <c r="BM355" s="246" t="s">
        <v>647</v>
      </c>
    </row>
    <row r="356" spans="1:65" s="2" customFormat="1" ht="16.5" customHeight="1">
      <c r="A356" s="38"/>
      <c r="B356" s="39"/>
      <c r="C356" s="234" t="s">
        <v>648</v>
      </c>
      <c r="D356" s="234" t="s">
        <v>210</v>
      </c>
      <c r="E356" s="235" t="s">
        <v>403</v>
      </c>
      <c r="F356" s="236" t="s">
        <v>404</v>
      </c>
      <c r="G356" s="237" t="s">
        <v>239</v>
      </c>
      <c r="H356" s="238">
        <v>1</v>
      </c>
      <c r="I356" s="239"/>
      <c r="J356" s="240">
        <f>ROUND(I356*H356,2)</f>
        <v>0</v>
      </c>
      <c r="K356" s="241"/>
      <c r="L356" s="41"/>
      <c r="M356" s="242" t="s">
        <v>1</v>
      </c>
      <c r="N356" s="243" t="s">
        <v>44</v>
      </c>
      <c r="O356" s="91"/>
      <c r="P356" s="244">
        <f>O356*H356</f>
        <v>0</v>
      </c>
      <c r="Q356" s="244">
        <v>0</v>
      </c>
      <c r="R356" s="244">
        <f>Q356*H356</f>
        <v>0</v>
      </c>
      <c r="S356" s="244">
        <v>0</v>
      </c>
      <c r="T356" s="245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6" t="s">
        <v>214</v>
      </c>
      <c r="AT356" s="246" t="s">
        <v>210</v>
      </c>
      <c r="AU356" s="246" t="s">
        <v>103</v>
      </c>
      <c r="AY356" s="15" t="s">
        <v>209</v>
      </c>
      <c r="BE356" s="138">
        <f>IF(N356="základní",J356,0)</f>
        <v>0</v>
      </c>
      <c r="BF356" s="138">
        <f>IF(N356="snížená",J356,0)</f>
        <v>0</v>
      </c>
      <c r="BG356" s="138">
        <f>IF(N356="zákl. přenesená",J356,0)</f>
        <v>0</v>
      </c>
      <c r="BH356" s="138">
        <f>IF(N356="sníž. přenesená",J356,0)</f>
        <v>0</v>
      </c>
      <c r="BI356" s="138">
        <f>IF(N356="nulová",J356,0)</f>
        <v>0</v>
      </c>
      <c r="BJ356" s="15" t="s">
        <v>84</v>
      </c>
      <c r="BK356" s="138">
        <f>ROUND(I356*H356,2)</f>
        <v>0</v>
      </c>
      <c r="BL356" s="15" t="s">
        <v>214</v>
      </c>
      <c r="BM356" s="246" t="s">
        <v>649</v>
      </c>
    </row>
    <row r="357" spans="1:65" s="2" customFormat="1" ht="16.5" customHeight="1">
      <c r="A357" s="38"/>
      <c r="B357" s="39"/>
      <c r="C357" s="247" t="s">
        <v>650</v>
      </c>
      <c r="D357" s="247" t="s">
        <v>221</v>
      </c>
      <c r="E357" s="248" t="s">
        <v>651</v>
      </c>
      <c r="F357" s="249" t="s">
        <v>652</v>
      </c>
      <c r="G357" s="250" t="s">
        <v>239</v>
      </c>
      <c r="H357" s="251">
        <v>1</v>
      </c>
      <c r="I357" s="252"/>
      <c r="J357" s="253">
        <f>ROUND(I357*H357,2)</f>
        <v>0</v>
      </c>
      <c r="K357" s="254"/>
      <c r="L357" s="255"/>
      <c r="M357" s="256" t="s">
        <v>1</v>
      </c>
      <c r="N357" s="257" t="s">
        <v>44</v>
      </c>
      <c r="O357" s="91"/>
      <c r="P357" s="244">
        <f>O357*H357</f>
        <v>0</v>
      </c>
      <c r="Q357" s="244">
        <v>0.0037</v>
      </c>
      <c r="R357" s="244">
        <f>Q357*H357</f>
        <v>0.0037</v>
      </c>
      <c r="S357" s="244">
        <v>0</v>
      </c>
      <c r="T357" s="245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46" t="s">
        <v>234</v>
      </c>
      <c r="AT357" s="246" t="s">
        <v>221</v>
      </c>
      <c r="AU357" s="246" t="s">
        <v>103</v>
      </c>
      <c r="AY357" s="15" t="s">
        <v>209</v>
      </c>
      <c r="BE357" s="138">
        <f>IF(N357="základní",J357,0)</f>
        <v>0</v>
      </c>
      <c r="BF357" s="138">
        <f>IF(N357="snížená",J357,0)</f>
        <v>0</v>
      </c>
      <c r="BG357" s="138">
        <f>IF(N357="zákl. přenesená",J357,0)</f>
        <v>0</v>
      </c>
      <c r="BH357" s="138">
        <f>IF(N357="sníž. přenesená",J357,0)</f>
        <v>0</v>
      </c>
      <c r="BI357" s="138">
        <f>IF(N357="nulová",J357,0)</f>
        <v>0</v>
      </c>
      <c r="BJ357" s="15" t="s">
        <v>84</v>
      </c>
      <c r="BK357" s="138">
        <f>ROUND(I357*H357,2)</f>
        <v>0</v>
      </c>
      <c r="BL357" s="15" t="s">
        <v>214</v>
      </c>
      <c r="BM357" s="246" t="s">
        <v>653</v>
      </c>
    </row>
    <row r="358" spans="1:63" s="12" customFormat="1" ht="25.9" customHeight="1">
      <c r="A358" s="12"/>
      <c r="B358" s="220"/>
      <c r="C358" s="221"/>
      <c r="D358" s="222" t="s">
        <v>78</v>
      </c>
      <c r="E358" s="223" t="s">
        <v>654</v>
      </c>
      <c r="F358" s="223" t="s">
        <v>655</v>
      </c>
      <c r="G358" s="221"/>
      <c r="H358" s="221"/>
      <c r="I358" s="224"/>
      <c r="J358" s="225">
        <f>BK358</f>
        <v>0</v>
      </c>
      <c r="K358" s="221"/>
      <c r="L358" s="226"/>
      <c r="M358" s="227"/>
      <c r="N358" s="228"/>
      <c r="O358" s="228"/>
      <c r="P358" s="229">
        <f>P359+SUM(P360:P365)</f>
        <v>0</v>
      </c>
      <c r="Q358" s="228"/>
      <c r="R358" s="229">
        <f>R359+SUM(R360:R365)</f>
        <v>0.19380999999999998</v>
      </c>
      <c r="S358" s="228"/>
      <c r="T358" s="230">
        <f>T359+SUM(T360:T365)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31" t="s">
        <v>84</v>
      </c>
      <c r="AT358" s="232" t="s">
        <v>78</v>
      </c>
      <c r="AU358" s="232" t="s">
        <v>79</v>
      </c>
      <c r="AY358" s="231" t="s">
        <v>209</v>
      </c>
      <c r="BK358" s="233">
        <f>BK359+SUM(BK360:BK365)</f>
        <v>0</v>
      </c>
    </row>
    <row r="359" spans="1:65" s="2" customFormat="1" ht="24.15" customHeight="1">
      <c r="A359" s="38"/>
      <c r="B359" s="39"/>
      <c r="C359" s="234" t="s">
        <v>656</v>
      </c>
      <c r="D359" s="234" t="s">
        <v>210</v>
      </c>
      <c r="E359" s="235" t="s">
        <v>211</v>
      </c>
      <c r="F359" s="236" t="s">
        <v>212</v>
      </c>
      <c r="G359" s="237" t="s">
        <v>213</v>
      </c>
      <c r="H359" s="238">
        <v>0.832</v>
      </c>
      <c r="I359" s="239"/>
      <c r="J359" s="240">
        <f>ROUND(I359*H359,2)</f>
        <v>0</v>
      </c>
      <c r="K359" s="241"/>
      <c r="L359" s="41"/>
      <c r="M359" s="242" t="s">
        <v>1</v>
      </c>
      <c r="N359" s="243" t="s">
        <v>44</v>
      </c>
      <c r="O359" s="91"/>
      <c r="P359" s="244">
        <f>O359*H359</f>
        <v>0</v>
      </c>
      <c r="Q359" s="244">
        <v>0</v>
      </c>
      <c r="R359" s="244">
        <f>Q359*H359</f>
        <v>0</v>
      </c>
      <c r="S359" s="244">
        <v>0</v>
      </c>
      <c r="T359" s="245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46" t="s">
        <v>214</v>
      </c>
      <c r="AT359" s="246" t="s">
        <v>210</v>
      </c>
      <c r="AU359" s="246" t="s">
        <v>84</v>
      </c>
      <c r="AY359" s="15" t="s">
        <v>209</v>
      </c>
      <c r="BE359" s="138">
        <f>IF(N359="základní",J359,0)</f>
        <v>0</v>
      </c>
      <c r="BF359" s="138">
        <f>IF(N359="snížená",J359,0)</f>
        <v>0</v>
      </c>
      <c r="BG359" s="138">
        <f>IF(N359="zákl. přenesená",J359,0)</f>
        <v>0</v>
      </c>
      <c r="BH359" s="138">
        <f>IF(N359="sníž. přenesená",J359,0)</f>
        <v>0</v>
      </c>
      <c r="BI359" s="138">
        <f>IF(N359="nulová",J359,0)</f>
        <v>0</v>
      </c>
      <c r="BJ359" s="15" t="s">
        <v>84</v>
      </c>
      <c r="BK359" s="138">
        <f>ROUND(I359*H359,2)</f>
        <v>0</v>
      </c>
      <c r="BL359" s="15" t="s">
        <v>214</v>
      </c>
      <c r="BM359" s="246" t="s">
        <v>657</v>
      </c>
    </row>
    <row r="360" spans="1:65" s="2" customFormat="1" ht="16.5" customHeight="1">
      <c r="A360" s="38"/>
      <c r="B360" s="39"/>
      <c r="C360" s="247" t="s">
        <v>658</v>
      </c>
      <c r="D360" s="247" t="s">
        <v>221</v>
      </c>
      <c r="E360" s="248" t="s">
        <v>316</v>
      </c>
      <c r="F360" s="249" t="s">
        <v>317</v>
      </c>
      <c r="G360" s="250" t="s">
        <v>239</v>
      </c>
      <c r="H360" s="251">
        <v>1</v>
      </c>
      <c r="I360" s="252"/>
      <c r="J360" s="253">
        <f>ROUND(I360*H360,2)</f>
        <v>0</v>
      </c>
      <c r="K360" s="254"/>
      <c r="L360" s="255"/>
      <c r="M360" s="256" t="s">
        <v>1</v>
      </c>
      <c r="N360" s="257" t="s">
        <v>44</v>
      </c>
      <c r="O360" s="91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46" t="s">
        <v>234</v>
      </c>
      <c r="AT360" s="246" t="s">
        <v>221</v>
      </c>
      <c r="AU360" s="246" t="s">
        <v>84</v>
      </c>
      <c r="AY360" s="15" t="s">
        <v>209</v>
      </c>
      <c r="BE360" s="138">
        <f>IF(N360="základní",J360,0)</f>
        <v>0</v>
      </c>
      <c r="BF360" s="138">
        <f>IF(N360="snížená",J360,0)</f>
        <v>0</v>
      </c>
      <c r="BG360" s="138">
        <f>IF(N360="zákl. přenesená",J360,0)</f>
        <v>0</v>
      </c>
      <c r="BH360" s="138">
        <f>IF(N360="sníž. přenesená",J360,0)</f>
        <v>0</v>
      </c>
      <c r="BI360" s="138">
        <f>IF(N360="nulová",J360,0)</f>
        <v>0</v>
      </c>
      <c r="BJ360" s="15" t="s">
        <v>84</v>
      </c>
      <c r="BK360" s="138">
        <f>ROUND(I360*H360,2)</f>
        <v>0</v>
      </c>
      <c r="BL360" s="15" t="s">
        <v>214</v>
      </c>
      <c r="BM360" s="246" t="s">
        <v>659</v>
      </c>
    </row>
    <row r="361" spans="1:65" s="2" customFormat="1" ht="16.5" customHeight="1">
      <c r="A361" s="38"/>
      <c r="B361" s="39"/>
      <c r="C361" s="247" t="s">
        <v>660</v>
      </c>
      <c r="D361" s="247" t="s">
        <v>221</v>
      </c>
      <c r="E361" s="248" t="s">
        <v>320</v>
      </c>
      <c r="F361" s="249" t="s">
        <v>321</v>
      </c>
      <c r="G361" s="250" t="s">
        <v>239</v>
      </c>
      <c r="H361" s="251">
        <v>1</v>
      </c>
      <c r="I361" s="252"/>
      <c r="J361" s="253">
        <f>ROUND(I361*H361,2)</f>
        <v>0</v>
      </c>
      <c r="K361" s="254"/>
      <c r="L361" s="255"/>
      <c r="M361" s="256" t="s">
        <v>1</v>
      </c>
      <c r="N361" s="257" t="s">
        <v>44</v>
      </c>
      <c r="O361" s="91"/>
      <c r="P361" s="244">
        <f>O361*H361</f>
        <v>0</v>
      </c>
      <c r="Q361" s="244">
        <v>0.092</v>
      </c>
      <c r="R361" s="244">
        <f>Q361*H361</f>
        <v>0.092</v>
      </c>
      <c r="S361" s="244">
        <v>0</v>
      </c>
      <c r="T361" s="245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6" t="s">
        <v>234</v>
      </c>
      <c r="AT361" s="246" t="s">
        <v>221</v>
      </c>
      <c r="AU361" s="246" t="s">
        <v>84</v>
      </c>
      <c r="AY361" s="15" t="s">
        <v>209</v>
      </c>
      <c r="BE361" s="138">
        <f>IF(N361="základní",J361,0)</f>
        <v>0</v>
      </c>
      <c r="BF361" s="138">
        <f>IF(N361="snížená",J361,0)</f>
        <v>0</v>
      </c>
      <c r="BG361" s="138">
        <f>IF(N361="zákl. přenesená",J361,0)</f>
        <v>0</v>
      </c>
      <c r="BH361" s="138">
        <f>IF(N361="sníž. přenesená",J361,0)</f>
        <v>0</v>
      </c>
      <c r="BI361" s="138">
        <f>IF(N361="nulová",J361,0)</f>
        <v>0</v>
      </c>
      <c r="BJ361" s="15" t="s">
        <v>84</v>
      </c>
      <c r="BK361" s="138">
        <f>ROUND(I361*H361,2)</f>
        <v>0</v>
      </c>
      <c r="BL361" s="15" t="s">
        <v>214</v>
      </c>
      <c r="BM361" s="246" t="s">
        <v>661</v>
      </c>
    </row>
    <row r="362" spans="1:65" s="2" customFormat="1" ht="24.15" customHeight="1">
      <c r="A362" s="38"/>
      <c r="B362" s="39"/>
      <c r="C362" s="234" t="s">
        <v>662</v>
      </c>
      <c r="D362" s="234" t="s">
        <v>210</v>
      </c>
      <c r="E362" s="235" t="s">
        <v>324</v>
      </c>
      <c r="F362" s="236" t="s">
        <v>325</v>
      </c>
      <c r="G362" s="237" t="s">
        <v>239</v>
      </c>
      <c r="H362" s="238">
        <v>1</v>
      </c>
      <c r="I362" s="239"/>
      <c r="J362" s="240">
        <f>ROUND(I362*H362,2)</f>
        <v>0</v>
      </c>
      <c r="K362" s="241"/>
      <c r="L362" s="41"/>
      <c r="M362" s="242" t="s">
        <v>1</v>
      </c>
      <c r="N362" s="243" t="s">
        <v>44</v>
      </c>
      <c r="O362" s="91"/>
      <c r="P362" s="244">
        <f>O362*H362</f>
        <v>0</v>
      </c>
      <c r="Q362" s="244">
        <v>0</v>
      </c>
      <c r="R362" s="244">
        <f>Q362*H362</f>
        <v>0</v>
      </c>
      <c r="S362" s="244">
        <v>0</v>
      </c>
      <c r="T362" s="245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46" t="s">
        <v>214</v>
      </c>
      <c r="AT362" s="246" t="s">
        <v>210</v>
      </c>
      <c r="AU362" s="246" t="s">
        <v>84</v>
      </c>
      <c r="AY362" s="15" t="s">
        <v>209</v>
      </c>
      <c r="BE362" s="138">
        <f>IF(N362="základní",J362,0)</f>
        <v>0</v>
      </c>
      <c r="BF362" s="138">
        <f>IF(N362="snížená",J362,0)</f>
        <v>0</v>
      </c>
      <c r="BG362" s="138">
        <f>IF(N362="zákl. přenesená",J362,0)</f>
        <v>0</v>
      </c>
      <c r="BH362" s="138">
        <f>IF(N362="sníž. přenesená",J362,0)</f>
        <v>0</v>
      </c>
      <c r="BI362" s="138">
        <f>IF(N362="nulová",J362,0)</f>
        <v>0</v>
      </c>
      <c r="BJ362" s="15" t="s">
        <v>84</v>
      </c>
      <c r="BK362" s="138">
        <f>ROUND(I362*H362,2)</f>
        <v>0</v>
      </c>
      <c r="BL362" s="15" t="s">
        <v>214</v>
      </c>
      <c r="BM362" s="246" t="s">
        <v>663</v>
      </c>
    </row>
    <row r="363" spans="1:65" s="2" customFormat="1" ht="16.5" customHeight="1">
      <c r="A363" s="38"/>
      <c r="B363" s="39"/>
      <c r="C363" s="247" t="s">
        <v>664</v>
      </c>
      <c r="D363" s="247" t="s">
        <v>221</v>
      </c>
      <c r="E363" s="248" t="s">
        <v>328</v>
      </c>
      <c r="F363" s="249" t="s">
        <v>329</v>
      </c>
      <c r="G363" s="250" t="s">
        <v>213</v>
      </c>
      <c r="H363" s="251">
        <v>0.85</v>
      </c>
      <c r="I363" s="252"/>
      <c r="J363" s="253">
        <f>ROUND(I363*H363,2)</f>
        <v>0</v>
      </c>
      <c r="K363" s="254"/>
      <c r="L363" s="255"/>
      <c r="M363" s="256" t="s">
        <v>1</v>
      </c>
      <c r="N363" s="257" t="s">
        <v>44</v>
      </c>
      <c r="O363" s="91"/>
      <c r="P363" s="244">
        <f>O363*H363</f>
        <v>0</v>
      </c>
      <c r="Q363" s="244">
        <v>0</v>
      </c>
      <c r="R363" s="244">
        <f>Q363*H363</f>
        <v>0</v>
      </c>
      <c r="S363" s="244">
        <v>0</v>
      </c>
      <c r="T363" s="245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46" t="s">
        <v>234</v>
      </c>
      <c r="AT363" s="246" t="s">
        <v>221</v>
      </c>
      <c r="AU363" s="246" t="s">
        <v>84</v>
      </c>
      <c r="AY363" s="15" t="s">
        <v>209</v>
      </c>
      <c r="BE363" s="138">
        <f>IF(N363="základní",J363,0)</f>
        <v>0</v>
      </c>
      <c r="BF363" s="138">
        <f>IF(N363="snížená",J363,0)</f>
        <v>0</v>
      </c>
      <c r="BG363" s="138">
        <f>IF(N363="zákl. přenesená",J363,0)</f>
        <v>0</v>
      </c>
      <c r="BH363" s="138">
        <f>IF(N363="sníž. přenesená",J363,0)</f>
        <v>0</v>
      </c>
      <c r="BI363" s="138">
        <f>IF(N363="nulová",J363,0)</f>
        <v>0</v>
      </c>
      <c r="BJ363" s="15" t="s">
        <v>84</v>
      </c>
      <c r="BK363" s="138">
        <f>ROUND(I363*H363,2)</f>
        <v>0</v>
      </c>
      <c r="BL363" s="15" t="s">
        <v>214</v>
      </c>
      <c r="BM363" s="246" t="s">
        <v>665</v>
      </c>
    </row>
    <row r="364" spans="1:65" s="2" customFormat="1" ht="16.5" customHeight="1">
      <c r="A364" s="38"/>
      <c r="B364" s="39"/>
      <c r="C364" s="234" t="s">
        <v>666</v>
      </c>
      <c r="D364" s="234" t="s">
        <v>210</v>
      </c>
      <c r="E364" s="235" t="s">
        <v>216</v>
      </c>
      <c r="F364" s="236" t="s">
        <v>217</v>
      </c>
      <c r="G364" s="237" t="s">
        <v>213</v>
      </c>
      <c r="H364" s="238">
        <v>0.832</v>
      </c>
      <c r="I364" s="239"/>
      <c r="J364" s="240">
        <f>ROUND(I364*H364,2)</f>
        <v>0</v>
      </c>
      <c r="K364" s="241"/>
      <c r="L364" s="41"/>
      <c r="M364" s="242" t="s">
        <v>1</v>
      </c>
      <c r="N364" s="243" t="s">
        <v>44</v>
      </c>
      <c r="O364" s="91"/>
      <c r="P364" s="244">
        <f>O364*H364</f>
        <v>0</v>
      </c>
      <c r="Q364" s="244">
        <v>0</v>
      </c>
      <c r="R364" s="244">
        <f>Q364*H364</f>
        <v>0</v>
      </c>
      <c r="S364" s="244">
        <v>0</v>
      </c>
      <c r="T364" s="245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6" t="s">
        <v>214</v>
      </c>
      <c r="AT364" s="246" t="s">
        <v>210</v>
      </c>
      <c r="AU364" s="246" t="s">
        <v>84</v>
      </c>
      <c r="AY364" s="15" t="s">
        <v>209</v>
      </c>
      <c r="BE364" s="138">
        <f>IF(N364="základní",J364,0)</f>
        <v>0</v>
      </c>
      <c r="BF364" s="138">
        <f>IF(N364="snížená",J364,0)</f>
        <v>0</v>
      </c>
      <c r="BG364" s="138">
        <f>IF(N364="zákl. přenesená",J364,0)</f>
        <v>0</v>
      </c>
      <c r="BH364" s="138">
        <f>IF(N364="sníž. přenesená",J364,0)</f>
        <v>0</v>
      </c>
      <c r="BI364" s="138">
        <f>IF(N364="nulová",J364,0)</f>
        <v>0</v>
      </c>
      <c r="BJ364" s="15" t="s">
        <v>84</v>
      </c>
      <c r="BK364" s="138">
        <f>ROUND(I364*H364,2)</f>
        <v>0</v>
      </c>
      <c r="BL364" s="15" t="s">
        <v>214</v>
      </c>
      <c r="BM364" s="246" t="s">
        <v>667</v>
      </c>
    </row>
    <row r="365" spans="1:63" s="12" customFormat="1" ht="22.8" customHeight="1">
      <c r="A365" s="12"/>
      <c r="B365" s="220"/>
      <c r="C365" s="221"/>
      <c r="D365" s="222" t="s">
        <v>78</v>
      </c>
      <c r="E365" s="258" t="s">
        <v>668</v>
      </c>
      <c r="F365" s="258" t="s">
        <v>669</v>
      </c>
      <c r="G365" s="221"/>
      <c r="H365" s="221"/>
      <c r="I365" s="224"/>
      <c r="J365" s="259">
        <f>BK365</f>
        <v>0</v>
      </c>
      <c r="K365" s="221"/>
      <c r="L365" s="226"/>
      <c r="M365" s="227"/>
      <c r="N365" s="228"/>
      <c r="O365" s="228"/>
      <c r="P365" s="229">
        <f>P366+SUM(P367:P385)</f>
        <v>0</v>
      </c>
      <c r="Q365" s="228"/>
      <c r="R365" s="229">
        <f>R366+SUM(R367:R385)</f>
        <v>0.10181</v>
      </c>
      <c r="S365" s="228"/>
      <c r="T365" s="230">
        <f>T366+SUM(T367:T385)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31" t="s">
        <v>84</v>
      </c>
      <c r="AT365" s="232" t="s">
        <v>78</v>
      </c>
      <c r="AU365" s="232" t="s">
        <v>84</v>
      </c>
      <c r="AY365" s="231" t="s">
        <v>209</v>
      </c>
      <c r="BK365" s="233">
        <f>BK366+SUM(BK367:BK385)</f>
        <v>0</v>
      </c>
    </row>
    <row r="366" spans="1:65" s="2" customFormat="1" ht="24.15" customHeight="1">
      <c r="A366" s="38"/>
      <c r="B366" s="39"/>
      <c r="C366" s="234" t="s">
        <v>670</v>
      </c>
      <c r="D366" s="234" t="s">
        <v>210</v>
      </c>
      <c r="E366" s="235" t="s">
        <v>336</v>
      </c>
      <c r="F366" s="236" t="s">
        <v>337</v>
      </c>
      <c r="G366" s="237" t="s">
        <v>239</v>
      </c>
      <c r="H366" s="238">
        <v>1</v>
      </c>
      <c r="I366" s="239"/>
      <c r="J366" s="240">
        <f>ROUND(I366*H366,2)</f>
        <v>0</v>
      </c>
      <c r="K366" s="241"/>
      <c r="L366" s="41"/>
      <c r="M366" s="242" t="s">
        <v>1</v>
      </c>
      <c r="N366" s="243" t="s">
        <v>44</v>
      </c>
      <c r="O366" s="91"/>
      <c r="P366" s="244">
        <f>O366*H366</f>
        <v>0</v>
      </c>
      <c r="Q366" s="244">
        <v>0</v>
      </c>
      <c r="R366" s="244">
        <f>Q366*H366</f>
        <v>0</v>
      </c>
      <c r="S366" s="244">
        <v>0</v>
      </c>
      <c r="T366" s="245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6" t="s">
        <v>214</v>
      </c>
      <c r="AT366" s="246" t="s">
        <v>210</v>
      </c>
      <c r="AU366" s="246" t="s">
        <v>103</v>
      </c>
      <c r="AY366" s="15" t="s">
        <v>209</v>
      </c>
      <c r="BE366" s="138">
        <f>IF(N366="základní",J366,0)</f>
        <v>0</v>
      </c>
      <c r="BF366" s="138">
        <f>IF(N366="snížená",J366,0)</f>
        <v>0</v>
      </c>
      <c r="BG366" s="138">
        <f>IF(N366="zákl. přenesená",J366,0)</f>
        <v>0</v>
      </c>
      <c r="BH366" s="138">
        <f>IF(N366="sníž. přenesená",J366,0)</f>
        <v>0</v>
      </c>
      <c r="BI366" s="138">
        <f>IF(N366="nulová",J366,0)</f>
        <v>0</v>
      </c>
      <c r="BJ366" s="15" t="s">
        <v>84</v>
      </c>
      <c r="BK366" s="138">
        <f>ROUND(I366*H366,2)</f>
        <v>0</v>
      </c>
      <c r="BL366" s="15" t="s">
        <v>214</v>
      </c>
      <c r="BM366" s="246" t="s">
        <v>671</v>
      </c>
    </row>
    <row r="367" spans="1:65" s="2" customFormat="1" ht="16.5" customHeight="1">
      <c r="A367" s="38"/>
      <c r="B367" s="39"/>
      <c r="C367" s="247" t="s">
        <v>672</v>
      </c>
      <c r="D367" s="247" t="s">
        <v>221</v>
      </c>
      <c r="E367" s="248" t="s">
        <v>340</v>
      </c>
      <c r="F367" s="249" t="s">
        <v>341</v>
      </c>
      <c r="G367" s="250" t="s">
        <v>239</v>
      </c>
      <c r="H367" s="251">
        <v>1</v>
      </c>
      <c r="I367" s="252"/>
      <c r="J367" s="253">
        <f>ROUND(I367*H367,2)</f>
        <v>0</v>
      </c>
      <c r="K367" s="254"/>
      <c r="L367" s="255"/>
      <c r="M367" s="256" t="s">
        <v>1</v>
      </c>
      <c r="N367" s="257" t="s">
        <v>44</v>
      </c>
      <c r="O367" s="91"/>
      <c r="P367" s="244">
        <f>O367*H367</f>
        <v>0</v>
      </c>
      <c r="Q367" s="244">
        <v>0</v>
      </c>
      <c r="R367" s="244">
        <f>Q367*H367</f>
        <v>0</v>
      </c>
      <c r="S367" s="244">
        <v>0</v>
      </c>
      <c r="T367" s="245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6" t="s">
        <v>234</v>
      </c>
      <c r="AT367" s="246" t="s">
        <v>221</v>
      </c>
      <c r="AU367" s="246" t="s">
        <v>103</v>
      </c>
      <c r="AY367" s="15" t="s">
        <v>209</v>
      </c>
      <c r="BE367" s="138">
        <f>IF(N367="základní",J367,0)</f>
        <v>0</v>
      </c>
      <c r="BF367" s="138">
        <f>IF(N367="snížená",J367,0)</f>
        <v>0</v>
      </c>
      <c r="BG367" s="138">
        <f>IF(N367="zákl. přenesená",J367,0)</f>
        <v>0</v>
      </c>
      <c r="BH367" s="138">
        <f>IF(N367="sníž. přenesená",J367,0)</f>
        <v>0</v>
      </c>
      <c r="BI367" s="138">
        <f>IF(N367="nulová",J367,0)</f>
        <v>0</v>
      </c>
      <c r="BJ367" s="15" t="s">
        <v>84</v>
      </c>
      <c r="BK367" s="138">
        <f>ROUND(I367*H367,2)</f>
        <v>0</v>
      </c>
      <c r="BL367" s="15" t="s">
        <v>214</v>
      </c>
      <c r="BM367" s="246" t="s">
        <v>673</v>
      </c>
    </row>
    <row r="368" spans="1:65" s="2" customFormat="1" ht="24.15" customHeight="1">
      <c r="A368" s="38"/>
      <c r="B368" s="39"/>
      <c r="C368" s="234" t="s">
        <v>674</v>
      </c>
      <c r="D368" s="234" t="s">
        <v>210</v>
      </c>
      <c r="E368" s="235" t="s">
        <v>344</v>
      </c>
      <c r="F368" s="236" t="s">
        <v>345</v>
      </c>
      <c r="G368" s="237" t="s">
        <v>246</v>
      </c>
      <c r="H368" s="238">
        <v>1.5</v>
      </c>
      <c r="I368" s="239"/>
      <c r="J368" s="240">
        <f>ROUND(I368*H368,2)</f>
        <v>0</v>
      </c>
      <c r="K368" s="241"/>
      <c r="L368" s="41"/>
      <c r="M368" s="242" t="s">
        <v>1</v>
      </c>
      <c r="N368" s="243" t="s">
        <v>44</v>
      </c>
      <c r="O368" s="91"/>
      <c r="P368" s="244">
        <f>O368*H368</f>
        <v>0</v>
      </c>
      <c r="Q368" s="244">
        <v>0</v>
      </c>
      <c r="R368" s="244">
        <f>Q368*H368</f>
        <v>0</v>
      </c>
      <c r="S368" s="244">
        <v>0</v>
      </c>
      <c r="T368" s="245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46" t="s">
        <v>214</v>
      </c>
      <c r="AT368" s="246" t="s">
        <v>210</v>
      </c>
      <c r="AU368" s="246" t="s">
        <v>103</v>
      </c>
      <c r="AY368" s="15" t="s">
        <v>209</v>
      </c>
      <c r="BE368" s="138">
        <f>IF(N368="základní",J368,0)</f>
        <v>0</v>
      </c>
      <c r="BF368" s="138">
        <f>IF(N368="snížená",J368,0)</f>
        <v>0</v>
      </c>
      <c r="BG368" s="138">
        <f>IF(N368="zákl. přenesená",J368,0)</f>
        <v>0</v>
      </c>
      <c r="BH368" s="138">
        <f>IF(N368="sníž. přenesená",J368,0)</f>
        <v>0</v>
      </c>
      <c r="BI368" s="138">
        <f>IF(N368="nulová",J368,0)</f>
        <v>0</v>
      </c>
      <c r="BJ368" s="15" t="s">
        <v>84</v>
      </c>
      <c r="BK368" s="138">
        <f>ROUND(I368*H368,2)</f>
        <v>0</v>
      </c>
      <c r="BL368" s="15" t="s">
        <v>214</v>
      </c>
      <c r="BM368" s="246" t="s">
        <v>675</v>
      </c>
    </row>
    <row r="369" spans="1:65" s="2" customFormat="1" ht="24.15" customHeight="1">
      <c r="A369" s="38"/>
      <c r="B369" s="39"/>
      <c r="C369" s="234" t="s">
        <v>676</v>
      </c>
      <c r="D369" s="234" t="s">
        <v>210</v>
      </c>
      <c r="E369" s="235" t="s">
        <v>348</v>
      </c>
      <c r="F369" s="236" t="s">
        <v>349</v>
      </c>
      <c r="G369" s="237" t="s">
        <v>239</v>
      </c>
      <c r="H369" s="238">
        <v>5</v>
      </c>
      <c r="I369" s="239"/>
      <c r="J369" s="240">
        <f>ROUND(I369*H369,2)</f>
        <v>0</v>
      </c>
      <c r="K369" s="241"/>
      <c r="L369" s="41"/>
      <c r="M369" s="242" t="s">
        <v>1</v>
      </c>
      <c r="N369" s="243" t="s">
        <v>44</v>
      </c>
      <c r="O369" s="91"/>
      <c r="P369" s="244">
        <f>O369*H369</f>
        <v>0</v>
      </c>
      <c r="Q369" s="244">
        <v>0</v>
      </c>
      <c r="R369" s="244">
        <f>Q369*H369</f>
        <v>0</v>
      </c>
      <c r="S369" s="244">
        <v>0</v>
      </c>
      <c r="T369" s="245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6" t="s">
        <v>214</v>
      </c>
      <c r="AT369" s="246" t="s">
        <v>210</v>
      </c>
      <c r="AU369" s="246" t="s">
        <v>103</v>
      </c>
      <c r="AY369" s="15" t="s">
        <v>209</v>
      </c>
      <c r="BE369" s="138">
        <f>IF(N369="základní",J369,0)</f>
        <v>0</v>
      </c>
      <c r="BF369" s="138">
        <f>IF(N369="snížená",J369,0)</f>
        <v>0</v>
      </c>
      <c r="BG369" s="138">
        <f>IF(N369="zákl. přenesená",J369,0)</f>
        <v>0</v>
      </c>
      <c r="BH369" s="138">
        <f>IF(N369="sníž. přenesená",J369,0)</f>
        <v>0</v>
      </c>
      <c r="BI369" s="138">
        <f>IF(N369="nulová",J369,0)</f>
        <v>0</v>
      </c>
      <c r="BJ369" s="15" t="s">
        <v>84</v>
      </c>
      <c r="BK369" s="138">
        <f>ROUND(I369*H369,2)</f>
        <v>0</v>
      </c>
      <c r="BL369" s="15" t="s">
        <v>214</v>
      </c>
      <c r="BM369" s="246" t="s">
        <v>677</v>
      </c>
    </row>
    <row r="370" spans="1:65" s="2" customFormat="1" ht="24.15" customHeight="1">
      <c r="A370" s="38"/>
      <c r="B370" s="39"/>
      <c r="C370" s="234" t="s">
        <v>678</v>
      </c>
      <c r="D370" s="234" t="s">
        <v>210</v>
      </c>
      <c r="E370" s="235" t="s">
        <v>352</v>
      </c>
      <c r="F370" s="236" t="s">
        <v>353</v>
      </c>
      <c r="G370" s="237" t="s">
        <v>239</v>
      </c>
      <c r="H370" s="238">
        <v>8</v>
      </c>
      <c r="I370" s="239"/>
      <c r="J370" s="240">
        <f>ROUND(I370*H370,2)</f>
        <v>0</v>
      </c>
      <c r="K370" s="241"/>
      <c r="L370" s="41"/>
      <c r="M370" s="242" t="s">
        <v>1</v>
      </c>
      <c r="N370" s="243" t="s">
        <v>44</v>
      </c>
      <c r="O370" s="91"/>
      <c r="P370" s="244">
        <f>O370*H370</f>
        <v>0</v>
      </c>
      <c r="Q370" s="244">
        <v>0</v>
      </c>
      <c r="R370" s="244">
        <f>Q370*H370</f>
        <v>0</v>
      </c>
      <c r="S370" s="244">
        <v>0</v>
      </c>
      <c r="T370" s="245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6" t="s">
        <v>214</v>
      </c>
      <c r="AT370" s="246" t="s">
        <v>210</v>
      </c>
      <c r="AU370" s="246" t="s">
        <v>103</v>
      </c>
      <c r="AY370" s="15" t="s">
        <v>209</v>
      </c>
      <c r="BE370" s="138">
        <f>IF(N370="základní",J370,0)</f>
        <v>0</v>
      </c>
      <c r="BF370" s="138">
        <f>IF(N370="snížená",J370,0)</f>
        <v>0</v>
      </c>
      <c r="BG370" s="138">
        <f>IF(N370="zákl. přenesená",J370,0)</f>
        <v>0</v>
      </c>
      <c r="BH370" s="138">
        <f>IF(N370="sníž. přenesená",J370,0)</f>
        <v>0</v>
      </c>
      <c r="BI370" s="138">
        <f>IF(N370="nulová",J370,0)</f>
        <v>0</v>
      </c>
      <c r="BJ370" s="15" t="s">
        <v>84</v>
      </c>
      <c r="BK370" s="138">
        <f>ROUND(I370*H370,2)</f>
        <v>0</v>
      </c>
      <c r="BL370" s="15" t="s">
        <v>214</v>
      </c>
      <c r="BM370" s="246" t="s">
        <v>679</v>
      </c>
    </row>
    <row r="371" spans="1:65" s="2" customFormat="1" ht="16.5" customHeight="1">
      <c r="A371" s="38"/>
      <c r="B371" s="39"/>
      <c r="C371" s="247" t="s">
        <v>680</v>
      </c>
      <c r="D371" s="247" t="s">
        <v>221</v>
      </c>
      <c r="E371" s="248" t="s">
        <v>356</v>
      </c>
      <c r="F371" s="249" t="s">
        <v>357</v>
      </c>
      <c r="G371" s="250" t="s">
        <v>239</v>
      </c>
      <c r="H371" s="251">
        <v>1</v>
      </c>
      <c r="I371" s="252"/>
      <c r="J371" s="253">
        <f>ROUND(I371*H371,2)</f>
        <v>0</v>
      </c>
      <c r="K371" s="254"/>
      <c r="L371" s="255"/>
      <c r="M371" s="256" t="s">
        <v>1</v>
      </c>
      <c r="N371" s="257" t="s">
        <v>44</v>
      </c>
      <c r="O371" s="91"/>
      <c r="P371" s="244">
        <f>O371*H371</f>
        <v>0</v>
      </c>
      <c r="Q371" s="244">
        <v>3E-05</v>
      </c>
      <c r="R371" s="244">
        <f>Q371*H371</f>
        <v>3E-05</v>
      </c>
      <c r="S371" s="244">
        <v>0</v>
      </c>
      <c r="T371" s="245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46" t="s">
        <v>234</v>
      </c>
      <c r="AT371" s="246" t="s">
        <v>221</v>
      </c>
      <c r="AU371" s="246" t="s">
        <v>103</v>
      </c>
      <c r="AY371" s="15" t="s">
        <v>209</v>
      </c>
      <c r="BE371" s="138">
        <f>IF(N371="základní",J371,0)</f>
        <v>0</v>
      </c>
      <c r="BF371" s="138">
        <f>IF(N371="snížená",J371,0)</f>
        <v>0</v>
      </c>
      <c r="BG371" s="138">
        <f>IF(N371="zákl. přenesená",J371,0)</f>
        <v>0</v>
      </c>
      <c r="BH371" s="138">
        <f>IF(N371="sníž. přenesená",J371,0)</f>
        <v>0</v>
      </c>
      <c r="BI371" s="138">
        <f>IF(N371="nulová",J371,0)</f>
        <v>0</v>
      </c>
      <c r="BJ371" s="15" t="s">
        <v>84</v>
      </c>
      <c r="BK371" s="138">
        <f>ROUND(I371*H371,2)</f>
        <v>0</v>
      </c>
      <c r="BL371" s="15" t="s">
        <v>214</v>
      </c>
      <c r="BM371" s="246" t="s">
        <v>681</v>
      </c>
    </row>
    <row r="372" spans="1:65" s="2" customFormat="1" ht="21.75" customHeight="1">
      <c r="A372" s="38"/>
      <c r="B372" s="39"/>
      <c r="C372" s="247" t="s">
        <v>682</v>
      </c>
      <c r="D372" s="247" t="s">
        <v>221</v>
      </c>
      <c r="E372" s="248" t="s">
        <v>359</v>
      </c>
      <c r="F372" s="249" t="s">
        <v>360</v>
      </c>
      <c r="G372" s="250" t="s">
        <v>239</v>
      </c>
      <c r="H372" s="251">
        <v>1</v>
      </c>
      <c r="I372" s="252"/>
      <c r="J372" s="253">
        <f>ROUND(I372*H372,2)</f>
        <v>0</v>
      </c>
      <c r="K372" s="254"/>
      <c r="L372" s="255"/>
      <c r="M372" s="256" t="s">
        <v>1</v>
      </c>
      <c r="N372" s="257" t="s">
        <v>44</v>
      </c>
      <c r="O372" s="91"/>
      <c r="P372" s="244">
        <f>O372*H372</f>
        <v>0</v>
      </c>
      <c r="Q372" s="244">
        <v>3E-05</v>
      </c>
      <c r="R372" s="244">
        <f>Q372*H372</f>
        <v>3E-05</v>
      </c>
      <c r="S372" s="244">
        <v>0</v>
      </c>
      <c r="T372" s="245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46" t="s">
        <v>234</v>
      </c>
      <c r="AT372" s="246" t="s">
        <v>221</v>
      </c>
      <c r="AU372" s="246" t="s">
        <v>103</v>
      </c>
      <c r="AY372" s="15" t="s">
        <v>209</v>
      </c>
      <c r="BE372" s="138">
        <f>IF(N372="základní",J372,0)</f>
        <v>0</v>
      </c>
      <c r="BF372" s="138">
        <f>IF(N372="snížená",J372,0)</f>
        <v>0</v>
      </c>
      <c r="BG372" s="138">
        <f>IF(N372="zákl. přenesená",J372,0)</f>
        <v>0</v>
      </c>
      <c r="BH372" s="138">
        <f>IF(N372="sníž. přenesená",J372,0)</f>
        <v>0</v>
      </c>
      <c r="BI372" s="138">
        <f>IF(N372="nulová",J372,0)</f>
        <v>0</v>
      </c>
      <c r="BJ372" s="15" t="s">
        <v>84</v>
      </c>
      <c r="BK372" s="138">
        <f>ROUND(I372*H372,2)</f>
        <v>0</v>
      </c>
      <c r="BL372" s="15" t="s">
        <v>214</v>
      </c>
      <c r="BM372" s="246" t="s">
        <v>683</v>
      </c>
    </row>
    <row r="373" spans="1:65" s="2" customFormat="1" ht="16.5" customHeight="1">
      <c r="A373" s="38"/>
      <c r="B373" s="39"/>
      <c r="C373" s="247" t="s">
        <v>684</v>
      </c>
      <c r="D373" s="247" t="s">
        <v>221</v>
      </c>
      <c r="E373" s="248" t="s">
        <v>363</v>
      </c>
      <c r="F373" s="249" t="s">
        <v>364</v>
      </c>
      <c r="G373" s="250" t="s">
        <v>259</v>
      </c>
      <c r="H373" s="251">
        <v>0.009</v>
      </c>
      <c r="I373" s="252"/>
      <c r="J373" s="253">
        <f>ROUND(I373*H373,2)</f>
        <v>0</v>
      </c>
      <c r="K373" s="254"/>
      <c r="L373" s="255"/>
      <c r="M373" s="256" t="s">
        <v>1</v>
      </c>
      <c r="N373" s="257" t="s">
        <v>44</v>
      </c>
      <c r="O373" s="91"/>
      <c r="P373" s="244">
        <f>O373*H373</f>
        <v>0</v>
      </c>
      <c r="Q373" s="244">
        <v>0.16</v>
      </c>
      <c r="R373" s="244">
        <f>Q373*H373</f>
        <v>0.0014399999999999999</v>
      </c>
      <c r="S373" s="244">
        <v>0</v>
      </c>
      <c r="T373" s="245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46" t="s">
        <v>234</v>
      </c>
      <c r="AT373" s="246" t="s">
        <v>221</v>
      </c>
      <c r="AU373" s="246" t="s">
        <v>103</v>
      </c>
      <c r="AY373" s="15" t="s">
        <v>209</v>
      </c>
      <c r="BE373" s="138">
        <f>IF(N373="základní",J373,0)</f>
        <v>0</v>
      </c>
      <c r="BF373" s="138">
        <f>IF(N373="snížená",J373,0)</f>
        <v>0</v>
      </c>
      <c r="BG373" s="138">
        <f>IF(N373="zákl. přenesená",J373,0)</f>
        <v>0</v>
      </c>
      <c r="BH373" s="138">
        <f>IF(N373="sníž. přenesená",J373,0)</f>
        <v>0</v>
      </c>
      <c r="BI373" s="138">
        <f>IF(N373="nulová",J373,0)</f>
        <v>0</v>
      </c>
      <c r="BJ373" s="15" t="s">
        <v>84</v>
      </c>
      <c r="BK373" s="138">
        <f>ROUND(I373*H373,2)</f>
        <v>0</v>
      </c>
      <c r="BL373" s="15" t="s">
        <v>214</v>
      </c>
      <c r="BM373" s="246" t="s">
        <v>685</v>
      </c>
    </row>
    <row r="374" spans="1:65" s="2" customFormat="1" ht="16.5" customHeight="1">
      <c r="A374" s="38"/>
      <c r="B374" s="39"/>
      <c r="C374" s="247" t="s">
        <v>686</v>
      </c>
      <c r="D374" s="247" t="s">
        <v>221</v>
      </c>
      <c r="E374" s="248" t="s">
        <v>257</v>
      </c>
      <c r="F374" s="249" t="s">
        <v>258</v>
      </c>
      <c r="G374" s="250" t="s">
        <v>259</v>
      </c>
      <c r="H374" s="251">
        <v>0.004</v>
      </c>
      <c r="I374" s="252"/>
      <c r="J374" s="253">
        <f>ROUND(I374*H374,2)</f>
        <v>0</v>
      </c>
      <c r="K374" s="254"/>
      <c r="L374" s="255"/>
      <c r="M374" s="256" t="s">
        <v>1</v>
      </c>
      <c r="N374" s="257" t="s">
        <v>44</v>
      </c>
      <c r="O374" s="91"/>
      <c r="P374" s="244">
        <f>O374*H374</f>
        <v>0</v>
      </c>
      <c r="Q374" s="244">
        <v>0.9</v>
      </c>
      <c r="R374" s="244">
        <f>Q374*H374</f>
        <v>0.0036000000000000003</v>
      </c>
      <c r="S374" s="244">
        <v>0</v>
      </c>
      <c r="T374" s="245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46" t="s">
        <v>234</v>
      </c>
      <c r="AT374" s="246" t="s">
        <v>221</v>
      </c>
      <c r="AU374" s="246" t="s">
        <v>103</v>
      </c>
      <c r="AY374" s="15" t="s">
        <v>209</v>
      </c>
      <c r="BE374" s="138">
        <f>IF(N374="základní",J374,0)</f>
        <v>0</v>
      </c>
      <c r="BF374" s="138">
        <f>IF(N374="snížená",J374,0)</f>
        <v>0</v>
      </c>
      <c r="BG374" s="138">
        <f>IF(N374="zákl. přenesená",J374,0)</f>
        <v>0</v>
      </c>
      <c r="BH374" s="138">
        <f>IF(N374="sníž. přenesená",J374,0)</f>
        <v>0</v>
      </c>
      <c r="BI374" s="138">
        <f>IF(N374="nulová",J374,0)</f>
        <v>0</v>
      </c>
      <c r="BJ374" s="15" t="s">
        <v>84</v>
      </c>
      <c r="BK374" s="138">
        <f>ROUND(I374*H374,2)</f>
        <v>0</v>
      </c>
      <c r="BL374" s="15" t="s">
        <v>214</v>
      </c>
      <c r="BM374" s="246" t="s">
        <v>687</v>
      </c>
    </row>
    <row r="375" spans="1:65" s="2" customFormat="1" ht="16.5" customHeight="1">
      <c r="A375" s="38"/>
      <c r="B375" s="39"/>
      <c r="C375" s="247" t="s">
        <v>688</v>
      </c>
      <c r="D375" s="247" t="s">
        <v>221</v>
      </c>
      <c r="E375" s="248" t="s">
        <v>369</v>
      </c>
      <c r="F375" s="249" t="s">
        <v>370</v>
      </c>
      <c r="G375" s="250" t="s">
        <v>239</v>
      </c>
      <c r="H375" s="251">
        <v>2</v>
      </c>
      <c r="I375" s="252"/>
      <c r="J375" s="253">
        <f>ROUND(I375*H375,2)</f>
        <v>0</v>
      </c>
      <c r="K375" s="254"/>
      <c r="L375" s="255"/>
      <c r="M375" s="256" t="s">
        <v>1</v>
      </c>
      <c r="N375" s="257" t="s">
        <v>44</v>
      </c>
      <c r="O375" s="91"/>
      <c r="P375" s="244">
        <f>O375*H375</f>
        <v>0</v>
      </c>
      <c r="Q375" s="244">
        <v>0</v>
      </c>
      <c r="R375" s="244">
        <f>Q375*H375</f>
        <v>0</v>
      </c>
      <c r="S375" s="244">
        <v>0</v>
      </c>
      <c r="T375" s="245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6" t="s">
        <v>234</v>
      </c>
      <c r="AT375" s="246" t="s">
        <v>221</v>
      </c>
      <c r="AU375" s="246" t="s">
        <v>103</v>
      </c>
      <c r="AY375" s="15" t="s">
        <v>209</v>
      </c>
      <c r="BE375" s="138">
        <f>IF(N375="základní",J375,0)</f>
        <v>0</v>
      </c>
      <c r="BF375" s="138">
        <f>IF(N375="snížená",J375,0)</f>
        <v>0</v>
      </c>
      <c r="BG375" s="138">
        <f>IF(N375="zákl. přenesená",J375,0)</f>
        <v>0</v>
      </c>
      <c r="BH375" s="138">
        <f>IF(N375="sníž. přenesená",J375,0)</f>
        <v>0</v>
      </c>
      <c r="BI375" s="138">
        <f>IF(N375="nulová",J375,0)</f>
        <v>0</v>
      </c>
      <c r="BJ375" s="15" t="s">
        <v>84</v>
      </c>
      <c r="BK375" s="138">
        <f>ROUND(I375*H375,2)</f>
        <v>0</v>
      </c>
      <c r="BL375" s="15" t="s">
        <v>214</v>
      </c>
      <c r="BM375" s="246" t="s">
        <v>689</v>
      </c>
    </row>
    <row r="376" spans="1:65" s="2" customFormat="1" ht="16.5" customHeight="1">
      <c r="A376" s="38"/>
      <c r="B376" s="39"/>
      <c r="C376" s="247" t="s">
        <v>690</v>
      </c>
      <c r="D376" s="247" t="s">
        <v>221</v>
      </c>
      <c r="E376" s="248" t="s">
        <v>632</v>
      </c>
      <c r="F376" s="249" t="s">
        <v>577</v>
      </c>
      <c r="G376" s="250" t="s">
        <v>1</v>
      </c>
      <c r="H376" s="251">
        <v>1</v>
      </c>
      <c r="I376" s="252"/>
      <c r="J376" s="253">
        <f>ROUND(I376*H376,2)</f>
        <v>0</v>
      </c>
      <c r="K376" s="254"/>
      <c r="L376" s="255"/>
      <c r="M376" s="256" t="s">
        <v>1</v>
      </c>
      <c r="N376" s="257" t="s">
        <v>44</v>
      </c>
      <c r="O376" s="91"/>
      <c r="P376" s="244">
        <f>O376*H376</f>
        <v>0</v>
      </c>
      <c r="Q376" s="244">
        <v>0</v>
      </c>
      <c r="R376" s="244">
        <f>Q376*H376</f>
        <v>0</v>
      </c>
      <c r="S376" s="244">
        <v>0</v>
      </c>
      <c r="T376" s="245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46" t="s">
        <v>234</v>
      </c>
      <c r="AT376" s="246" t="s">
        <v>221</v>
      </c>
      <c r="AU376" s="246" t="s">
        <v>103</v>
      </c>
      <c r="AY376" s="15" t="s">
        <v>209</v>
      </c>
      <c r="BE376" s="138">
        <f>IF(N376="základní",J376,0)</f>
        <v>0</v>
      </c>
      <c r="BF376" s="138">
        <f>IF(N376="snížená",J376,0)</f>
        <v>0</v>
      </c>
      <c r="BG376" s="138">
        <f>IF(N376="zákl. přenesená",J376,0)</f>
        <v>0</v>
      </c>
      <c r="BH376" s="138">
        <f>IF(N376="sníž. přenesená",J376,0)</f>
        <v>0</v>
      </c>
      <c r="BI376" s="138">
        <f>IF(N376="nulová",J376,0)</f>
        <v>0</v>
      </c>
      <c r="BJ376" s="15" t="s">
        <v>84</v>
      </c>
      <c r="BK376" s="138">
        <f>ROUND(I376*H376,2)</f>
        <v>0</v>
      </c>
      <c r="BL376" s="15" t="s">
        <v>214</v>
      </c>
      <c r="BM376" s="246" t="s">
        <v>691</v>
      </c>
    </row>
    <row r="377" spans="1:65" s="2" customFormat="1" ht="16.5" customHeight="1">
      <c r="A377" s="38"/>
      <c r="B377" s="39"/>
      <c r="C377" s="247" t="s">
        <v>692</v>
      </c>
      <c r="D377" s="247" t="s">
        <v>221</v>
      </c>
      <c r="E377" s="248" t="s">
        <v>377</v>
      </c>
      <c r="F377" s="249" t="s">
        <v>378</v>
      </c>
      <c r="G377" s="250" t="s">
        <v>379</v>
      </c>
      <c r="H377" s="251">
        <v>1</v>
      </c>
      <c r="I377" s="252"/>
      <c r="J377" s="253">
        <f>ROUND(I377*H377,2)</f>
        <v>0</v>
      </c>
      <c r="K377" s="254"/>
      <c r="L377" s="255"/>
      <c r="M377" s="256" t="s">
        <v>1</v>
      </c>
      <c r="N377" s="257" t="s">
        <v>44</v>
      </c>
      <c r="O377" s="91"/>
      <c r="P377" s="244">
        <f>O377*H377</f>
        <v>0</v>
      </c>
      <c r="Q377" s="244">
        <v>0.001</v>
      </c>
      <c r="R377" s="244">
        <f>Q377*H377</f>
        <v>0.001</v>
      </c>
      <c r="S377" s="244">
        <v>0</v>
      </c>
      <c r="T377" s="245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6" t="s">
        <v>234</v>
      </c>
      <c r="AT377" s="246" t="s">
        <v>221</v>
      </c>
      <c r="AU377" s="246" t="s">
        <v>103</v>
      </c>
      <c r="AY377" s="15" t="s">
        <v>209</v>
      </c>
      <c r="BE377" s="138">
        <f>IF(N377="základní",J377,0)</f>
        <v>0</v>
      </c>
      <c r="BF377" s="138">
        <f>IF(N377="snížená",J377,0)</f>
        <v>0</v>
      </c>
      <c r="BG377" s="138">
        <f>IF(N377="zákl. přenesená",J377,0)</f>
        <v>0</v>
      </c>
      <c r="BH377" s="138">
        <f>IF(N377="sníž. přenesená",J377,0)</f>
        <v>0</v>
      </c>
      <c r="BI377" s="138">
        <f>IF(N377="nulová",J377,0)</f>
        <v>0</v>
      </c>
      <c r="BJ377" s="15" t="s">
        <v>84</v>
      </c>
      <c r="BK377" s="138">
        <f>ROUND(I377*H377,2)</f>
        <v>0</v>
      </c>
      <c r="BL377" s="15" t="s">
        <v>214</v>
      </c>
      <c r="BM377" s="246" t="s">
        <v>693</v>
      </c>
    </row>
    <row r="378" spans="1:65" s="2" customFormat="1" ht="16.5" customHeight="1">
      <c r="A378" s="38"/>
      <c r="B378" s="39"/>
      <c r="C378" s="247" t="s">
        <v>694</v>
      </c>
      <c r="D378" s="247" t="s">
        <v>221</v>
      </c>
      <c r="E378" s="248" t="s">
        <v>382</v>
      </c>
      <c r="F378" s="249" t="s">
        <v>383</v>
      </c>
      <c r="G378" s="250" t="s">
        <v>239</v>
      </c>
      <c r="H378" s="251">
        <v>1</v>
      </c>
      <c r="I378" s="252"/>
      <c r="J378" s="253">
        <f>ROUND(I378*H378,2)</f>
        <v>0</v>
      </c>
      <c r="K378" s="254"/>
      <c r="L378" s="255"/>
      <c r="M378" s="256" t="s">
        <v>1</v>
      </c>
      <c r="N378" s="257" t="s">
        <v>44</v>
      </c>
      <c r="O378" s="91"/>
      <c r="P378" s="244">
        <f>O378*H378</f>
        <v>0</v>
      </c>
      <c r="Q378" s="244">
        <v>0</v>
      </c>
      <c r="R378" s="244">
        <f>Q378*H378</f>
        <v>0</v>
      </c>
      <c r="S378" s="244">
        <v>0</v>
      </c>
      <c r="T378" s="245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6" t="s">
        <v>234</v>
      </c>
      <c r="AT378" s="246" t="s">
        <v>221</v>
      </c>
      <c r="AU378" s="246" t="s">
        <v>103</v>
      </c>
      <c r="AY378" s="15" t="s">
        <v>209</v>
      </c>
      <c r="BE378" s="138">
        <f>IF(N378="základní",J378,0)</f>
        <v>0</v>
      </c>
      <c r="BF378" s="138">
        <f>IF(N378="snížená",J378,0)</f>
        <v>0</v>
      </c>
      <c r="BG378" s="138">
        <f>IF(N378="zákl. přenesená",J378,0)</f>
        <v>0</v>
      </c>
      <c r="BH378" s="138">
        <f>IF(N378="sníž. přenesená",J378,0)</f>
        <v>0</v>
      </c>
      <c r="BI378" s="138">
        <f>IF(N378="nulová",J378,0)</f>
        <v>0</v>
      </c>
      <c r="BJ378" s="15" t="s">
        <v>84</v>
      </c>
      <c r="BK378" s="138">
        <f>ROUND(I378*H378,2)</f>
        <v>0</v>
      </c>
      <c r="BL378" s="15" t="s">
        <v>214</v>
      </c>
      <c r="BM378" s="246" t="s">
        <v>695</v>
      </c>
    </row>
    <row r="379" spans="1:65" s="2" customFormat="1" ht="24.15" customHeight="1">
      <c r="A379" s="38"/>
      <c r="B379" s="39"/>
      <c r="C379" s="234" t="s">
        <v>696</v>
      </c>
      <c r="D379" s="234" t="s">
        <v>210</v>
      </c>
      <c r="E379" s="235" t="s">
        <v>386</v>
      </c>
      <c r="F379" s="236" t="s">
        <v>387</v>
      </c>
      <c r="G379" s="237" t="s">
        <v>246</v>
      </c>
      <c r="H379" s="238">
        <v>1</v>
      </c>
      <c r="I379" s="239"/>
      <c r="J379" s="240">
        <f>ROUND(I379*H379,2)</f>
        <v>0</v>
      </c>
      <c r="K379" s="241"/>
      <c r="L379" s="41"/>
      <c r="M379" s="242" t="s">
        <v>1</v>
      </c>
      <c r="N379" s="243" t="s">
        <v>44</v>
      </c>
      <c r="O379" s="91"/>
      <c r="P379" s="244">
        <f>O379*H379</f>
        <v>0</v>
      </c>
      <c r="Q379" s="244">
        <v>0</v>
      </c>
      <c r="R379" s="244">
        <f>Q379*H379</f>
        <v>0</v>
      </c>
      <c r="S379" s="244">
        <v>0</v>
      </c>
      <c r="T379" s="245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6" t="s">
        <v>214</v>
      </c>
      <c r="AT379" s="246" t="s">
        <v>210</v>
      </c>
      <c r="AU379" s="246" t="s">
        <v>103</v>
      </c>
      <c r="AY379" s="15" t="s">
        <v>209</v>
      </c>
      <c r="BE379" s="138">
        <f>IF(N379="základní",J379,0)</f>
        <v>0</v>
      </c>
      <c r="BF379" s="138">
        <f>IF(N379="snížená",J379,0)</f>
        <v>0</v>
      </c>
      <c r="BG379" s="138">
        <f>IF(N379="zákl. přenesená",J379,0)</f>
        <v>0</v>
      </c>
      <c r="BH379" s="138">
        <f>IF(N379="sníž. přenesená",J379,0)</f>
        <v>0</v>
      </c>
      <c r="BI379" s="138">
        <f>IF(N379="nulová",J379,0)</f>
        <v>0</v>
      </c>
      <c r="BJ379" s="15" t="s">
        <v>84</v>
      </c>
      <c r="BK379" s="138">
        <f>ROUND(I379*H379,2)</f>
        <v>0</v>
      </c>
      <c r="BL379" s="15" t="s">
        <v>214</v>
      </c>
      <c r="BM379" s="246" t="s">
        <v>697</v>
      </c>
    </row>
    <row r="380" spans="1:65" s="2" customFormat="1" ht="21.75" customHeight="1">
      <c r="A380" s="38"/>
      <c r="B380" s="39"/>
      <c r="C380" s="247" t="s">
        <v>698</v>
      </c>
      <c r="D380" s="247" t="s">
        <v>221</v>
      </c>
      <c r="E380" s="248" t="s">
        <v>390</v>
      </c>
      <c r="F380" s="249" t="s">
        <v>391</v>
      </c>
      <c r="G380" s="250" t="s">
        <v>392</v>
      </c>
      <c r="H380" s="251">
        <v>1</v>
      </c>
      <c r="I380" s="252"/>
      <c r="J380" s="253">
        <f>ROUND(I380*H380,2)</f>
        <v>0</v>
      </c>
      <c r="K380" s="254"/>
      <c r="L380" s="255"/>
      <c r="M380" s="256" t="s">
        <v>1</v>
      </c>
      <c r="N380" s="257" t="s">
        <v>44</v>
      </c>
      <c r="O380" s="91"/>
      <c r="P380" s="244">
        <f>O380*H380</f>
        <v>0</v>
      </c>
      <c r="Q380" s="244">
        <v>0</v>
      </c>
      <c r="R380" s="244">
        <f>Q380*H380</f>
        <v>0</v>
      </c>
      <c r="S380" s="244">
        <v>0</v>
      </c>
      <c r="T380" s="245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46" t="s">
        <v>234</v>
      </c>
      <c r="AT380" s="246" t="s">
        <v>221</v>
      </c>
      <c r="AU380" s="246" t="s">
        <v>103</v>
      </c>
      <c r="AY380" s="15" t="s">
        <v>209</v>
      </c>
      <c r="BE380" s="138">
        <f>IF(N380="základní",J380,0)</f>
        <v>0</v>
      </c>
      <c r="BF380" s="138">
        <f>IF(N380="snížená",J380,0)</f>
        <v>0</v>
      </c>
      <c r="BG380" s="138">
        <f>IF(N380="zákl. přenesená",J380,0)</f>
        <v>0</v>
      </c>
      <c r="BH380" s="138">
        <f>IF(N380="sníž. přenesená",J380,0)</f>
        <v>0</v>
      </c>
      <c r="BI380" s="138">
        <f>IF(N380="nulová",J380,0)</f>
        <v>0</v>
      </c>
      <c r="BJ380" s="15" t="s">
        <v>84</v>
      </c>
      <c r="BK380" s="138">
        <f>ROUND(I380*H380,2)</f>
        <v>0</v>
      </c>
      <c r="BL380" s="15" t="s">
        <v>214</v>
      </c>
      <c r="BM380" s="246" t="s">
        <v>699</v>
      </c>
    </row>
    <row r="381" spans="1:65" s="2" customFormat="1" ht="16.5" customHeight="1">
      <c r="A381" s="38"/>
      <c r="B381" s="39"/>
      <c r="C381" s="247" t="s">
        <v>700</v>
      </c>
      <c r="D381" s="247" t="s">
        <v>221</v>
      </c>
      <c r="E381" s="248" t="s">
        <v>395</v>
      </c>
      <c r="F381" s="249" t="s">
        <v>396</v>
      </c>
      <c r="G381" s="250" t="s">
        <v>239</v>
      </c>
      <c r="H381" s="251">
        <v>1</v>
      </c>
      <c r="I381" s="252"/>
      <c r="J381" s="253">
        <f>ROUND(I381*H381,2)</f>
        <v>0</v>
      </c>
      <c r="K381" s="254"/>
      <c r="L381" s="255"/>
      <c r="M381" s="256" t="s">
        <v>1</v>
      </c>
      <c r="N381" s="257" t="s">
        <v>44</v>
      </c>
      <c r="O381" s="91"/>
      <c r="P381" s="244">
        <f>O381*H381</f>
        <v>0</v>
      </c>
      <c r="Q381" s="244">
        <v>1E-05</v>
      </c>
      <c r="R381" s="244">
        <f>Q381*H381</f>
        <v>1E-05</v>
      </c>
      <c r="S381" s="244">
        <v>0</v>
      </c>
      <c r="T381" s="245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6" t="s">
        <v>234</v>
      </c>
      <c r="AT381" s="246" t="s">
        <v>221</v>
      </c>
      <c r="AU381" s="246" t="s">
        <v>103</v>
      </c>
      <c r="AY381" s="15" t="s">
        <v>209</v>
      </c>
      <c r="BE381" s="138">
        <f>IF(N381="základní",J381,0)</f>
        <v>0</v>
      </c>
      <c r="BF381" s="138">
        <f>IF(N381="snížená",J381,0)</f>
        <v>0</v>
      </c>
      <c r="BG381" s="138">
        <f>IF(N381="zákl. přenesená",J381,0)</f>
        <v>0</v>
      </c>
      <c r="BH381" s="138">
        <f>IF(N381="sníž. přenesená",J381,0)</f>
        <v>0</v>
      </c>
      <c r="BI381" s="138">
        <f>IF(N381="nulová",J381,0)</f>
        <v>0</v>
      </c>
      <c r="BJ381" s="15" t="s">
        <v>84</v>
      </c>
      <c r="BK381" s="138">
        <f>ROUND(I381*H381,2)</f>
        <v>0</v>
      </c>
      <c r="BL381" s="15" t="s">
        <v>214</v>
      </c>
      <c r="BM381" s="246" t="s">
        <v>701</v>
      </c>
    </row>
    <row r="382" spans="1:65" s="2" customFormat="1" ht="16.5" customHeight="1">
      <c r="A382" s="38"/>
      <c r="B382" s="39"/>
      <c r="C382" s="247" t="s">
        <v>702</v>
      </c>
      <c r="D382" s="247" t="s">
        <v>221</v>
      </c>
      <c r="E382" s="248" t="s">
        <v>703</v>
      </c>
      <c r="F382" s="249" t="s">
        <v>704</v>
      </c>
      <c r="G382" s="250" t="s">
        <v>239</v>
      </c>
      <c r="H382" s="251">
        <v>1</v>
      </c>
      <c r="I382" s="252"/>
      <c r="J382" s="253">
        <f>ROUND(I382*H382,2)</f>
        <v>0</v>
      </c>
      <c r="K382" s="254"/>
      <c r="L382" s="255"/>
      <c r="M382" s="256" t="s">
        <v>1</v>
      </c>
      <c r="N382" s="257" t="s">
        <v>44</v>
      </c>
      <c r="O382" s="91"/>
      <c r="P382" s="244">
        <f>O382*H382</f>
        <v>0</v>
      </c>
      <c r="Q382" s="244">
        <v>0</v>
      </c>
      <c r="R382" s="244">
        <f>Q382*H382</f>
        <v>0</v>
      </c>
      <c r="S382" s="244">
        <v>0</v>
      </c>
      <c r="T382" s="245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46" t="s">
        <v>234</v>
      </c>
      <c r="AT382" s="246" t="s">
        <v>221</v>
      </c>
      <c r="AU382" s="246" t="s">
        <v>103</v>
      </c>
      <c r="AY382" s="15" t="s">
        <v>209</v>
      </c>
      <c r="BE382" s="138">
        <f>IF(N382="základní",J382,0)</f>
        <v>0</v>
      </c>
      <c r="BF382" s="138">
        <f>IF(N382="snížená",J382,0)</f>
        <v>0</v>
      </c>
      <c r="BG382" s="138">
        <f>IF(N382="zákl. přenesená",J382,0)</f>
        <v>0</v>
      </c>
      <c r="BH382" s="138">
        <f>IF(N382="sníž. přenesená",J382,0)</f>
        <v>0</v>
      </c>
      <c r="BI382" s="138">
        <f>IF(N382="nulová",J382,0)</f>
        <v>0</v>
      </c>
      <c r="BJ382" s="15" t="s">
        <v>84</v>
      </c>
      <c r="BK382" s="138">
        <f>ROUND(I382*H382,2)</f>
        <v>0</v>
      </c>
      <c r="BL382" s="15" t="s">
        <v>214</v>
      </c>
      <c r="BM382" s="246" t="s">
        <v>705</v>
      </c>
    </row>
    <row r="383" spans="1:65" s="2" customFormat="1" ht="16.5" customHeight="1">
      <c r="A383" s="38"/>
      <c r="B383" s="39"/>
      <c r="C383" s="234" t="s">
        <v>706</v>
      </c>
      <c r="D383" s="234" t="s">
        <v>210</v>
      </c>
      <c r="E383" s="235" t="s">
        <v>403</v>
      </c>
      <c r="F383" s="236" t="s">
        <v>404</v>
      </c>
      <c r="G383" s="237" t="s">
        <v>239</v>
      </c>
      <c r="H383" s="238">
        <v>1</v>
      </c>
      <c r="I383" s="239"/>
      <c r="J383" s="240">
        <f>ROUND(I383*H383,2)</f>
        <v>0</v>
      </c>
      <c r="K383" s="241"/>
      <c r="L383" s="41"/>
      <c r="M383" s="242" t="s">
        <v>1</v>
      </c>
      <c r="N383" s="243" t="s">
        <v>44</v>
      </c>
      <c r="O383" s="91"/>
      <c r="P383" s="244">
        <f>O383*H383</f>
        <v>0</v>
      </c>
      <c r="Q383" s="244">
        <v>0</v>
      </c>
      <c r="R383" s="244">
        <f>Q383*H383</f>
        <v>0</v>
      </c>
      <c r="S383" s="244">
        <v>0</v>
      </c>
      <c r="T383" s="245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6" t="s">
        <v>214</v>
      </c>
      <c r="AT383" s="246" t="s">
        <v>210</v>
      </c>
      <c r="AU383" s="246" t="s">
        <v>103</v>
      </c>
      <c r="AY383" s="15" t="s">
        <v>209</v>
      </c>
      <c r="BE383" s="138">
        <f>IF(N383="základní",J383,0)</f>
        <v>0</v>
      </c>
      <c r="BF383" s="138">
        <f>IF(N383="snížená",J383,0)</f>
        <v>0</v>
      </c>
      <c r="BG383" s="138">
        <f>IF(N383="zákl. přenesená",J383,0)</f>
        <v>0</v>
      </c>
      <c r="BH383" s="138">
        <f>IF(N383="sníž. přenesená",J383,0)</f>
        <v>0</v>
      </c>
      <c r="BI383" s="138">
        <f>IF(N383="nulová",J383,0)</f>
        <v>0</v>
      </c>
      <c r="BJ383" s="15" t="s">
        <v>84</v>
      </c>
      <c r="BK383" s="138">
        <f>ROUND(I383*H383,2)</f>
        <v>0</v>
      </c>
      <c r="BL383" s="15" t="s">
        <v>214</v>
      </c>
      <c r="BM383" s="246" t="s">
        <v>707</v>
      </c>
    </row>
    <row r="384" spans="1:65" s="2" customFormat="1" ht="16.5" customHeight="1">
      <c r="A384" s="38"/>
      <c r="B384" s="39"/>
      <c r="C384" s="247" t="s">
        <v>708</v>
      </c>
      <c r="D384" s="247" t="s">
        <v>221</v>
      </c>
      <c r="E384" s="248" t="s">
        <v>651</v>
      </c>
      <c r="F384" s="249" t="s">
        <v>652</v>
      </c>
      <c r="G384" s="250" t="s">
        <v>239</v>
      </c>
      <c r="H384" s="251">
        <v>1</v>
      </c>
      <c r="I384" s="252"/>
      <c r="J384" s="253">
        <f>ROUND(I384*H384,2)</f>
        <v>0</v>
      </c>
      <c r="K384" s="254"/>
      <c r="L384" s="255"/>
      <c r="M384" s="256" t="s">
        <v>1</v>
      </c>
      <c r="N384" s="257" t="s">
        <v>44</v>
      </c>
      <c r="O384" s="91"/>
      <c r="P384" s="244">
        <f>O384*H384</f>
        <v>0</v>
      </c>
      <c r="Q384" s="244">
        <v>0.0037</v>
      </c>
      <c r="R384" s="244">
        <f>Q384*H384</f>
        <v>0.0037</v>
      </c>
      <c r="S384" s="244">
        <v>0</v>
      </c>
      <c r="T384" s="245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6" t="s">
        <v>234</v>
      </c>
      <c r="AT384" s="246" t="s">
        <v>221</v>
      </c>
      <c r="AU384" s="246" t="s">
        <v>103</v>
      </c>
      <c r="AY384" s="15" t="s">
        <v>209</v>
      </c>
      <c r="BE384" s="138">
        <f>IF(N384="základní",J384,0)</f>
        <v>0</v>
      </c>
      <c r="BF384" s="138">
        <f>IF(N384="snížená",J384,0)</f>
        <v>0</v>
      </c>
      <c r="BG384" s="138">
        <f>IF(N384="zákl. přenesená",J384,0)</f>
        <v>0</v>
      </c>
      <c r="BH384" s="138">
        <f>IF(N384="sníž. přenesená",J384,0)</f>
        <v>0</v>
      </c>
      <c r="BI384" s="138">
        <f>IF(N384="nulová",J384,0)</f>
        <v>0</v>
      </c>
      <c r="BJ384" s="15" t="s">
        <v>84</v>
      </c>
      <c r="BK384" s="138">
        <f>ROUND(I384*H384,2)</f>
        <v>0</v>
      </c>
      <c r="BL384" s="15" t="s">
        <v>214</v>
      </c>
      <c r="BM384" s="246" t="s">
        <v>709</v>
      </c>
    </row>
    <row r="385" spans="1:63" s="12" customFormat="1" ht="20.85" customHeight="1">
      <c r="A385" s="12"/>
      <c r="B385" s="220"/>
      <c r="C385" s="221"/>
      <c r="D385" s="222" t="s">
        <v>78</v>
      </c>
      <c r="E385" s="258" t="s">
        <v>710</v>
      </c>
      <c r="F385" s="258" t="s">
        <v>711</v>
      </c>
      <c r="G385" s="221"/>
      <c r="H385" s="221"/>
      <c r="I385" s="224"/>
      <c r="J385" s="259">
        <f>BK385</f>
        <v>0</v>
      </c>
      <c r="K385" s="221"/>
      <c r="L385" s="226"/>
      <c r="M385" s="227"/>
      <c r="N385" s="228"/>
      <c r="O385" s="228"/>
      <c r="P385" s="229">
        <f>SUM(P386:P391)</f>
        <v>0</v>
      </c>
      <c r="Q385" s="228"/>
      <c r="R385" s="229">
        <f>SUM(R386:R391)</f>
        <v>0.092</v>
      </c>
      <c r="S385" s="228"/>
      <c r="T385" s="230">
        <f>SUM(T386:T391)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31" t="s">
        <v>84</v>
      </c>
      <c r="AT385" s="232" t="s">
        <v>78</v>
      </c>
      <c r="AU385" s="232" t="s">
        <v>103</v>
      </c>
      <c r="AY385" s="231" t="s">
        <v>209</v>
      </c>
      <c r="BK385" s="233">
        <f>SUM(BK386:BK391)</f>
        <v>0</v>
      </c>
    </row>
    <row r="386" spans="1:65" s="2" customFormat="1" ht="24.15" customHeight="1">
      <c r="A386" s="38"/>
      <c r="B386" s="39"/>
      <c r="C386" s="234" t="s">
        <v>712</v>
      </c>
      <c r="D386" s="234" t="s">
        <v>210</v>
      </c>
      <c r="E386" s="235" t="s">
        <v>211</v>
      </c>
      <c r="F386" s="236" t="s">
        <v>212</v>
      </c>
      <c r="G386" s="237" t="s">
        <v>213</v>
      </c>
      <c r="H386" s="238">
        <v>0.832</v>
      </c>
      <c r="I386" s="239"/>
      <c r="J386" s="240">
        <f>ROUND(I386*H386,2)</f>
        <v>0</v>
      </c>
      <c r="K386" s="241"/>
      <c r="L386" s="41"/>
      <c r="M386" s="242" t="s">
        <v>1</v>
      </c>
      <c r="N386" s="243" t="s">
        <v>44</v>
      </c>
      <c r="O386" s="91"/>
      <c r="P386" s="244">
        <f>O386*H386</f>
        <v>0</v>
      </c>
      <c r="Q386" s="244">
        <v>0</v>
      </c>
      <c r="R386" s="244">
        <f>Q386*H386</f>
        <v>0</v>
      </c>
      <c r="S386" s="244">
        <v>0</v>
      </c>
      <c r="T386" s="245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46" t="s">
        <v>214</v>
      </c>
      <c r="AT386" s="246" t="s">
        <v>210</v>
      </c>
      <c r="AU386" s="246" t="s">
        <v>220</v>
      </c>
      <c r="AY386" s="15" t="s">
        <v>209</v>
      </c>
      <c r="BE386" s="138">
        <f>IF(N386="základní",J386,0)</f>
        <v>0</v>
      </c>
      <c r="BF386" s="138">
        <f>IF(N386="snížená",J386,0)</f>
        <v>0</v>
      </c>
      <c r="BG386" s="138">
        <f>IF(N386="zákl. přenesená",J386,0)</f>
        <v>0</v>
      </c>
      <c r="BH386" s="138">
        <f>IF(N386="sníž. přenesená",J386,0)</f>
        <v>0</v>
      </c>
      <c r="BI386" s="138">
        <f>IF(N386="nulová",J386,0)</f>
        <v>0</v>
      </c>
      <c r="BJ386" s="15" t="s">
        <v>84</v>
      </c>
      <c r="BK386" s="138">
        <f>ROUND(I386*H386,2)</f>
        <v>0</v>
      </c>
      <c r="BL386" s="15" t="s">
        <v>214</v>
      </c>
      <c r="BM386" s="246" t="s">
        <v>713</v>
      </c>
    </row>
    <row r="387" spans="1:65" s="2" customFormat="1" ht="16.5" customHeight="1">
      <c r="A387" s="38"/>
      <c r="B387" s="39"/>
      <c r="C387" s="247" t="s">
        <v>714</v>
      </c>
      <c r="D387" s="247" t="s">
        <v>221</v>
      </c>
      <c r="E387" s="248" t="s">
        <v>316</v>
      </c>
      <c r="F387" s="249" t="s">
        <v>317</v>
      </c>
      <c r="G387" s="250" t="s">
        <v>239</v>
      </c>
      <c r="H387" s="251">
        <v>1</v>
      </c>
      <c r="I387" s="252"/>
      <c r="J387" s="253">
        <f>ROUND(I387*H387,2)</f>
        <v>0</v>
      </c>
      <c r="K387" s="254"/>
      <c r="L387" s="255"/>
      <c r="M387" s="256" t="s">
        <v>1</v>
      </c>
      <c r="N387" s="257" t="s">
        <v>44</v>
      </c>
      <c r="O387" s="91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6" t="s">
        <v>234</v>
      </c>
      <c r="AT387" s="246" t="s">
        <v>221</v>
      </c>
      <c r="AU387" s="246" t="s">
        <v>220</v>
      </c>
      <c r="AY387" s="15" t="s">
        <v>209</v>
      </c>
      <c r="BE387" s="138">
        <f>IF(N387="základní",J387,0)</f>
        <v>0</v>
      </c>
      <c r="BF387" s="138">
        <f>IF(N387="snížená",J387,0)</f>
        <v>0</v>
      </c>
      <c r="BG387" s="138">
        <f>IF(N387="zákl. přenesená",J387,0)</f>
        <v>0</v>
      </c>
      <c r="BH387" s="138">
        <f>IF(N387="sníž. přenesená",J387,0)</f>
        <v>0</v>
      </c>
      <c r="BI387" s="138">
        <f>IF(N387="nulová",J387,0)</f>
        <v>0</v>
      </c>
      <c r="BJ387" s="15" t="s">
        <v>84</v>
      </c>
      <c r="BK387" s="138">
        <f>ROUND(I387*H387,2)</f>
        <v>0</v>
      </c>
      <c r="BL387" s="15" t="s">
        <v>214</v>
      </c>
      <c r="BM387" s="246" t="s">
        <v>715</v>
      </c>
    </row>
    <row r="388" spans="1:65" s="2" customFormat="1" ht="16.5" customHeight="1">
      <c r="A388" s="38"/>
      <c r="B388" s="39"/>
      <c r="C388" s="247" t="s">
        <v>716</v>
      </c>
      <c r="D388" s="247" t="s">
        <v>221</v>
      </c>
      <c r="E388" s="248" t="s">
        <v>320</v>
      </c>
      <c r="F388" s="249" t="s">
        <v>321</v>
      </c>
      <c r="G388" s="250" t="s">
        <v>239</v>
      </c>
      <c r="H388" s="251">
        <v>1</v>
      </c>
      <c r="I388" s="252"/>
      <c r="J388" s="253">
        <f>ROUND(I388*H388,2)</f>
        <v>0</v>
      </c>
      <c r="K388" s="254"/>
      <c r="L388" s="255"/>
      <c r="M388" s="256" t="s">
        <v>1</v>
      </c>
      <c r="N388" s="257" t="s">
        <v>44</v>
      </c>
      <c r="O388" s="91"/>
      <c r="P388" s="244">
        <f>O388*H388</f>
        <v>0</v>
      </c>
      <c r="Q388" s="244">
        <v>0.092</v>
      </c>
      <c r="R388" s="244">
        <f>Q388*H388</f>
        <v>0.092</v>
      </c>
      <c r="S388" s="244">
        <v>0</v>
      </c>
      <c r="T388" s="245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46" t="s">
        <v>234</v>
      </c>
      <c r="AT388" s="246" t="s">
        <v>221</v>
      </c>
      <c r="AU388" s="246" t="s">
        <v>220</v>
      </c>
      <c r="AY388" s="15" t="s">
        <v>209</v>
      </c>
      <c r="BE388" s="138">
        <f>IF(N388="základní",J388,0)</f>
        <v>0</v>
      </c>
      <c r="BF388" s="138">
        <f>IF(N388="snížená",J388,0)</f>
        <v>0</v>
      </c>
      <c r="BG388" s="138">
        <f>IF(N388="zákl. přenesená",J388,0)</f>
        <v>0</v>
      </c>
      <c r="BH388" s="138">
        <f>IF(N388="sníž. přenesená",J388,0)</f>
        <v>0</v>
      </c>
      <c r="BI388" s="138">
        <f>IF(N388="nulová",J388,0)</f>
        <v>0</v>
      </c>
      <c r="BJ388" s="15" t="s">
        <v>84</v>
      </c>
      <c r="BK388" s="138">
        <f>ROUND(I388*H388,2)</f>
        <v>0</v>
      </c>
      <c r="BL388" s="15" t="s">
        <v>214</v>
      </c>
      <c r="BM388" s="246" t="s">
        <v>717</v>
      </c>
    </row>
    <row r="389" spans="1:65" s="2" customFormat="1" ht="24.15" customHeight="1">
      <c r="A389" s="38"/>
      <c r="B389" s="39"/>
      <c r="C389" s="234" t="s">
        <v>718</v>
      </c>
      <c r="D389" s="234" t="s">
        <v>210</v>
      </c>
      <c r="E389" s="235" t="s">
        <v>324</v>
      </c>
      <c r="F389" s="236" t="s">
        <v>325</v>
      </c>
      <c r="G389" s="237" t="s">
        <v>239</v>
      </c>
      <c r="H389" s="238">
        <v>1</v>
      </c>
      <c r="I389" s="239"/>
      <c r="J389" s="240">
        <f>ROUND(I389*H389,2)</f>
        <v>0</v>
      </c>
      <c r="K389" s="241"/>
      <c r="L389" s="41"/>
      <c r="M389" s="242" t="s">
        <v>1</v>
      </c>
      <c r="N389" s="243" t="s">
        <v>44</v>
      </c>
      <c r="O389" s="91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46" t="s">
        <v>214</v>
      </c>
      <c r="AT389" s="246" t="s">
        <v>210</v>
      </c>
      <c r="AU389" s="246" t="s">
        <v>220</v>
      </c>
      <c r="AY389" s="15" t="s">
        <v>209</v>
      </c>
      <c r="BE389" s="138">
        <f>IF(N389="základní",J389,0)</f>
        <v>0</v>
      </c>
      <c r="BF389" s="138">
        <f>IF(N389="snížená",J389,0)</f>
        <v>0</v>
      </c>
      <c r="BG389" s="138">
        <f>IF(N389="zákl. přenesená",J389,0)</f>
        <v>0</v>
      </c>
      <c r="BH389" s="138">
        <f>IF(N389="sníž. přenesená",J389,0)</f>
        <v>0</v>
      </c>
      <c r="BI389" s="138">
        <f>IF(N389="nulová",J389,0)</f>
        <v>0</v>
      </c>
      <c r="BJ389" s="15" t="s">
        <v>84</v>
      </c>
      <c r="BK389" s="138">
        <f>ROUND(I389*H389,2)</f>
        <v>0</v>
      </c>
      <c r="BL389" s="15" t="s">
        <v>214</v>
      </c>
      <c r="BM389" s="246" t="s">
        <v>719</v>
      </c>
    </row>
    <row r="390" spans="1:65" s="2" customFormat="1" ht="16.5" customHeight="1">
      <c r="A390" s="38"/>
      <c r="B390" s="39"/>
      <c r="C390" s="247" t="s">
        <v>720</v>
      </c>
      <c r="D390" s="247" t="s">
        <v>221</v>
      </c>
      <c r="E390" s="248" t="s">
        <v>328</v>
      </c>
      <c r="F390" s="249" t="s">
        <v>329</v>
      </c>
      <c r="G390" s="250" t="s">
        <v>213</v>
      </c>
      <c r="H390" s="251">
        <v>0.85</v>
      </c>
      <c r="I390" s="252"/>
      <c r="J390" s="253">
        <f>ROUND(I390*H390,2)</f>
        <v>0</v>
      </c>
      <c r="K390" s="254"/>
      <c r="L390" s="255"/>
      <c r="M390" s="256" t="s">
        <v>1</v>
      </c>
      <c r="N390" s="257" t="s">
        <v>44</v>
      </c>
      <c r="O390" s="91"/>
      <c r="P390" s="244">
        <f>O390*H390</f>
        <v>0</v>
      </c>
      <c r="Q390" s="244">
        <v>0</v>
      </c>
      <c r="R390" s="244">
        <f>Q390*H390</f>
        <v>0</v>
      </c>
      <c r="S390" s="244">
        <v>0</v>
      </c>
      <c r="T390" s="245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6" t="s">
        <v>234</v>
      </c>
      <c r="AT390" s="246" t="s">
        <v>221</v>
      </c>
      <c r="AU390" s="246" t="s">
        <v>220</v>
      </c>
      <c r="AY390" s="15" t="s">
        <v>209</v>
      </c>
      <c r="BE390" s="138">
        <f>IF(N390="základní",J390,0)</f>
        <v>0</v>
      </c>
      <c r="BF390" s="138">
        <f>IF(N390="snížená",J390,0)</f>
        <v>0</v>
      </c>
      <c r="BG390" s="138">
        <f>IF(N390="zákl. přenesená",J390,0)</f>
        <v>0</v>
      </c>
      <c r="BH390" s="138">
        <f>IF(N390="sníž. přenesená",J390,0)</f>
        <v>0</v>
      </c>
      <c r="BI390" s="138">
        <f>IF(N390="nulová",J390,0)</f>
        <v>0</v>
      </c>
      <c r="BJ390" s="15" t="s">
        <v>84</v>
      </c>
      <c r="BK390" s="138">
        <f>ROUND(I390*H390,2)</f>
        <v>0</v>
      </c>
      <c r="BL390" s="15" t="s">
        <v>214</v>
      </c>
      <c r="BM390" s="246" t="s">
        <v>721</v>
      </c>
    </row>
    <row r="391" spans="1:65" s="2" customFormat="1" ht="16.5" customHeight="1">
      <c r="A391" s="38"/>
      <c r="B391" s="39"/>
      <c r="C391" s="234" t="s">
        <v>722</v>
      </c>
      <c r="D391" s="234" t="s">
        <v>210</v>
      </c>
      <c r="E391" s="235" t="s">
        <v>216</v>
      </c>
      <c r="F391" s="236" t="s">
        <v>217</v>
      </c>
      <c r="G391" s="237" t="s">
        <v>213</v>
      </c>
      <c r="H391" s="238">
        <v>0.832</v>
      </c>
      <c r="I391" s="239"/>
      <c r="J391" s="240">
        <f>ROUND(I391*H391,2)</f>
        <v>0</v>
      </c>
      <c r="K391" s="241"/>
      <c r="L391" s="41"/>
      <c r="M391" s="242" t="s">
        <v>1</v>
      </c>
      <c r="N391" s="243" t="s">
        <v>44</v>
      </c>
      <c r="O391" s="91"/>
      <c r="P391" s="244">
        <f>O391*H391</f>
        <v>0</v>
      </c>
      <c r="Q391" s="244">
        <v>0</v>
      </c>
      <c r="R391" s="244">
        <f>Q391*H391</f>
        <v>0</v>
      </c>
      <c r="S391" s="244">
        <v>0</v>
      </c>
      <c r="T391" s="245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46" t="s">
        <v>214</v>
      </c>
      <c r="AT391" s="246" t="s">
        <v>210</v>
      </c>
      <c r="AU391" s="246" t="s">
        <v>220</v>
      </c>
      <c r="AY391" s="15" t="s">
        <v>209</v>
      </c>
      <c r="BE391" s="138">
        <f>IF(N391="základní",J391,0)</f>
        <v>0</v>
      </c>
      <c r="BF391" s="138">
        <f>IF(N391="snížená",J391,0)</f>
        <v>0</v>
      </c>
      <c r="BG391" s="138">
        <f>IF(N391="zákl. přenesená",J391,0)</f>
        <v>0</v>
      </c>
      <c r="BH391" s="138">
        <f>IF(N391="sníž. přenesená",J391,0)</f>
        <v>0</v>
      </c>
      <c r="BI391" s="138">
        <f>IF(N391="nulová",J391,0)</f>
        <v>0</v>
      </c>
      <c r="BJ391" s="15" t="s">
        <v>84</v>
      </c>
      <c r="BK391" s="138">
        <f>ROUND(I391*H391,2)</f>
        <v>0</v>
      </c>
      <c r="BL391" s="15" t="s">
        <v>214</v>
      </c>
      <c r="BM391" s="246" t="s">
        <v>723</v>
      </c>
    </row>
    <row r="392" spans="1:63" s="12" customFormat="1" ht="25.9" customHeight="1">
      <c r="A392" s="12"/>
      <c r="B392" s="220"/>
      <c r="C392" s="221"/>
      <c r="D392" s="222" t="s">
        <v>78</v>
      </c>
      <c r="E392" s="223" t="s">
        <v>724</v>
      </c>
      <c r="F392" s="223" t="s">
        <v>725</v>
      </c>
      <c r="G392" s="221"/>
      <c r="H392" s="221"/>
      <c r="I392" s="224"/>
      <c r="J392" s="225">
        <f>BK392</f>
        <v>0</v>
      </c>
      <c r="K392" s="221"/>
      <c r="L392" s="226"/>
      <c r="M392" s="227"/>
      <c r="N392" s="228"/>
      <c r="O392" s="228"/>
      <c r="P392" s="229">
        <f>P393+SUM(P394:P412)+P418+P427+P434</f>
        <v>0</v>
      </c>
      <c r="Q392" s="228"/>
      <c r="R392" s="229">
        <f>R393+SUM(R394:R412)+R418+R427+R434</f>
        <v>0.2061</v>
      </c>
      <c r="S392" s="228"/>
      <c r="T392" s="230">
        <f>T393+SUM(T394:T412)+T418+T427+T434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31" t="s">
        <v>84</v>
      </c>
      <c r="AT392" s="232" t="s">
        <v>78</v>
      </c>
      <c r="AU392" s="232" t="s">
        <v>79</v>
      </c>
      <c r="AY392" s="231" t="s">
        <v>209</v>
      </c>
      <c r="BK392" s="233">
        <f>BK393+SUM(BK394:BK412)+BK418+BK427+BK434</f>
        <v>0</v>
      </c>
    </row>
    <row r="393" spans="1:65" s="2" customFormat="1" ht="24.15" customHeight="1">
      <c r="A393" s="38"/>
      <c r="B393" s="39"/>
      <c r="C393" s="234" t="s">
        <v>726</v>
      </c>
      <c r="D393" s="234" t="s">
        <v>210</v>
      </c>
      <c r="E393" s="235" t="s">
        <v>336</v>
      </c>
      <c r="F393" s="236" t="s">
        <v>337</v>
      </c>
      <c r="G393" s="237" t="s">
        <v>239</v>
      </c>
      <c r="H393" s="238">
        <v>1</v>
      </c>
      <c r="I393" s="239"/>
      <c r="J393" s="240">
        <f>ROUND(I393*H393,2)</f>
        <v>0</v>
      </c>
      <c r="K393" s="241"/>
      <c r="L393" s="41"/>
      <c r="M393" s="242" t="s">
        <v>1</v>
      </c>
      <c r="N393" s="243" t="s">
        <v>44</v>
      </c>
      <c r="O393" s="91"/>
      <c r="P393" s="244">
        <f>O393*H393</f>
        <v>0</v>
      </c>
      <c r="Q393" s="244">
        <v>0</v>
      </c>
      <c r="R393" s="244">
        <f>Q393*H393</f>
        <v>0</v>
      </c>
      <c r="S393" s="244">
        <v>0</v>
      </c>
      <c r="T393" s="245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6" t="s">
        <v>214</v>
      </c>
      <c r="AT393" s="246" t="s">
        <v>210</v>
      </c>
      <c r="AU393" s="246" t="s">
        <v>84</v>
      </c>
      <c r="AY393" s="15" t="s">
        <v>209</v>
      </c>
      <c r="BE393" s="138">
        <f>IF(N393="základní",J393,0)</f>
        <v>0</v>
      </c>
      <c r="BF393" s="138">
        <f>IF(N393="snížená",J393,0)</f>
        <v>0</v>
      </c>
      <c r="BG393" s="138">
        <f>IF(N393="zákl. přenesená",J393,0)</f>
        <v>0</v>
      </c>
      <c r="BH393" s="138">
        <f>IF(N393="sníž. přenesená",J393,0)</f>
        <v>0</v>
      </c>
      <c r="BI393" s="138">
        <f>IF(N393="nulová",J393,0)</f>
        <v>0</v>
      </c>
      <c r="BJ393" s="15" t="s">
        <v>84</v>
      </c>
      <c r="BK393" s="138">
        <f>ROUND(I393*H393,2)</f>
        <v>0</v>
      </c>
      <c r="BL393" s="15" t="s">
        <v>214</v>
      </c>
      <c r="BM393" s="246" t="s">
        <v>727</v>
      </c>
    </row>
    <row r="394" spans="1:65" s="2" customFormat="1" ht="16.5" customHeight="1">
      <c r="A394" s="38"/>
      <c r="B394" s="39"/>
      <c r="C394" s="247" t="s">
        <v>728</v>
      </c>
      <c r="D394" s="247" t="s">
        <v>221</v>
      </c>
      <c r="E394" s="248" t="s">
        <v>340</v>
      </c>
      <c r="F394" s="249" t="s">
        <v>341</v>
      </c>
      <c r="G394" s="250" t="s">
        <v>239</v>
      </c>
      <c r="H394" s="251">
        <v>1</v>
      </c>
      <c r="I394" s="252"/>
      <c r="J394" s="253">
        <f>ROUND(I394*H394,2)</f>
        <v>0</v>
      </c>
      <c r="K394" s="254"/>
      <c r="L394" s="255"/>
      <c r="M394" s="256" t="s">
        <v>1</v>
      </c>
      <c r="N394" s="257" t="s">
        <v>44</v>
      </c>
      <c r="O394" s="91"/>
      <c r="P394" s="244">
        <f>O394*H394</f>
        <v>0</v>
      </c>
      <c r="Q394" s="244">
        <v>0</v>
      </c>
      <c r="R394" s="244">
        <f>Q394*H394</f>
        <v>0</v>
      </c>
      <c r="S394" s="244">
        <v>0</v>
      </c>
      <c r="T394" s="245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6" t="s">
        <v>234</v>
      </c>
      <c r="AT394" s="246" t="s">
        <v>221</v>
      </c>
      <c r="AU394" s="246" t="s">
        <v>84</v>
      </c>
      <c r="AY394" s="15" t="s">
        <v>209</v>
      </c>
      <c r="BE394" s="138">
        <f>IF(N394="základní",J394,0)</f>
        <v>0</v>
      </c>
      <c r="BF394" s="138">
        <f>IF(N394="snížená",J394,0)</f>
        <v>0</v>
      </c>
      <c r="BG394" s="138">
        <f>IF(N394="zákl. přenesená",J394,0)</f>
        <v>0</v>
      </c>
      <c r="BH394" s="138">
        <f>IF(N394="sníž. přenesená",J394,0)</f>
        <v>0</v>
      </c>
      <c r="BI394" s="138">
        <f>IF(N394="nulová",J394,0)</f>
        <v>0</v>
      </c>
      <c r="BJ394" s="15" t="s">
        <v>84</v>
      </c>
      <c r="BK394" s="138">
        <f>ROUND(I394*H394,2)</f>
        <v>0</v>
      </c>
      <c r="BL394" s="15" t="s">
        <v>214</v>
      </c>
      <c r="BM394" s="246" t="s">
        <v>729</v>
      </c>
    </row>
    <row r="395" spans="1:65" s="2" customFormat="1" ht="24.15" customHeight="1">
      <c r="A395" s="38"/>
      <c r="B395" s="39"/>
      <c r="C395" s="234" t="s">
        <v>730</v>
      </c>
      <c r="D395" s="234" t="s">
        <v>210</v>
      </c>
      <c r="E395" s="235" t="s">
        <v>344</v>
      </c>
      <c r="F395" s="236" t="s">
        <v>345</v>
      </c>
      <c r="G395" s="237" t="s">
        <v>246</v>
      </c>
      <c r="H395" s="238">
        <v>1.5</v>
      </c>
      <c r="I395" s="239"/>
      <c r="J395" s="240">
        <f>ROUND(I395*H395,2)</f>
        <v>0</v>
      </c>
      <c r="K395" s="241"/>
      <c r="L395" s="41"/>
      <c r="M395" s="242" t="s">
        <v>1</v>
      </c>
      <c r="N395" s="243" t="s">
        <v>44</v>
      </c>
      <c r="O395" s="91"/>
      <c r="P395" s="244">
        <f>O395*H395</f>
        <v>0</v>
      </c>
      <c r="Q395" s="244">
        <v>0</v>
      </c>
      <c r="R395" s="244">
        <f>Q395*H395</f>
        <v>0</v>
      </c>
      <c r="S395" s="244">
        <v>0</v>
      </c>
      <c r="T395" s="245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46" t="s">
        <v>214</v>
      </c>
      <c r="AT395" s="246" t="s">
        <v>210</v>
      </c>
      <c r="AU395" s="246" t="s">
        <v>84</v>
      </c>
      <c r="AY395" s="15" t="s">
        <v>209</v>
      </c>
      <c r="BE395" s="138">
        <f>IF(N395="základní",J395,0)</f>
        <v>0</v>
      </c>
      <c r="BF395" s="138">
        <f>IF(N395="snížená",J395,0)</f>
        <v>0</v>
      </c>
      <c r="BG395" s="138">
        <f>IF(N395="zákl. přenesená",J395,0)</f>
        <v>0</v>
      </c>
      <c r="BH395" s="138">
        <f>IF(N395="sníž. přenesená",J395,0)</f>
        <v>0</v>
      </c>
      <c r="BI395" s="138">
        <f>IF(N395="nulová",J395,0)</f>
        <v>0</v>
      </c>
      <c r="BJ395" s="15" t="s">
        <v>84</v>
      </c>
      <c r="BK395" s="138">
        <f>ROUND(I395*H395,2)</f>
        <v>0</v>
      </c>
      <c r="BL395" s="15" t="s">
        <v>214</v>
      </c>
      <c r="BM395" s="246" t="s">
        <v>731</v>
      </c>
    </row>
    <row r="396" spans="1:65" s="2" customFormat="1" ht="24.15" customHeight="1">
      <c r="A396" s="38"/>
      <c r="B396" s="39"/>
      <c r="C396" s="234" t="s">
        <v>732</v>
      </c>
      <c r="D396" s="234" t="s">
        <v>210</v>
      </c>
      <c r="E396" s="235" t="s">
        <v>348</v>
      </c>
      <c r="F396" s="236" t="s">
        <v>349</v>
      </c>
      <c r="G396" s="237" t="s">
        <v>239</v>
      </c>
      <c r="H396" s="238">
        <v>5</v>
      </c>
      <c r="I396" s="239"/>
      <c r="J396" s="240">
        <f>ROUND(I396*H396,2)</f>
        <v>0</v>
      </c>
      <c r="K396" s="241"/>
      <c r="L396" s="41"/>
      <c r="M396" s="242" t="s">
        <v>1</v>
      </c>
      <c r="N396" s="243" t="s">
        <v>44</v>
      </c>
      <c r="O396" s="91"/>
      <c r="P396" s="244">
        <f>O396*H396</f>
        <v>0</v>
      </c>
      <c r="Q396" s="244">
        <v>0</v>
      </c>
      <c r="R396" s="244">
        <f>Q396*H396</f>
        <v>0</v>
      </c>
      <c r="S396" s="244">
        <v>0</v>
      </c>
      <c r="T396" s="245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46" t="s">
        <v>214</v>
      </c>
      <c r="AT396" s="246" t="s">
        <v>210</v>
      </c>
      <c r="AU396" s="246" t="s">
        <v>84</v>
      </c>
      <c r="AY396" s="15" t="s">
        <v>209</v>
      </c>
      <c r="BE396" s="138">
        <f>IF(N396="základní",J396,0)</f>
        <v>0</v>
      </c>
      <c r="BF396" s="138">
        <f>IF(N396="snížená",J396,0)</f>
        <v>0</v>
      </c>
      <c r="BG396" s="138">
        <f>IF(N396="zákl. přenesená",J396,0)</f>
        <v>0</v>
      </c>
      <c r="BH396" s="138">
        <f>IF(N396="sníž. přenesená",J396,0)</f>
        <v>0</v>
      </c>
      <c r="BI396" s="138">
        <f>IF(N396="nulová",J396,0)</f>
        <v>0</v>
      </c>
      <c r="BJ396" s="15" t="s">
        <v>84</v>
      </c>
      <c r="BK396" s="138">
        <f>ROUND(I396*H396,2)</f>
        <v>0</v>
      </c>
      <c r="BL396" s="15" t="s">
        <v>214</v>
      </c>
      <c r="BM396" s="246" t="s">
        <v>733</v>
      </c>
    </row>
    <row r="397" spans="1:65" s="2" customFormat="1" ht="24.15" customHeight="1">
      <c r="A397" s="38"/>
      <c r="B397" s="39"/>
      <c r="C397" s="234" t="s">
        <v>734</v>
      </c>
      <c r="D397" s="234" t="s">
        <v>210</v>
      </c>
      <c r="E397" s="235" t="s">
        <v>352</v>
      </c>
      <c r="F397" s="236" t="s">
        <v>353</v>
      </c>
      <c r="G397" s="237" t="s">
        <v>239</v>
      </c>
      <c r="H397" s="238">
        <v>8</v>
      </c>
      <c r="I397" s="239"/>
      <c r="J397" s="240">
        <f>ROUND(I397*H397,2)</f>
        <v>0</v>
      </c>
      <c r="K397" s="241"/>
      <c r="L397" s="41"/>
      <c r="M397" s="242" t="s">
        <v>1</v>
      </c>
      <c r="N397" s="243" t="s">
        <v>44</v>
      </c>
      <c r="O397" s="91"/>
      <c r="P397" s="244">
        <f>O397*H397</f>
        <v>0</v>
      </c>
      <c r="Q397" s="244">
        <v>0</v>
      </c>
      <c r="R397" s="244">
        <f>Q397*H397</f>
        <v>0</v>
      </c>
      <c r="S397" s="244">
        <v>0</v>
      </c>
      <c r="T397" s="245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46" t="s">
        <v>214</v>
      </c>
      <c r="AT397" s="246" t="s">
        <v>210</v>
      </c>
      <c r="AU397" s="246" t="s">
        <v>84</v>
      </c>
      <c r="AY397" s="15" t="s">
        <v>209</v>
      </c>
      <c r="BE397" s="138">
        <f>IF(N397="základní",J397,0)</f>
        <v>0</v>
      </c>
      <c r="BF397" s="138">
        <f>IF(N397="snížená",J397,0)</f>
        <v>0</v>
      </c>
      <c r="BG397" s="138">
        <f>IF(N397="zákl. přenesená",J397,0)</f>
        <v>0</v>
      </c>
      <c r="BH397" s="138">
        <f>IF(N397="sníž. přenesená",J397,0)</f>
        <v>0</v>
      </c>
      <c r="BI397" s="138">
        <f>IF(N397="nulová",J397,0)</f>
        <v>0</v>
      </c>
      <c r="BJ397" s="15" t="s">
        <v>84</v>
      </c>
      <c r="BK397" s="138">
        <f>ROUND(I397*H397,2)</f>
        <v>0</v>
      </c>
      <c r="BL397" s="15" t="s">
        <v>214</v>
      </c>
      <c r="BM397" s="246" t="s">
        <v>735</v>
      </c>
    </row>
    <row r="398" spans="1:65" s="2" customFormat="1" ht="16.5" customHeight="1">
      <c r="A398" s="38"/>
      <c r="B398" s="39"/>
      <c r="C398" s="247" t="s">
        <v>736</v>
      </c>
      <c r="D398" s="247" t="s">
        <v>221</v>
      </c>
      <c r="E398" s="248" t="s">
        <v>356</v>
      </c>
      <c r="F398" s="249" t="s">
        <v>357</v>
      </c>
      <c r="G398" s="250" t="s">
        <v>239</v>
      </c>
      <c r="H398" s="251">
        <v>1</v>
      </c>
      <c r="I398" s="252"/>
      <c r="J398" s="253">
        <f>ROUND(I398*H398,2)</f>
        <v>0</v>
      </c>
      <c r="K398" s="254"/>
      <c r="L398" s="255"/>
      <c r="M398" s="256" t="s">
        <v>1</v>
      </c>
      <c r="N398" s="257" t="s">
        <v>44</v>
      </c>
      <c r="O398" s="91"/>
      <c r="P398" s="244">
        <f>O398*H398</f>
        <v>0</v>
      </c>
      <c r="Q398" s="244">
        <v>3E-05</v>
      </c>
      <c r="R398" s="244">
        <f>Q398*H398</f>
        <v>3E-05</v>
      </c>
      <c r="S398" s="244">
        <v>0</v>
      </c>
      <c r="T398" s="245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46" t="s">
        <v>234</v>
      </c>
      <c r="AT398" s="246" t="s">
        <v>221</v>
      </c>
      <c r="AU398" s="246" t="s">
        <v>84</v>
      </c>
      <c r="AY398" s="15" t="s">
        <v>209</v>
      </c>
      <c r="BE398" s="138">
        <f>IF(N398="základní",J398,0)</f>
        <v>0</v>
      </c>
      <c r="BF398" s="138">
        <f>IF(N398="snížená",J398,0)</f>
        <v>0</v>
      </c>
      <c r="BG398" s="138">
        <f>IF(N398="zákl. přenesená",J398,0)</f>
        <v>0</v>
      </c>
      <c r="BH398" s="138">
        <f>IF(N398="sníž. přenesená",J398,0)</f>
        <v>0</v>
      </c>
      <c r="BI398" s="138">
        <f>IF(N398="nulová",J398,0)</f>
        <v>0</v>
      </c>
      <c r="BJ398" s="15" t="s">
        <v>84</v>
      </c>
      <c r="BK398" s="138">
        <f>ROUND(I398*H398,2)</f>
        <v>0</v>
      </c>
      <c r="BL398" s="15" t="s">
        <v>214</v>
      </c>
      <c r="BM398" s="246" t="s">
        <v>737</v>
      </c>
    </row>
    <row r="399" spans="1:65" s="2" customFormat="1" ht="21.75" customHeight="1">
      <c r="A399" s="38"/>
      <c r="B399" s="39"/>
      <c r="C399" s="247" t="s">
        <v>738</v>
      </c>
      <c r="D399" s="247" t="s">
        <v>221</v>
      </c>
      <c r="E399" s="248" t="s">
        <v>359</v>
      </c>
      <c r="F399" s="249" t="s">
        <v>360</v>
      </c>
      <c r="G399" s="250" t="s">
        <v>239</v>
      </c>
      <c r="H399" s="251">
        <v>1</v>
      </c>
      <c r="I399" s="252"/>
      <c r="J399" s="253">
        <f>ROUND(I399*H399,2)</f>
        <v>0</v>
      </c>
      <c r="K399" s="254"/>
      <c r="L399" s="255"/>
      <c r="M399" s="256" t="s">
        <v>1</v>
      </c>
      <c r="N399" s="257" t="s">
        <v>44</v>
      </c>
      <c r="O399" s="91"/>
      <c r="P399" s="244">
        <f>O399*H399</f>
        <v>0</v>
      </c>
      <c r="Q399" s="244">
        <v>3E-05</v>
      </c>
      <c r="R399" s="244">
        <f>Q399*H399</f>
        <v>3E-05</v>
      </c>
      <c r="S399" s="244">
        <v>0</v>
      </c>
      <c r="T399" s="245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46" t="s">
        <v>234</v>
      </c>
      <c r="AT399" s="246" t="s">
        <v>221</v>
      </c>
      <c r="AU399" s="246" t="s">
        <v>84</v>
      </c>
      <c r="AY399" s="15" t="s">
        <v>209</v>
      </c>
      <c r="BE399" s="138">
        <f>IF(N399="základní",J399,0)</f>
        <v>0</v>
      </c>
      <c r="BF399" s="138">
        <f>IF(N399="snížená",J399,0)</f>
        <v>0</v>
      </c>
      <c r="BG399" s="138">
        <f>IF(N399="zákl. přenesená",J399,0)</f>
        <v>0</v>
      </c>
      <c r="BH399" s="138">
        <f>IF(N399="sníž. přenesená",J399,0)</f>
        <v>0</v>
      </c>
      <c r="BI399" s="138">
        <f>IF(N399="nulová",J399,0)</f>
        <v>0</v>
      </c>
      <c r="BJ399" s="15" t="s">
        <v>84</v>
      </c>
      <c r="BK399" s="138">
        <f>ROUND(I399*H399,2)</f>
        <v>0</v>
      </c>
      <c r="BL399" s="15" t="s">
        <v>214</v>
      </c>
      <c r="BM399" s="246" t="s">
        <v>739</v>
      </c>
    </row>
    <row r="400" spans="1:65" s="2" customFormat="1" ht="16.5" customHeight="1">
      <c r="A400" s="38"/>
      <c r="B400" s="39"/>
      <c r="C400" s="247" t="s">
        <v>740</v>
      </c>
      <c r="D400" s="247" t="s">
        <v>221</v>
      </c>
      <c r="E400" s="248" t="s">
        <v>363</v>
      </c>
      <c r="F400" s="249" t="s">
        <v>364</v>
      </c>
      <c r="G400" s="250" t="s">
        <v>259</v>
      </c>
      <c r="H400" s="251">
        <v>0.009</v>
      </c>
      <c r="I400" s="252"/>
      <c r="J400" s="253">
        <f>ROUND(I400*H400,2)</f>
        <v>0</v>
      </c>
      <c r="K400" s="254"/>
      <c r="L400" s="255"/>
      <c r="M400" s="256" t="s">
        <v>1</v>
      </c>
      <c r="N400" s="257" t="s">
        <v>44</v>
      </c>
      <c r="O400" s="91"/>
      <c r="P400" s="244">
        <f>O400*H400</f>
        <v>0</v>
      </c>
      <c r="Q400" s="244">
        <v>0.16</v>
      </c>
      <c r="R400" s="244">
        <f>Q400*H400</f>
        <v>0.0014399999999999999</v>
      </c>
      <c r="S400" s="244">
        <v>0</v>
      </c>
      <c r="T400" s="245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6" t="s">
        <v>234</v>
      </c>
      <c r="AT400" s="246" t="s">
        <v>221</v>
      </c>
      <c r="AU400" s="246" t="s">
        <v>84</v>
      </c>
      <c r="AY400" s="15" t="s">
        <v>209</v>
      </c>
      <c r="BE400" s="138">
        <f>IF(N400="základní",J400,0)</f>
        <v>0</v>
      </c>
      <c r="BF400" s="138">
        <f>IF(N400="snížená",J400,0)</f>
        <v>0</v>
      </c>
      <c r="BG400" s="138">
        <f>IF(N400="zákl. přenesená",J400,0)</f>
        <v>0</v>
      </c>
      <c r="BH400" s="138">
        <f>IF(N400="sníž. přenesená",J400,0)</f>
        <v>0</v>
      </c>
      <c r="BI400" s="138">
        <f>IF(N400="nulová",J400,0)</f>
        <v>0</v>
      </c>
      <c r="BJ400" s="15" t="s">
        <v>84</v>
      </c>
      <c r="BK400" s="138">
        <f>ROUND(I400*H400,2)</f>
        <v>0</v>
      </c>
      <c r="BL400" s="15" t="s">
        <v>214</v>
      </c>
      <c r="BM400" s="246" t="s">
        <v>741</v>
      </c>
    </row>
    <row r="401" spans="1:65" s="2" customFormat="1" ht="16.5" customHeight="1">
      <c r="A401" s="38"/>
      <c r="B401" s="39"/>
      <c r="C401" s="247" t="s">
        <v>742</v>
      </c>
      <c r="D401" s="247" t="s">
        <v>221</v>
      </c>
      <c r="E401" s="248" t="s">
        <v>257</v>
      </c>
      <c r="F401" s="249" t="s">
        <v>258</v>
      </c>
      <c r="G401" s="250" t="s">
        <v>259</v>
      </c>
      <c r="H401" s="251">
        <v>0.004</v>
      </c>
      <c r="I401" s="252"/>
      <c r="J401" s="253">
        <f>ROUND(I401*H401,2)</f>
        <v>0</v>
      </c>
      <c r="K401" s="254"/>
      <c r="L401" s="255"/>
      <c r="M401" s="256" t="s">
        <v>1</v>
      </c>
      <c r="N401" s="257" t="s">
        <v>44</v>
      </c>
      <c r="O401" s="91"/>
      <c r="P401" s="244">
        <f>O401*H401</f>
        <v>0</v>
      </c>
      <c r="Q401" s="244">
        <v>0.9</v>
      </c>
      <c r="R401" s="244">
        <f>Q401*H401</f>
        <v>0.0036000000000000003</v>
      </c>
      <c r="S401" s="244">
        <v>0</v>
      </c>
      <c r="T401" s="245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46" t="s">
        <v>234</v>
      </c>
      <c r="AT401" s="246" t="s">
        <v>221</v>
      </c>
      <c r="AU401" s="246" t="s">
        <v>84</v>
      </c>
      <c r="AY401" s="15" t="s">
        <v>209</v>
      </c>
      <c r="BE401" s="138">
        <f>IF(N401="základní",J401,0)</f>
        <v>0</v>
      </c>
      <c r="BF401" s="138">
        <f>IF(N401="snížená",J401,0)</f>
        <v>0</v>
      </c>
      <c r="BG401" s="138">
        <f>IF(N401="zákl. přenesená",J401,0)</f>
        <v>0</v>
      </c>
      <c r="BH401" s="138">
        <f>IF(N401="sníž. přenesená",J401,0)</f>
        <v>0</v>
      </c>
      <c r="BI401" s="138">
        <f>IF(N401="nulová",J401,0)</f>
        <v>0</v>
      </c>
      <c r="BJ401" s="15" t="s">
        <v>84</v>
      </c>
      <c r="BK401" s="138">
        <f>ROUND(I401*H401,2)</f>
        <v>0</v>
      </c>
      <c r="BL401" s="15" t="s">
        <v>214</v>
      </c>
      <c r="BM401" s="246" t="s">
        <v>743</v>
      </c>
    </row>
    <row r="402" spans="1:65" s="2" customFormat="1" ht="16.5" customHeight="1">
      <c r="A402" s="38"/>
      <c r="B402" s="39"/>
      <c r="C402" s="247" t="s">
        <v>744</v>
      </c>
      <c r="D402" s="247" t="s">
        <v>221</v>
      </c>
      <c r="E402" s="248" t="s">
        <v>369</v>
      </c>
      <c r="F402" s="249" t="s">
        <v>370</v>
      </c>
      <c r="G402" s="250" t="s">
        <v>239</v>
      </c>
      <c r="H402" s="251">
        <v>2</v>
      </c>
      <c r="I402" s="252"/>
      <c r="J402" s="253">
        <f>ROUND(I402*H402,2)</f>
        <v>0</v>
      </c>
      <c r="K402" s="254"/>
      <c r="L402" s="255"/>
      <c r="M402" s="256" t="s">
        <v>1</v>
      </c>
      <c r="N402" s="257" t="s">
        <v>44</v>
      </c>
      <c r="O402" s="91"/>
      <c r="P402" s="244">
        <f>O402*H402</f>
        <v>0</v>
      </c>
      <c r="Q402" s="244">
        <v>0</v>
      </c>
      <c r="R402" s="244">
        <f>Q402*H402</f>
        <v>0</v>
      </c>
      <c r="S402" s="244">
        <v>0</v>
      </c>
      <c r="T402" s="245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46" t="s">
        <v>234</v>
      </c>
      <c r="AT402" s="246" t="s">
        <v>221</v>
      </c>
      <c r="AU402" s="246" t="s">
        <v>84</v>
      </c>
      <c r="AY402" s="15" t="s">
        <v>209</v>
      </c>
      <c r="BE402" s="138">
        <f>IF(N402="základní",J402,0)</f>
        <v>0</v>
      </c>
      <c r="BF402" s="138">
        <f>IF(N402="snížená",J402,0)</f>
        <v>0</v>
      </c>
      <c r="BG402" s="138">
        <f>IF(N402="zákl. přenesená",J402,0)</f>
        <v>0</v>
      </c>
      <c r="BH402" s="138">
        <f>IF(N402="sníž. přenesená",J402,0)</f>
        <v>0</v>
      </c>
      <c r="BI402" s="138">
        <f>IF(N402="nulová",J402,0)</f>
        <v>0</v>
      </c>
      <c r="BJ402" s="15" t="s">
        <v>84</v>
      </c>
      <c r="BK402" s="138">
        <f>ROUND(I402*H402,2)</f>
        <v>0</v>
      </c>
      <c r="BL402" s="15" t="s">
        <v>214</v>
      </c>
      <c r="BM402" s="246" t="s">
        <v>745</v>
      </c>
    </row>
    <row r="403" spans="1:65" s="2" customFormat="1" ht="16.5" customHeight="1">
      <c r="A403" s="38"/>
      <c r="B403" s="39"/>
      <c r="C403" s="247" t="s">
        <v>746</v>
      </c>
      <c r="D403" s="247" t="s">
        <v>221</v>
      </c>
      <c r="E403" s="248" t="s">
        <v>632</v>
      </c>
      <c r="F403" s="249" t="s">
        <v>577</v>
      </c>
      <c r="G403" s="250" t="s">
        <v>1</v>
      </c>
      <c r="H403" s="251">
        <v>1</v>
      </c>
      <c r="I403" s="252"/>
      <c r="J403" s="253">
        <f>ROUND(I403*H403,2)</f>
        <v>0</v>
      </c>
      <c r="K403" s="254"/>
      <c r="L403" s="255"/>
      <c r="M403" s="256" t="s">
        <v>1</v>
      </c>
      <c r="N403" s="257" t="s">
        <v>44</v>
      </c>
      <c r="O403" s="91"/>
      <c r="P403" s="244">
        <f>O403*H403</f>
        <v>0</v>
      </c>
      <c r="Q403" s="244">
        <v>0</v>
      </c>
      <c r="R403" s="244">
        <f>Q403*H403</f>
        <v>0</v>
      </c>
      <c r="S403" s="244">
        <v>0</v>
      </c>
      <c r="T403" s="245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46" t="s">
        <v>234</v>
      </c>
      <c r="AT403" s="246" t="s">
        <v>221</v>
      </c>
      <c r="AU403" s="246" t="s">
        <v>84</v>
      </c>
      <c r="AY403" s="15" t="s">
        <v>209</v>
      </c>
      <c r="BE403" s="138">
        <f>IF(N403="základní",J403,0)</f>
        <v>0</v>
      </c>
      <c r="BF403" s="138">
        <f>IF(N403="snížená",J403,0)</f>
        <v>0</v>
      </c>
      <c r="BG403" s="138">
        <f>IF(N403="zákl. přenesená",J403,0)</f>
        <v>0</v>
      </c>
      <c r="BH403" s="138">
        <f>IF(N403="sníž. přenesená",J403,0)</f>
        <v>0</v>
      </c>
      <c r="BI403" s="138">
        <f>IF(N403="nulová",J403,0)</f>
        <v>0</v>
      </c>
      <c r="BJ403" s="15" t="s">
        <v>84</v>
      </c>
      <c r="BK403" s="138">
        <f>ROUND(I403*H403,2)</f>
        <v>0</v>
      </c>
      <c r="BL403" s="15" t="s">
        <v>214</v>
      </c>
      <c r="BM403" s="246" t="s">
        <v>747</v>
      </c>
    </row>
    <row r="404" spans="1:65" s="2" customFormat="1" ht="16.5" customHeight="1">
      <c r="A404" s="38"/>
      <c r="B404" s="39"/>
      <c r="C404" s="247" t="s">
        <v>748</v>
      </c>
      <c r="D404" s="247" t="s">
        <v>221</v>
      </c>
      <c r="E404" s="248" t="s">
        <v>377</v>
      </c>
      <c r="F404" s="249" t="s">
        <v>378</v>
      </c>
      <c r="G404" s="250" t="s">
        <v>379</v>
      </c>
      <c r="H404" s="251">
        <v>1</v>
      </c>
      <c r="I404" s="252"/>
      <c r="J404" s="253">
        <f>ROUND(I404*H404,2)</f>
        <v>0</v>
      </c>
      <c r="K404" s="254"/>
      <c r="L404" s="255"/>
      <c r="M404" s="256" t="s">
        <v>1</v>
      </c>
      <c r="N404" s="257" t="s">
        <v>44</v>
      </c>
      <c r="O404" s="91"/>
      <c r="P404" s="244">
        <f>O404*H404</f>
        <v>0</v>
      </c>
      <c r="Q404" s="244">
        <v>0.001</v>
      </c>
      <c r="R404" s="244">
        <f>Q404*H404</f>
        <v>0.001</v>
      </c>
      <c r="S404" s="244">
        <v>0</v>
      </c>
      <c r="T404" s="245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46" t="s">
        <v>234</v>
      </c>
      <c r="AT404" s="246" t="s">
        <v>221</v>
      </c>
      <c r="AU404" s="246" t="s">
        <v>84</v>
      </c>
      <c r="AY404" s="15" t="s">
        <v>209</v>
      </c>
      <c r="BE404" s="138">
        <f>IF(N404="základní",J404,0)</f>
        <v>0</v>
      </c>
      <c r="BF404" s="138">
        <f>IF(N404="snížená",J404,0)</f>
        <v>0</v>
      </c>
      <c r="BG404" s="138">
        <f>IF(N404="zákl. přenesená",J404,0)</f>
        <v>0</v>
      </c>
      <c r="BH404" s="138">
        <f>IF(N404="sníž. přenesená",J404,0)</f>
        <v>0</v>
      </c>
      <c r="BI404" s="138">
        <f>IF(N404="nulová",J404,0)</f>
        <v>0</v>
      </c>
      <c r="BJ404" s="15" t="s">
        <v>84</v>
      </c>
      <c r="BK404" s="138">
        <f>ROUND(I404*H404,2)</f>
        <v>0</v>
      </c>
      <c r="BL404" s="15" t="s">
        <v>214</v>
      </c>
      <c r="BM404" s="246" t="s">
        <v>749</v>
      </c>
    </row>
    <row r="405" spans="1:65" s="2" customFormat="1" ht="16.5" customHeight="1">
      <c r="A405" s="38"/>
      <c r="B405" s="39"/>
      <c r="C405" s="247" t="s">
        <v>750</v>
      </c>
      <c r="D405" s="247" t="s">
        <v>221</v>
      </c>
      <c r="E405" s="248" t="s">
        <v>382</v>
      </c>
      <c r="F405" s="249" t="s">
        <v>383</v>
      </c>
      <c r="G405" s="250" t="s">
        <v>239</v>
      </c>
      <c r="H405" s="251">
        <v>1</v>
      </c>
      <c r="I405" s="252"/>
      <c r="J405" s="253">
        <f>ROUND(I405*H405,2)</f>
        <v>0</v>
      </c>
      <c r="K405" s="254"/>
      <c r="L405" s="255"/>
      <c r="M405" s="256" t="s">
        <v>1</v>
      </c>
      <c r="N405" s="257" t="s">
        <v>44</v>
      </c>
      <c r="O405" s="91"/>
      <c r="P405" s="244">
        <f>O405*H405</f>
        <v>0</v>
      </c>
      <c r="Q405" s="244">
        <v>0</v>
      </c>
      <c r="R405" s="244">
        <f>Q405*H405</f>
        <v>0</v>
      </c>
      <c r="S405" s="244">
        <v>0</v>
      </c>
      <c r="T405" s="245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46" t="s">
        <v>234</v>
      </c>
      <c r="AT405" s="246" t="s">
        <v>221</v>
      </c>
      <c r="AU405" s="246" t="s">
        <v>84</v>
      </c>
      <c r="AY405" s="15" t="s">
        <v>209</v>
      </c>
      <c r="BE405" s="138">
        <f>IF(N405="základní",J405,0)</f>
        <v>0</v>
      </c>
      <c r="BF405" s="138">
        <f>IF(N405="snížená",J405,0)</f>
        <v>0</v>
      </c>
      <c r="BG405" s="138">
        <f>IF(N405="zákl. přenesená",J405,0)</f>
        <v>0</v>
      </c>
      <c r="BH405" s="138">
        <f>IF(N405="sníž. přenesená",J405,0)</f>
        <v>0</v>
      </c>
      <c r="BI405" s="138">
        <f>IF(N405="nulová",J405,0)</f>
        <v>0</v>
      </c>
      <c r="BJ405" s="15" t="s">
        <v>84</v>
      </c>
      <c r="BK405" s="138">
        <f>ROUND(I405*H405,2)</f>
        <v>0</v>
      </c>
      <c r="BL405" s="15" t="s">
        <v>214</v>
      </c>
      <c r="BM405" s="246" t="s">
        <v>751</v>
      </c>
    </row>
    <row r="406" spans="1:65" s="2" customFormat="1" ht="24.15" customHeight="1">
      <c r="A406" s="38"/>
      <c r="B406" s="39"/>
      <c r="C406" s="234" t="s">
        <v>752</v>
      </c>
      <c r="D406" s="234" t="s">
        <v>210</v>
      </c>
      <c r="E406" s="235" t="s">
        <v>386</v>
      </c>
      <c r="F406" s="236" t="s">
        <v>387</v>
      </c>
      <c r="G406" s="237" t="s">
        <v>246</v>
      </c>
      <c r="H406" s="238">
        <v>1</v>
      </c>
      <c r="I406" s="239"/>
      <c r="J406" s="240">
        <f>ROUND(I406*H406,2)</f>
        <v>0</v>
      </c>
      <c r="K406" s="241"/>
      <c r="L406" s="41"/>
      <c r="M406" s="242" t="s">
        <v>1</v>
      </c>
      <c r="N406" s="243" t="s">
        <v>44</v>
      </c>
      <c r="O406" s="91"/>
      <c r="P406" s="244">
        <f>O406*H406</f>
        <v>0</v>
      </c>
      <c r="Q406" s="244">
        <v>0</v>
      </c>
      <c r="R406" s="244">
        <f>Q406*H406</f>
        <v>0</v>
      </c>
      <c r="S406" s="244">
        <v>0</v>
      </c>
      <c r="T406" s="245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46" t="s">
        <v>214</v>
      </c>
      <c r="AT406" s="246" t="s">
        <v>210</v>
      </c>
      <c r="AU406" s="246" t="s">
        <v>84</v>
      </c>
      <c r="AY406" s="15" t="s">
        <v>209</v>
      </c>
      <c r="BE406" s="138">
        <f>IF(N406="základní",J406,0)</f>
        <v>0</v>
      </c>
      <c r="BF406" s="138">
        <f>IF(N406="snížená",J406,0)</f>
        <v>0</v>
      </c>
      <c r="BG406" s="138">
        <f>IF(N406="zákl. přenesená",J406,0)</f>
        <v>0</v>
      </c>
      <c r="BH406" s="138">
        <f>IF(N406="sníž. přenesená",J406,0)</f>
        <v>0</v>
      </c>
      <c r="BI406" s="138">
        <f>IF(N406="nulová",J406,0)</f>
        <v>0</v>
      </c>
      <c r="BJ406" s="15" t="s">
        <v>84</v>
      </c>
      <c r="BK406" s="138">
        <f>ROUND(I406*H406,2)</f>
        <v>0</v>
      </c>
      <c r="BL406" s="15" t="s">
        <v>214</v>
      </c>
      <c r="BM406" s="246" t="s">
        <v>753</v>
      </c>
    </row>
    <row r="407" spans="1:65" s="2" customFormat="1" ht="21.75" customHeight="1">
      <c r="A407" s="38"/>
      <c r="B407" s="39"/>
      <c r="C407" s="247" t="s">
        <v>754</v>
      </c>
      <c r="D407" s="247" t="s">
        <v>221</v>
      </c>
      <c r="E407" s="248" t="s">
        <v>390</v>
      </c>
      <c r="F407" s="249" t="s">
        <v>391</v>
      </c>
      <c r="G407" s="250" t="s">
        <v>392</v>
      </c>
      <c r="H407" s="251">
        <v>1</v>
      </c>
      <c r="I407" s="252"/>
      <c r="J407" s="253">
        <f>ROUND(I407*H407,2)</f>
        <v>0</v>
      </c>
      <c r="K407" s="254"/>
      <c r="L407" s="255"/>
      <c r="M407" s="256" t="s">
        <v>1</v>
      </c>
      <c r="N407" s="257" t="s">
        <v>44</v>
      </c>
      <c r="O407" s="91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46" t="s">
        <v>234</v>
      </c>
      <c r="AT407" s="246" t="s">
        <v>221</v>
      </c>
      <c r="AU407" s="246" t="s">
        <v>84</v>
      </c>
      <c r="AY407" s="15" t="s">
        <v>209</v>
      </c>
      <c r="BE407" s="138">
        <f>IF(N407="základní",J407,0)</f>
        <v>0</v>
      </c>
      <c r="BF407" s="138">
        <f>IF(N407="snížená",J407,0)</f>
        <v>0</v>
      </c>
      <c r="BG407" s="138">
        <f>IF(N407="zákl. přenesená",J407,0)</f>
        <v>0</v>
      </c>
      <c r="BH407" s="138">
        <f>IF(N407="sníž. přenesená",J407,0)</f>
        <v>0</v>
      </c>
      <c r="BI407" s="138">
        <f>IF(N407="nulová",J407,0)</f>
        <v>0</v>
      </c>
      <c r="BJ407" s="15" t="s">
        <v>84</v>
      </c>
      <c r="BK407" s="138">
        <f>ROUND(I407*H407,2)</f>
        <v>0</v>
      </c>
      <c r="BL407" s="15" t="s">
        <v>214</v>
      </c>
      <c r="BM407" s="246" t="s">
        <v>755</v>
      </c>
    </row>
    <row r="408" spans="1:65" s="2" customFormat="1" ht="16.5" customHeight="1">
      <c r="A408" s="38"/>
      <c r="B408" s="39"/>
      <c r="C408" s="247" t="s">
        <v>756</v>
      </c>
      <c r="D408" s="247" t="s">
        <v>221</v>
      </c>
      <c r="E408" s="248" t="s">
        <v>395</v>
      </c>
      <c r="F408" s="249" t="s">
        <v>396</v>
      </c>
      <c r="G408" s="250" t="s">
        <v>239</v>
      </c>
      <c r="H408" s="251">
        <v>1</v>
      </c>
      <c r="I408" s="252"/>
      <c r="J408" s="253">
        <f>ROUND(I408*H408,2)</f>
        <v>0</v>
      </c>
      <c r="K408" s="254"/>
      <c r="L408" s="255"/>
      <c r="M408" s="256" t="s">
        <v>1</v>
      </c>
      <c r="N408" s="257" t="s">
        <v>44</v>
      </c>
      <c r="O408" s="91"/>
      <c r="P408" s="244">
        <f>O408*H408</f>
        <v>0</v>
      </c>
      <c r="Q408" s="244">
        <v>1E-05</v>
      </c>
      <c r="R408" s="244">
        <f>Q408*H408</f>
        <v>1E-05</v>
      </c>
      <c r="S408" s="244">
        <v>0</v>
      </c>
      <c r="T408" s="245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46" t="s">
        <v>234</v>
      </c>
      <c r="AT408" s="246" t="s">
        <v>221</v>
      </c>
      <c r="AU408" s="246" t="s">
        <v>84</v>
      </c>
      <c r="AY408" s="15" t="s">
        <v>209</v>
      </c>
      <c r="BE408" s="138">
        <f>IF(N408="základní",J408,0)</f>
        <v>0</v>
      </c>
      <c r="BF408" s="138">
        <f>IF(N408="snížená",J408,0)</f>
        <v>0</v>
      </c>
      <c r="BG408" s="138">
        <f>IF(N408="zákl. přenesená",J408,0)</f>
        <v>0</v>
      </c>
      <c r="BH408" s="138">
        <f>IF(N408="sníž. přenesená",J408,0)</f>
        <v>0</v>
      </c>
      <c r="BI408" s="138">
        <f>IF(N408="nulová",J408,0)</f>
        <v>0</v>
      </c>
      <c r="BJ408" s="15" t="s">
        <v>84</v>
      </c>
      <c r="BK408" s="138">
        <f>ROUND(I408*H408,2)</f>
        <v>0</v>
      </c>
      <c r="BL408" s="15" t="s">
        <v>214</v>
      </c>
      <c r="BM408" s="246" t="s">
        <v>757</v>
      </c>
    </row>
    <row r="409" spans="1:65" s="2" customFormat="1" ht="16.5" customHeight="1">
      <c r="A409" s="38"/>
      <c r="B409" s="39"/>
      <c r="C409" s="247" t="s">
        <v>758</v>
      </c>
      <c r="D409" s="247" t="s">
        <v>221</v>
      </c>
      <c r="E409" s="248" t="s">
        <v>759</v>
      </c>
      <c r="F409" s="249" t="s">
        <v>760</v>
      </c>
      <c r="G409" s="250" t="s">
        <v>239</v>
      </c>
      <c r="H409" s="251">
        <v>1</v>
      </c>
      <c r="I409" s="252"/>
      <c r="J409" s="253">
        <f>ROUND(I409*H409,2)</f>
        <v>0</v>
      </c>
      <c r="K409" s="254"/>
      <c r="L409" s="255"/>
      <c r="M409" s="256" t="s">
        <v>1</v>
      </c>
      <c r="N409" s="257" t="s">
        <v>44</v>
      </c>
      <c r="O409" s="91"/>
      <c r="P409" s="244">
        <f>O409*H409</f>
        <v>0</v>
      </c>
      <c r="Q409" s="244">
        <v>0</v>
      </c>
      <c r="R409" s="244">
        <f>Q409*H409</f>
        <v>0</v>
      </c>
      <c r="S409" s="244">
        <v>0</v>
      </c>
      <c r="T409" s="245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46" t="s">
        <v>234</v>
      </c>
      <c r="AT409" s="246" t="s">
        <v>221</v>
      </c>
      <c r="AU409" s="246" t="s">
        <v>84</v>
      </c>
      <c r="AY409" s="15" t="s">
        <v>209</v>
      </c>
      <c r="BE409" s="138">
        <f>IF(N409="základní",J409,0)</f>
        <v>0</v>
      </c>
      <c r="BF409" s="138">
        <f>IF(N409="snížená",J409,0)</f>
        <v>0</v>
      </c>
      <c r="BG409" s="138">
        <f>IF(N409="zákl. přenesená",J409,0)</f>
        <v>0</v>
      </c>
      <c r="BH409" s="138">
        <f>IF(N409="sníž. přenesená",J409,0)</f>
        <v>0</v>
      </c>
      <c r="BI409" s="138">
        <f>IF(N409="nulová",J409,0)</f>
        <v>0</v>
      </c>
      <c r="BJ409" s="15" t="s">
        <v>84</v>
      </c>
      <c r="BK409" s="138">
        <f>ROUND(I409*H409,2)</f>
        <v>0</v>
      </c>
      <c r="BL409" s="15" t="s">
        <v>214</v>
      </c>
      <c r="BM409" s="246" t="s">
        <v>761</v>
      </c>
    </row>
    <row r="410" spans="1:65" s="2" customFormat="1" ht="16.5" customHeight="1">
      <c r="A410" s="38"/>
      <c r="B410" s="39"/>
      <c r="C410" s="234" t="s">
        <v>762</v>
      </c>
      <c r="D410" s="234" t="s">
        <v>210</v>
      </c>
      <c r="E410" s="235" t="s">
        <v>403</v>
      </c>
      <c r="F410" s="236" t="s">
        <v>404</v>
      </c>
      <c r="G410" s="237" t="s">
        <v>239</v>
      </c>
      <c r="H410" s="238">
        <v>1</v>
      </c>
      <c r="I410" s="239"/>
      <c r="J410" s="240">
        <f>ROUND(I410*H410,2)</f>
        <v>0</v>
      </c>
      <c r="K410" s="241"/>
      <c r="L410" s="41"/>
      <c r="M410" s="242" t="s">
        <v>1</v>
      </c>
      <c r="N410" s="243" t="s">
        <v>44</v>
      </c>
      <c r="O410" s="91"/>
      <c r="P410" s="244">
        <f>O410*H410</f>
        <v>0</v>
      </c>
      <c r="Q410" s="244">
        <v>0</v>
      </c>
      <c r="R410" s="244">
        <f>Q410*H410</f>
        <v>0</v>
      </c>
      <c r="S410" s="244">
        <v>0</v>
      </c>
      <c r="T410" s="245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46" t="s">
        <v>214</v>
      </c>
      <c r="AT410" s="246" t="s">
        <v>210</v>
      </c>
      <c r="AU410" s="246" t="s">
        <v>84</v>
      </c>
      <c r="AY410" s="15" t="s">
        <v>209</v>
      </c>
      <c r="BE410" s="138">
        <f>IF(N410="základní",J410,0)</f>
        <v>0</v>
      </c>
      <c r="BF410" s="138">
        <f>IF(N410="snížená",J410,0)</f>
        <v>0</v>
      </c>
      <c r="BG410" s="138">
        <f>IF(N410="zákl. přenesená",J410,0)</f>
        <v>0</v>
      </c>
      <c r="BH410" s="138">
        <f>IF(N410="sníž. přenesená",J410,0)</f>
        <v>0</v>
      </c>
      <c r="BI410" s="138">
        <f>IF(N410="nulová",J410,0)</f>
        <v>0</v>
      </c>
      <c r="BJ410" s="15" t="s">
        <v>84</v>
      </c>
      <c r="BK410" s="138">
        <f>ROUND(I410*H410,2)</f>
        <v>0</v>
      </c>
      <c r="BL410" s="15" t="s">
        <v>214</v>
      </c>
      <c r="BM410" s="246" t="s">
        <v>763</v>
      </c>
    </row>
    <row r="411" spans="1:65" s="2" customFormat="1" ht="16.5" customHeight="1">
      <c r="A411" s="38"/>
      <c r="B411" s="39"/>
      <c r="C411" s="247" t="s">
        <v>764</v>
      </c>
      <c r="D411" s="247" t="s">
        <v>221</v>
      </c>
      <c r="E411" s="248" t="s">
        <v>651</v>
      </c>
      <c r="F411" s="249" t="s">
        <v>652</v>
      </c>
      <c r="G411" s="250" t="s">
        <v>239</v>
      </c>
      <c r="H411" s="251">
        <v>1</v>
      </c>
      <c r="I411" s="252"/>
      <c r="J411" s="253">
        <f>ROUND(I411*H411,2)</f>
        <v>0</v>
      </c>
      <c r="K411" s="254"/>
      <c r="L411" s="255"/>
      <c r="M411" s="256" t="s">
        <v>1</v>
      </c>
      <c r="N411" s="257" t="s">
        <v>44</v>
      </c>
      <c r="O411" s="91"/>
      <c r="P411" s="244">
        <f>O411*H411</f>
        <v>0</v>
      </c>
      <c r="Q411" s="244">
        <v>0.0037</v>
      </c>
      <c r="R411" s="244">
        <f>Q411*H411</f>
        <v>0.0037</v>
      </c>
      <c r="S411" s="244">
        <v>0</v>
      </c>
      <c r="T411" s="245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46" t="s">
        <v>234</v>
      </c>
      <c r="AT411" s="246" t="s">
        <v>221</v>
      </c>
      <c r="AU411" s="246" t="s">
        <v>84</v>
      </c>
      <c r="AY411" s="15" t="s">
        <v>209</v>
      </c>
      <c r="BE411" s="138">
        <f>IF(N411="základní",J411,0)</f>
        <v>0</v>
      </c>
      <c r="BF411" s="138">
        <f>IF(N411="snížená",J411,0)</f>
        <v>0</v>
      </c>
      <c r="BG411" s="138">
        <f>IF(N411="zákl. přenesená",J411,0)</f>
        <v>0</v>
      </c>
      <c r="BH411" s="138">
        <f>IF(N411="sníž. přenesená",J411,0)</f>
        <v>0</v>
      </c>
      <c r="BI411" s="138">
        <f>IF(N411="nulová",J411,0)</f>
        <v>0</v>
      </c>
      <c r="BJ411" s="15" t="s">
        <v>84</v>
      </c>
      <c r="BK411" s="138">
        <f>ROUND(I411*H411,2)</f>
        <v>0</v>
      </c>
      <c r="BL411" s="15" t="s">
        <v>214</v>
      </c>
      <c r="BM411" s="246" t="s">
        <v>765</v>
      </c>
    </row>
    <row r="412" spans="1:63" s="12" customFormat="1" ht="22.8" customHeight="1">
      <c r="A412" s="12"/>
      <c r="B412" s="220"/>
      <c r="C412" s="221"/>
      <c r="D412" s="222" t="s">
        <v>78</v>
      </c>
      <c r="E412" s="258" t="s">
        <v>766</v>
      </c>
      <c r="F412" s="258" t="s">
        <v>767</v>
      </c>
      <c r="G412" s="221"/>
      <c r="H412" s="221"/>
      <c r="I412" s="224"/>
      <c r="J412" s="259">
        <f>BK412</f>
        <v>0</v>
      </c>
      <c r="K412" s="221"/>
      <c r="L412" s="226"/>
      <c r="M412" s="227"/>
      <c r="N412" s="228"/>
      <c r="O412" s="228"/>
      <c r="P412" s="229">
        <f>SUM(P413:P417)</f>
        <v>0</v>
      </c>
      <c r="Q412" s="228"/>
      <c r="R412" s="229">
        <f>SUM(R413:R417)</f>
        <v>0.092</v>
      </c>
      <c r="S412" s="228"/>
      <c r="T412" s="230">
        <f>SUM(T413:T417)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31" t="s">
        <v>84</v>
      </c>
      <c r="AT412" s="232" t="s">
        <v>78</v>
      </c>
      <c r="AU412" s="232" t="s">
        <v>84</v>
      </c>
      <c r="AY412" s="231" t="s">
        <v>209</v>
      </c>
      <c r="BK412" s="233">
        <f>SUM(BK413:BK417)</f>
        <v>0</v>
      </c>
    </row>
    <row r="413" spans="1:65" s="2" customFormat="1" ht="24.15" customHeight="1">
      <c r="A413" s="38"/>
      <c r="B413" s="39"/>
      <c r="C413" s="234" t="s">
        <v>768</v>
      </c>
      <c r="D413" s="234" t="s">
        <v>210</v>
      </c>
      <c r="E413" s="235" t="s">
        <v>211</v>
      </c>
      <c r="F413" s="236" t="s">
        <v>212</v>
      </c>
      <c r="G413" s="237" t="s">
        <v>213</v>
      </c>
      <c r="H413" s="238">
        <v>0.832</v>
      </c>
      <c r="I413" s="239"/>
      <c r="J413" s="240">
        <f>ROUND(I413*H413,2)</f>
        <v>0</v>
      </c>
      <c r="K413" s="241"/>
      <c r="L413" s="41"/>
      <c r="M413" s="242" t="s">
        <v>1</v>
      </c>
      <c r="N413" s="243" t="s">
        <v>44</v>
      </c>
      <c r="O413" s="91"/>
      <c r="P413" s="244">
        <f>O413*H413</f>
        <v>0</v>
      </c>
      <c r="Q413" s="244">
        <v>0</v>
      </c>
      <c r="R413" s="244">
        <f>Q413*H413</f>
        <v>0</v>
      </c>
      <c r="S413" s="244">
        <v>0</v>
      </c>
      <c r="T413" s="245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46" t="s">
        <v>214</v>
      </c>
      <c r="AT413" s="246" t="s">
        <v>210</v>
      </c>
      <c r="AU413" s="246" t="s">
        <v>103</v>
      </c>
      <c r="AY413" s="15" t="s">
        <v>209</v>
      </c>
      <c r="BE413" s="138">
        <f>IF(N413="základní",J413,0)</f>
        <v>0</v>
      </c>
      <c r="BF413" s="138">
        <f>IF(N413="snížená",J413,0)</f>
        <v>0</v>
      </c>
      <c r="BG413" s="138">
        <f>IF(N413="zákl. přenesená",J413,0)</f>
        <v>0</v>
      </c>
      <c r="BH413" s="138">
        <f>IF(N413="sníž. přenesená",J413,0)</f>
        <v>0</v>
      </c>
      <c r="BI413" s="138">
        <f>IF(N413="nulová",J413,0)</f>
        <v>0</v>
      </c>
      <c r="BJ413" s="15" t="s">
        <v>84</v>
      </c>
      <c r="BK413" s="138">
        <f>ROUND(I413*H413,2)</f>
        <v>0</v>
      </c>
      <c r="BL413" s="15" t="s">
        <v>214</v>
      </c>
      <c r="BM413" s="246" t="s">
        <v>769</v>
      </c>
    </row>
    <row r="414" spans="1:65" s="2" customFormat="1" ht="16.5" customHeight="1">
      <c r="A414" s="38"/>
      <c r="B414" s="39"/>
      <c r="C414" s="247" t="s">
        <v>770</v>
      </c>
      <c r="D414" s="247" t="s">
        <v>221</v>
      </c>
      <c r="E414" s="248" t="s">
        <v>316</v>
      </c>
      <c r="F414" s="249" t="s">
        <v>317</v>
      </c>
      <c r="G414" s="250" t="s">
        <v>239</v>
      </c>
      <c r="H414" s="251">
        <v>1</v>
      </c>
      <c r="I414" s="252"/>
      <c r="J414" s="253">
        <f>ROUND(I414*H414,2)</f>
        <v>0</v>
      </c>
      <c r="K414" s="254"/>
      <c r="L414" s="255"/>
      <c r="M414" s="256" t="s">
        <v>1</v>
      </c>
      <c r="N414" s="257" t="s">
        <v>44</v>
      </c>
      <c r="O414" s="91"/>
      <c r="P414" s="244">
        <f>O414*H414</f>
        <v>0</v>
      </c>
      <c r="Q414" s="244">
        <v>0</v>
      </c>
      <c r="R414" s="244">
        <f>Q414*H414</f>
        <v>0</v>
      </c>
      <c r="S414" s="244">
        <v>0</v>
      </c>
      <c r="T414" s="245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46" t="s">
        <v>234</v>
      </c>
      <c r="AT414" s="246" t="s">
        <v>221</v>
      </c>
      <c r="AU414" s="246" t="s">
        <v>103</v>
      </c>
      <c r="AY414" s="15" t="s">
        <v>209</v>
      </c>
      <c r="BE414" s="138">
        <f>IF(N414="základní",J414,0)</f>
        <v>0</v>
      </c>
      <c r="BF414" s="138">
        <f>IF(N414="snížená",J414,0)</f>
        <v>0</v>
      </c>
      <c r="BG414" s="138">
        <f>IF(N414="zákl. přenesená",J414,0)</f>
        <v>0</v>
      </c>
      <c r="BH414" s="138">
        <f>IF(N414="sníž. přenesená",J414,0)</f>
        <v>0</v>
      </c>
      <c r="BI414" s="138">
        <f>IF(N414="nulová",J414,0)</f>
        <v>0</v>
      </c>
      <c r="BJ414" s="15" t="s">
        <v>84</v>
      </c>
      <c r="BK414" s="138">
        <f>ROUND(I414*H414,2)</f>
        <v>0</v>
      </c>
      <c r="BL414" s="15" t="s">
        <v>214</v>
      </c>
      <c r="BM414" s="246" t="s">
        <v>771</v>
      </c>
    </row>
    <row r="415" spans="1:65" s="2" customFormat="1" ht="16.5" customHeight="1">
      <c r="A415" s="38"/>
      <c r="B415" s="39"/>
      <c r="C415" s="247" t="s">
        <v>772</v>
      </c>
      <c r="D415" s="247" t="s">
        <v>221</v>
      </c>
      <c r="E415" s="248" t="s">
        <v>320</v>
      </c>
      <c r="F415" s="249" t="s">
        <v>321</v>
      </c>
      <c r="G415" s="250" t="s">
        <v>239</v>
      </c>
      <c r="H415" s="251">
        <v>1</v>
      </c>
      <c r="I415" s="252"/>
      <c r="J415" s="253">
        <f>ROUND(I415*H415,2)</f>
        <v>0</v>
      </c>
      <c r="K415" s="254"/>
      <c r="L415" s="255"/>
      <c r="M415" s="256" t="s">
        <v>1</v>
      </c>
      <c r="N415" s="257" t="s">
        <v>44</v>
      </c>
      <c r="O415" s="91"/>
      <c r="P415" s="244">
        <f>O415*H415</f>
        <v>0</v>
      </c>
      <c r="Q415" s="244">
        <v>0.092</v>
      </c>
      <c r="R415" s="244">
        <f>Q415*H415</f>
        <v>0.092</v>
      </c>
      <c r="S415" s="244">
        <v>0</v>
      </c>
      <c r="T415" s="245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46" t="s">
        <v>234</v>
      </c>
      <c r="AT415" s="246" t="s">
        <v>221</v>
      </c>
      <c r="AU415" s="246" t="s">
        <v>103</v>
      </c>
      <c r="AY415" s="15" t="s">
        <v>209</v>
      </c>
      <c r="BE415" s="138">
        <f>IF(N415="základní",J415,0)</f>
        <v>0</v>
      </c>
      <c r="BF415" s="138">
        <f>IF(N415="snížená",J415,0)</f>
        <v>0</v>
      </c>
      <c r="BG415" s="138">
        <f>IF(N415="zákl. přenesená",J415,0)</f>
        <v>0</v>
      </c>
      <c r="BH415" s="138">
        <f>IF(N415="sníž. přenesená",J415,0)</f>
        <v>0</v>
      </c>
      <c r="BI415" s="138">
        <f>IF(N415="nulová",J415,0)</f>
        <v>0</v>
      </c>
      <c r="BJ415" s="15" t="s">
        <v>84</v>
      </c>
      <c r="BK415" s="138">
        <f>ROUND(I415*H415,2)</f>
        <v>0</v>
      </c>
      <c r="BL415" s="15" t="s">
        <v>214</v>
      </c>
      <c r="BM415" s="246" t="s">
        <v>773</v>
      </c>
    </row>
    <row r="416" spans="1:65" s="2" customFormat="1" ht="16.5" customHeight="1">
      <c r="A416" s="38"/>
      <c r="B416" s="39"/>
      <c r="C416" s="247" t="s">
        <v>774</v>
      </c>
      <c r="D416" s="247" t="s">
        <v>221</v>
      </c>
      <c r="E416" s="248" t="s">
        <v>328</v>
      </c>
      <c r="F416" s="249" t="s">
        <v>329</v>
      </c>
      <c r="G416" s="250" t="s">
        <v>213</v>
      </c>
      <c r="H416" s="251">
        <v>0.85</v>
      </c>
      <c r="I416" s="252"/>
      <c r="J416" s="253">
        <f>ROUND(I416*H416,2)</f>
        <v>0</v>
      </c>
      <c r="K416" s="254"/>
      <c r="L416" s="255"/>
      <c r="M416" s="256" t="s">
        <v>1</v>
      </c>
      <c r="N416" s="257" t="s">
        <v>44</v>
      </c>
      <c r="O416" s="91"/>
      <c r="P416" s="244">
        <f>O416*H416</f>
        <v>0</v>
      </c>
      <c r="Q416" s="244">
        <v>0</v>
      </c>
      <c r="R416" s="244">
        <f>Q416*H416</f>
        <v>0</v>
      </c>
      <c r="S416" s="244">
        <v>0</v>
      </c>
      <c r="T416" s="245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46" t="s">
        <v>234</v>
      </c>
      <c r="AT416" s="246" t="s">
        <v>221</v>
      </c>
      <c r="AU416" s="246" t="s">
        <v>103</v>
      </c>
      <c r="AY416" s="15" t="s">
        <v>209</v>
      </c>
      <c r="BE416" s="138">
        <f>IF(N416="základní",J416,0)</f>
        <v>0</v>
      </c>
      <c r="BF416" s="138">
        <f>IF(N416="snížená",J416,0)</f>
        <v>0</v>
      </c>
      <c r="BG416" s="138">
        <f>IF(N416="zákl. přenesená",J416,0)</f>
        <v>0</v>
      </c>
      <c r="BH416" s="138">
        <f>IF(N416="sníž. přenesená",J416,0)</f>
        <v>0</v>
      </c>
      <c r="BI416" s="138">
        <f>IF(N416="nulová",J416,0)</f>
        <v>0</v>
      </c>
      <c r="BJ416" s="15" t="s">
        <v>84</v>
      </c>
      <c r="BK416" s="138">
        <f>ROUND(I416*H416,2)</f>
        <v>0</v>
      </c>
      <c r="BL416" s="15" t="s">
        <v>214</v>
      </c>
      <c r="BM416" s="246" t="s">
        <v>775</v>
      </c>
    </row>
    <row r="417" spans="1:65" s="2" customFormat="1" ht="16.5" customHeight="1">
      <c r="A417" s="38"/>
      <c r="B417" s="39"/>
      <c r="C417" s="234" t="s">
        <v>776</v>
      </c>
      <c r="D417" s="234" t="s">
        <v>210</v>
      </c>
      <c r="E417" s="235" t="s">
        <v>216</v>
      </c>
      <c r="F417" s="236" t="s">
        <v>217</v>
      </c>
      <c r="G417" s="237" t="s">
        <v>213</v>
      </c>
      <c r="H417" s="238">
        <v>0.832</v>
      </c>
      <c r="I417" s="239"/>
      <c r="J417" s="240">
        <f>ROUND(I417*H417,2)</f>
        <v>0</v>
      </c>
      <c r="K417" s="241"/>
      <c r="L417" s="41"/>
      <c r="M417" s="242" t="s">
        <v>1</v>
      </c>
      <c r="N417" s="243" t="s">
        <v>44</v>
      </c>
      <c r="O417" s="91"/>
      <c r="P417" s="244">
        <f>O417*H417</f>
        <v>0</v>
      </c>
      <c r="Q417" s="244">
        <v>0</v>
      </c>
      <c r="R417" s="244">
        <f>Q417*H417</f>
        <v>0</v>
      </c>
      <c r="S417" s="244">
        <v>0</v>
      </c>
      <c r="T417" s="245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46" t="s">
        <v>214</v>
      </c>
      <c r="AT417" s="246" t="s">
        <v>210</v>
      </c>
      <c r="AU417" s="246" t="s">
        <v>103</v>
      </c>
      <c r="AY417" s="15" t="s">
        <v>209</v>
      </c>
      <c r="BE417" s="138">
        <f>IF(N417="základní",J417,0)</f>
        <v>0</v>
      </c>
      <c r="BF417" s="138">
        <f>IF(N417="snížená",J417,0)</f>
        <v>0</v>
      </c>
      <c r="BG417" s="138">
        <f>IF(N417="zákl. přenesená",J417,0)</f>
        <v>0</v>
      </c>
      <c r="BH417" s="138">
        <f>IF(N417="sníž. přenesená",J417,0)</f>
        <v>0</v>
      </c>
      <c r="BI417" s="138">
        <f>IF(N417="nulová",J417,0)</f>
        <v>0</v>
      </c>
      <c r="BJ417" s="15" t="s">
        <v>84</v>
      </c>
      <c r="BK417" s="138">
        <f>ROUND(I417*H417,2)</f>
        <v>0</v>
      </c>
      <c r="BL417" s="15" t="s">
        <v>214</v>
      </c>
      <c r="BM417" s="246" t="s">
        <v>777</v>
      </c>
    </row>
    <row r="418" spans="1:63" s="12" customFormat="1" ht="22.8" customHeight="1">
      <c r="A418" s="12"/>
      <c r="B418" s="220"/>
      <c r="C418" s="221"/>
      <c r="D418" s="222" t="s">
        <v>78</v>
      </c>
      <c r="E418" s="258" t="s">
        <v>778</v>
      </c>
      <c r="F418" s="258" t="s">
        <v>779</v>
      </c>
      <c r="G418" s="221"/>
      <c r="H418" s="221"/>
      <c r="I418" s="224"/>
      <c r="J418" s="259">
        <f>BK418</f>
        <v>0</v>
      </c>
      <c r="K418" s="221"/>
      <c r="L418" s="226"/>
      <c r="M418" s="227"/>
      <c r="N418" s="228"/>
      <c r="O418" s="228"/>
      <c r="P418" s="229">
        <f>SUM(P419:P426)</f>
        <v>0</v>
      </c>
      <c r="Q418" s="228"/>
      <c r="R418" s="229">
        <f>SUM(R419:R426)</f>
        <v>0.007980000000000001</v>
      </c>
      <c r="S418" s="228"/>
      <c r="T418" s="230">
        <f>SUM(T419:T426)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31" t="s">
        <v>84</v>
      </c>
      <c r="AT418" s="232" t="s">
        <v>78</v>
      </c>
      <c r="AU418" s="232" t="s">
        <v>84</v>
      </c>
      <c r="AY418" s="231" t="s">
        <v>209</v>
      </c>
      <c r="BK418" s="233">
        <f>SUM(BK419:BK426)</f>
        <v>0</v>
      </c>
    </row>
    <row r="419" spans="1:65" s="2" customFormat="1" ht="16.5" customHeight="1">
      <c r="A419" s="38"/>
      <c r="B419" s="39"/>
      <c r="C419" s="234" t="s">
        <v>780</v>
      </c>
      <c r="D419" s="234" t="s">
        <v>210</v>
      </c>
      <c r="E419" s="235" t="s">
        <v>280</v>
      </c>
      <c r="F419" s="236" t="s">
        <v>281</v>
      </c>
      <c r="G419" s="237" t="s">
        <v>282</v>
      </c>
      <c r="H419" s="238">
        <v>1</v>
      </c>
      <c r="I419" s="239"/>
      <c r="J419" s="240">
        <f>ROUND(I419*H419,2)</f>
        <v>0</v>
      </c>
      <c r="K419" s="241"/>
      <c r="L419" s="41"/>
      <c r="M419" s="242" t="s">
        <v>1</v>
      </c>
      <c r="N419" s="243" t="s">
        <v>44</v>
      </c>
      <c r="O419" s="91"/>
      <c r="P419" s="244">
        <f>O419*H419</f>
        <v>0</v>
      </c>
      <c r="Q419" s="244">
        <v>0</v>
      </c>
      <c r="R419" s="244">
        <f>Q419*H419</f>
        <v>0</v>
      </c>
      <c r="S419" s="244">
        <v>0</v>
      </c>
      <c r="T419" s="245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46" t="s">
        <v>214</v>
      </c>
      <c r="AT419" s="246" t="s">
        <v>210</v>
      </c>
      <c r="AU419" s="246" t="s">
        <v>103</v>
      </c>
      <c r="AY419" s="15" t="s">
        <v>209</v>
      </c>
      <c r="BE419" s="138">
        <f>IF(N419="základní",J419,0)</f>
        <v>0</v>
      </c>
      <c r="BF419" s="138">
        <f>IF(N419="snížená",J419,0)</f>
        <v>0</v>
      </c>
      <c r="BG419" s="138">
        <f>IF(N419="zákl. přenesená",J419,0)</f>
        <v>0</v>
      </c>
      <c r="BH419" s="138">
        <f>IF(N419="sníž. přenesená",J419,0)</f>
        <v>0</v>
      </c>
      <c r="BI419" s="138">
        <f>IF(N419="nulová",J419,0)</f>
        <v>0</v>
      </c>
      <c r="BJ419" s="15" t="s">
        <v>84</v>
      </c>
      <c r="BK419" s="138">
        <f>ROUND(I419*H419,2)</f>
        <v>0</v>
      </c>
      <c r="BL419" s="15" t="s">
        <v>214</v>
      </c>
      <c r="BM419" s="246" t="s">
        <v>781</v>
      </c>
    </row>
    <row r="420" spans="1:65" s="2" customFormat="1" ht="24.15" customHeight="1">
      <c r="A420" s="38"/>
      <c r="B420" s="39"/>
      <c r="C420" s="234" t="s">
        <v>782</v>
      </c>
      <c r="D420" s="234" t="s">
        <v>210</v>
      </c>
      <c r="E420" s="235" t="s">
        <v>285</v>
      </c>
      <c r="F420" s="236" t="s">
        <v>286</v>
      </c>
      <c r="G420" s="237" t="s">
        <v>246</v>
      </c>
      <c r="H420" s="238">
        <v>8</v>
      </c>
      <c r="I420" s="239"/>
      <c r="J420" s="240">
        <f>ROUND(I420*H420,2)</f>
        <v>0</v>
      </c>
      <c r="K420" s="241"/>
      <c r="L420" s="41"/>
      <c r="M420" s="242" t="s">
        <v>1</v>
      </c>
      <c r="N420" s="243" t="s">
        <v>44</v>
      </c>
      <c r="O420" s="91"/>
      <c r="P420" s="244">
        <f>O420*H420</f>
        <v>0</v>
      </c>
      <c r="Q420" s="244">
        <v>0</v>
      </c>
      <c r="R420" s="244">
        <f>Q420*H420</f>
        <v>0</v>
      </c>
      <c r="S420" s="244">
        <v>0</v>
      </c>
      <c r="T420" s="245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46" t="s">
        <v>214</v>
      </c>
      <c r="AT420" s="246" t="s">
        <v>210</v>
      </c>
      <c r="AU420" s="246" t="s">
        <v>103</v>
      </c>
      <c r="AY420" s="15" t="s">
        <v>209</v>
      </c>
      <c r="BE420" s="138">
        <f>IF(N420="základní",J420,0)</f>
        <v>0</v>
      </c>
      <c r="BF420" s="138">
        <f>IF(N420="snížená",J420,0)</f>
        <v>0</v>
      </c>
      <c r="BG420" s="138">
        <f>IF(N420="zákl. přenesená",J420,0)</f>
        <v>0</v>
      </c>
      <c r="BH420" s="138">
        <f>IF(N420="sníž. přenesená",J420,0)</f>
        <v>0</v>
      </c>
      <c r="BI420" s="138">
        <f>IF(N420="nulová",J420,0)</f>
        <v>0</v>
      </c>
      <c r="BJ420" s="15" t="s">
        <v>84</v>
      </c>
      <c r="BK420" s="138">
        <f>ROUND(I420*H420,2)</f>
        <v>0</v>
      </c>
      <c r="BL420" s="15" t="s">
        <v>214</v>
      </c>
      <c r="BM420" s="246" t="s">
        <v>783</v>
      </c>
    </row>
    <row r="421" spans="1:65" s="2" customFormat="1" ht="16.5" customHeight="1">
      <c r="A421" s="38"/>
      <c r="B421" s="39"/>
      <c r="C421" s="247" t="s">
        <v>784</v>
      </c>
      <c r="D421" s="247" t="s">
        <v>221</v>
      </c>
      <c r="E421" s="248" t="s">
        <v>289</v>
      </c>
      <c r="F421" s="249" t="s">
        <v>258</v>
      </c>
      <c r="G421" s="250" t="s">
        <v>259</v>
      </c>
      <c r="H421" s="251">
        <v>0.008</v>
      </c>
      <c r="I421" s="252"/>
      <c r="J421" s="253">
        <f>ROUND(I421*H421,2)</f>
        <v>0</v>
      </c>
      <c r="K421" s="254"/>
      <c r="L421" s="255"/>
      <c r="M421" s="256" t="s">
        <v>1</v>
      </c>
      <c r="N421" s="257" t="s">
        <v>44</v>
      </c>
      <c r="O421" s="91"/>
      <c r="P421" s="244">
        <f>O421*H421</f>
        <v>0</v>
      </c>
      <c r="Q421" s="244">
        <v>0.9</v>
      </c>
      <c r="R421" s="244">
        <f>Q421*H421</f>
        <v>0.007200000000000001</v>
      </c>
      <c r="S421" s="244">
        <v>0</v>
      </c>
      <c r="T421" s="245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6" t="s">
        <v>234</v>
      </c>
      <c r="AT421" s="246" t="s">
        <v>221</v>
      </c>
      <c r="AU421" s="246" t="s">
        <v>103</v>
      </c>
      <c r="AY421" s="15" t="s">
        <v>209</v>
      </c>
      <c r="BE421" s="138">
        <f>IF(N421="základní",J421,0)</f>
        <v>0</v>
      </c>
      <c r="BF421" s="138">
        <f>IF(N421="snížená",J421,0)</f>
        <v>0</v>
      </c>
      <c r="BG421" s="138">
        <f>IF(N421="zákl. přenesená",J421,0)</f>
        <v>0</v>
      </c>
      <c r="BH421" s="138">
        <f>IF(N421="sníž. přenesená",J421,0)</f>
        <v>0</v>
      </c>
      <c r="BI421" s="138">
        <f>IF(N421="nulová",J421,0)</f>
        <v>0</v>
      </c>
      <c r="BJ421" s="15" t="s">
        <v>84</v>
      </c>
      <c r="BK421" s="138">
        <f>ROUND(I421*H421,2)</f>
        <v>0</v>
      </c>
      <c r="BL421" s="15" t="s">
        <v>214</v>
      </c>
      <c r="BM421" s="246" t="s">
        <v>785</v>
      </c>
    </row>
    <row r="422" spans="1:65" s="2" customFormat="1" ht="24.15" customHeight="1">
      <c r="A422" s="38"/>
      <c r="B422" s="39"/>
      <c r="C422" s="234" t="s">
        <v>786</v>
      </c>
      <c r="D422" s="234" t="s">
        <v>210</v>
      </c>
      <c r="E422" s="235" t="s">
        <v>292</v>
      </c>
      <c r="F422" s="236" t="s">
        <v>293</v>
      </c>
      <c r="G422" s="237" t="s">
        <v>213</v>
      </c>
      <c r="H422" s="238">
        <v>1</v>
      </c>
      <c r="I422" s="239"/>
      <c r="J422" s="240">
        <f>ROUND(I422*H422,2)</f>
        <v>0</v>
      </c>
      <c r="K422" s="241"/>
      <c r="L422" s="41"/>
      <c r="M422" s="242" t="s">
        <v>1</v>
      </c>
      <c r="N422" s="243" t="s">
        <v>44</v>
      </c>
      <c r="O422" s="91"/>
      <c r="P422" s="244">
        <f>O422*H422</f>
        <v>0</v>
      </c>
      <c r="Q422" s="244">
        <v>0</v>
      </c>
      <c r="R422" s="244">
        <f>Q422*H422</f>
        <v>0</v>
      </c>
      <c r="S422" s="244">
        <v>0</v>
      </c>
      <c r="T422" s="245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46" t="s">
        <v>214</v>
      </c>
      <c r="AT422" s="246" t="s">
        <v>210</v>
      </c>
      <c r="AU422" s="246" t="s">
        <v>103</v>
      </c>
      <c r="AY422" s="15" t="s">
        <v>209</v>
      </c>
      <c r="BE422" s="138">
        <f>IF(N422="základní",J422,0)</f>
        <v>0</v>
      </c>
      <c r="BF422" s="138">
        <f>IF(N422="snížená",J422,0)</f>
        <v>0</v>
      </c>
      <c r="BG422" s="138">
        <f>IF(N422="zákl. přenesená",J422,0)</f>
        <v>0</v>
      </c>
      <c r="BH422" s="138">
        <f>IF(N422="sníž. přenesená",J422,0)</f>
        <v>0</v>
      </c>
      <c r="BI422" s="138">
        <f>IF(N422="nulová",J422,0)</f>
        <v>0</v>
      </c>
      <c r="BJ422" s="15" t="s">
        <v>84</v>
      </c>
      <c r="BK422" s="138">
        <f>ROUND(I422*H422,2)</f>
        <v>0</v>
      </c>
      <c r="BL422" s="15" t="s">
        <v>214</v>
      </c>
      <c r="BM422" s="246" t="s">
        <v>787</v>
      </c>
    </row>
    <row r="423" spans="1:65" s="2" customFormat="1" ht="16.5" customHeight="1">
      <c r="A423" s="38"/>
      <c r="B423" s="39"/>
      <c r="C423" s="234" t="s">
        <v>788</v>
      </c>
      <c r="D423" s="234" t="s">
        <v>210</v>
      </c>
      <c r="E423" s="235" t="s">
        <v>296</v>
      </c>
      <c r="F423" s="236" t="s">
        <v>297</v>
      </c>
      <c r="G423" s="237" t="s">
        <v>213</v>
      </c>
      <c r="H423" s="238">
        <v>1</v>
      </c>
      <c r="I423" s="239"/>
      <c r="J423" s="240">
        <f>ROUND(I423*H423,2)</f>
        <v>0</v>
      </c>
      <c r="K423" s="241"/>
      <c r="L423" s="41"/>
      <c r="M423" s="242" t="s">
        <v>1</v>
      </c>
      <c r="N423" s="243" t="s">
        <v>44</v>
      </c>
      <c r="O423" s="91"/>
      <c r="P423" s="244">
        <f>O423*H423</f>
        <v>0</v>
      </c>
      <c r="Q423" s="244">
        <v>0</v>
      </c>
      <c r="R423" s="244">
        <f>Q423*H423</f>
        <v>0</v>
      </c>
      <c r="S423" s="244">
        <v>0</v>
      </c>
      <c r="T423" s="245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46" t="s">
        <v>214</v>
      </c>
      <c r="AT423" s="246" t="s">
        <v>210</v>
      </c>
      <c r="AU423" s="246" t="s">
        <v>103</v>
      </c>
      <c r="AY423" s="15" t="s">
        <v>209</v>
      </c>
      <c r="BE423" s="138">
        <f>IF(N423="základní",J423,0)</f>
        <v>0</v>
      </c>
      <c r="BF423" s="138">
        <f>IF(N423="snížená",J423,0)</f>
        <v>0</v>
      </c>
      <c r="BG423" s="138">
        <f>IF(N423="zákl. přenesená",J423,0)</f>
        <v>0</v>
      </c>
      <c r="BH423" s="138">
        <f>IF(N423="sníž. přenesená",J423,0)</f>
        <v>0</v>
      </c>
      <c r="BI423" s="138">
        <f>IF(N423="nulová",J423,0)</f>
        <v>0</v>
      </c>
      <c r="BJ423" s="15" t="s">
        <v>84</v>
      </c>
      <c r="BK423" s="138">
        <f>ROUND(I423*H423,2)</f>
        <v>0</v>
      </c>
      <c r="BL423" s="15" t="s">
        <v>214</v>
      </c>
      <c r="BM423" s="246" t="s">
        <v>789</v>
      </c>
    </row>
    <row r="424" spans="1:65" s="2" customFormat="1" ht="16.5" customHeight="1">
      <c r="A424" s="38"/>
      <c r="B424" s="39"/>
      <c r="C424" s="234" t="s">
        <v>790</v>
      </c>
      <c r="D424" s="234" t="s">
        <v>210</v>
      </c>
      <c r="E424" s="235" t="s">
        <v>300</v>
      </c>
      <c r="F424" s="236" t="s">
        <v>301</v>
      </c>
      <c r="G424" s="237" t="s">
        <v>282</v>
      </c>
      <c r="H424" s="238">
        <v>1</v>
      </c>
      <c r="I424" s="239"/>
      <c r="J424" s="240">
        <f>ROUND(I424*H424,2)</f>
        <v>0</v>
      </c>
      <c r="K424" s="241"/>
      <c r="L424" s="41"/>
      <c r="M424" s="242" t="s">
        <v>1</v>
      </c>
      <c r="N424" s="243" t="s">
        <v>44</v>
      </c>
      <c r="O424" s="91"/>
      <c r="P424" s="244">
        <f>O424*H424</f>
        <v>0</v>
      </c>
      <c r="Q424" s="244">
        <v>0</v>
      </c>
      <c r="R424" s="244">
        <f>Q424*H424</f>
        <v>0</v>
      </c>
      <c r="S424" s="244">
        <v>0</v>
      </c>
      <c r="T424" s="245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46" t="s">
        <v>214</v>
      </c>
      <c r="AT424" s="246" t="s">
        <v>210</v>
      </c>
      <c r="AU424" s="246" t="s">
        <v>103</v>
      </c>
      <c r="AY424" s="15" t="s">
        <v>209</v>
      </c>
      <c r="BE424" s="138">
        <f>IF(N424="základní",J424,0)</f>
        <v>0</v>
      </c>
      <c r="BF424" s="138">
        <f>IF(N424="snížená",J424,0)</f>
        <v>0</v>
      </c>
      <c r="BG424" s="138">
        <f>IF(N424="zákl. přenesená",J424,0)</f>
        <v>0</v>
      </c>
      <c r="BH424" s="138">
        <f>IF(N424="sníž. přenesená",J424,0)</f>
        <v>0</v>
      </c>
      <c r="BI424" s="138">
        <f>IF(N424="nulová",J424,0)</f>
        <v>0</v>
      </c>
      <c r="BJ424" s="15" t="s">
        <v>84</v>
      </c>
      <c r="BK424" s="138">
        <f>ROUND(I424*H424,2)</f>
        <v>0</v>
      </c>
      <c r="BL424" s="15" t="s">
        <v>214</v>
      </c>
      <c r="BM424" s="246" t="s">
        <v>791</v>
      </c>
    </row>
    <row r="425" spans="1:65" s="2" customFormat="1" ht="21.75" customHeight="1">
      <c r="A425" s="38"/>
      <c r="B425" s="39"/>
      <c r="C425" s="247" t="s">
        <v>792</v>
      </c>
      <c r="D425" s="247" t="s">
        <v>221</v>
      </c>
      <c r="E425" s="248" t="s">
        <v>304</v>
      </c>
      <c r="F425" s="249" t="s">
        <v>305</v>
      </c>
      <c r="G425" s="250" t="s">
        <v>239</v>
      </c>
      <c r="H425" s="251">
        <v>6</v>
      </c>
      <c r="I425" s="252"/>
      <c r="J425" s="253">
        <f>ROUND(I425*H425,2)</f>
        <v>0</v>
      </c>
      <c r="K425" s="254"/>
      <c r="L425" s="255"/>
      <c r="M425" s="256" t="s">
        <v>1</v>
      </c>
      <c r="N425" s="257" t="s">
        <v>44</v>
      </c>
      <c r="O425" s="91"/>
      <c r="P425" s="244">
        <f>O425*H425</f>
        <v>0</v>
      </c>
      <c r="Q425" s="244">
        <v>0.00013</v>
      </c>
      <c r="R425" s="244">
        <f>Q425*H425</f>
        <v>0.0007799999999999999</v>
      </c>
      <c r="S425" s="244">
        <v>0</v>
      </c>
      <c r="T425" s="245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46" t="s">
        <v>234</v>
      </c>
      <c r="AT425" s="246" t="s">
        <v>221</v>
      </c>
      <c r="AU425" s="246" t="s">
        <v>103</v>
      </c>
      <c r="AY425" s="15" t="s">
        <v>209</v>
      </c>
      <c r="BE425" s="138">
        <f>IF(N425="základní",J425,0)</f>
        <v>0</v>
      </c>
      <c r="BF425" s="138">
        <f>IF(N425="snížená",J425,0)</f>
        <v>0</v>
      </c>
      <c r="BG425" s="138">
        <f>IF(N425="zákl. přenesená",J425,0)</f>
        <v>0</v>
      </c>
      <c r="BH425" s="138">
        <f>IF(N425="sníž. přenesená",J425,0)</f>
        <v>0</v>
      </c>
      <c r="BI425" s="138">
        <f>IF(N425="nulová",J425,0)</f>
        <v>0</v>
      </c>
      <c r="BJ425" s="15" t="s">
        <v>84</v>
      </c>
      <c r="BK425" s="138">
        <f>ROUND(I425*H425,2)</f>
        <v>0</v>
      </c>
      <c r="BL425" s="15" t="s">
        <v>214</v>
      </c>
      <c r="BM425" s="246" t="s">
        <v>793</v>
      </c>
    </row>
    <row r="426" spans="1:65" s="2" customFormat="1" ht="16.5" customHeight="1">
      <c r="A426" s="38"/>
      <c r="B426" s="39"/>
      <c r="C426" s="247" t="s">
        <v>794</v>
      </c>
      <c r="D426" s="247" t="s">
        <v>221</v>
      </c>
      <c r="E426" s="248" t="s">
        <v>308</v>
      </c>
      <c r="F426" s="249" t="s">
        <v>309</v>
      </c>
      <c r="G426" s="250" t="s">
        <v>239</v>
      </c>
      <c r="H426" s="251">
        <v>2</v>
      </c>
      <c r="I426" s="252"/>
      <c r="J426" s="253">
        <f>ROUND(I426*H426,2)</f>
        <v>0</v>
      </c>
      <c r="K426" s="254"/>
      <c r="L426" s="255"/>
      <c r="M426" s="256" t="s">
        <v>1</v>
      </c>
      <c r="N426" s="257" t="s">
        <v>44</v>
      </c>
      <c r="O426" s="91"/>
      <c r="P426" s="244">
        <f>O426*H426</f>
        <v>0</v>
      </c>
      <c r="Q426" s="244">
        <v>0</v>
      </c>
      <c r="R426" s="244">
        <f>Q426*H426</f>
        <v>0</v>
      </c>
      <c r="S426" s="244">
        <v>0</v>
      </c>
      <c r="T426" s="245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46" t="s">
        <v>234</v>
      </c>
      <c r="AT426" s="246" t="s">
        <v>221</v>
      </c>
      <c r="AU426" s="246" t="s">
        <v>103</v>
      </c>
      <c r="AY426" s="15" t="s">
        <v>209</v>
      </c>
      <c r="BE426" s="138">
        <f>IF(N426="základní",J426,0)</f>
        <v>0</v>
      </c>
      <c r="BF426" s="138">
        <f>IF(N426="snížená",J426,0)</f>
        <v>0</v>
      </c>
      <c r="BG426" s="138">
        <f>IF(N426="zákl. přenesená",J426,0)</f>
        <v>0</v>
      </c>
      <c r="BH426" s="138">
        <f>IF(N426="sníž. přenesená",J426,0)</f>
        <v>0</v>
      </c>
      <c r="BI426" s="138">
        <f>IF(N426="nulová",J426,0)</f>
        <v>0</v>
      </c>
      <c r="BJ426" s="15" t="s">
        <v>84</v>
      </c>
      <c r="BK426" s="138">
        <f>ROUND(I426*H426,2)</f>
        <v>0</v>
      </c>
      <c r="BL426" s="15" t="s">
        <v>214</v>
      </c>
      <c r="BM426" s="246" t="s">
        <v>795</v>
      </c>
    </row>
    <row r="427" spans="1:63" s="12" customFormat="1" ht="22.8" customHeight="1">
      <c r="A427" s="12"/>
      <c r="B427" s="220"/>
      <c r="C427" s="221"/>
      <c r="D427" s="222" t="s">
        <v>78</v>
      </c>
      <c r="E427" s="258" t="s">
        <v>796</v>
      </c>
      <c r="F427" s="258" t="s">
        <v>797</v>
      </c>
      <c r="G427" s="221"/>
      <c r="H427" s="221"/>
      <c r="I427" s="224"/>
      <c r="J427" s="259">
        <f>BK427</f>
        <v>0</v>
      </c>
      <c r="K427" s="221"/>
      <c r="L427" s="226"/>
      <c r="M427" s="227"/>
      <c r="N427" s="228"/>
      <c r="O427" s="228"/>
      <c r="P427" s="229">
        <f>SUM(P428:P433)</f>
        <v>0</v>
      </c>
      <c r="Q427" s="228"/>
      <c r="R427" s="229">
        <f>SUM(R428:R433)</f>
        <v>0.092</v>
      </c>
      <c r="S427" s="228"/>
      <c r="T427" s="230">
        <f>SUM(T428:T433)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31" t="s">
        <v>84</v>
      </c>
      <c r="AT427" s="232" t="s">
        <v>78</v>
      </c>
      <c r="AU427" s="232" t="s">
        <v>84</v>
      </c>
      <c r="AY427" s="231" t="s">
        <v>209</v>
      </c>
      <c r="BK427" s="233">
        <f>SUM(BK428:BK433)</f>
        <v>0</v>
      </c>
    </row>
    <row r="428" spans="1:65" s="2" customFormat="1" ht="24.15" customHeight="1">
      <c r="A428" s="38"/>
      <c r="B428" s="39"/>
      <c r="C428" s="234" t="s">
        <v>798</v>
      </c>
      <c r="D428" s="234" t="s">
        <v>210</v>
      </c>
      <c r="E428" s="235" t="s">
        <v>211</v>
      </c>
      <c r="F428" s="236" t="s">
        <v>212</v>
      </c>
      <c r="G428" s="237" t="s">
        <v>213</v>
      </c>
      <c r="H428" s="238">
        <v>0.832</v>
      </c>
      <c r="I428" s="239"/>
      <c r="J428" s="240">
        <f>ROUND(I428*H428,2)</f>
        <v>0</v>
      </c>
      <c r="K428" s="241"/>
      <c r="L428" s="41"/>
      <c r="M428" s="242" t="s">
        <v>1</v>
      </c>
      <c r="N428" s="243" t="s">
        <v>44</v>
      </c>
      <c r="O428" s="91"/>
      <c r="P428" s="244">
        <f>O428*H428</f>
        <v>0</v>
      </c>
      <c r="Q428" s="244">
        <v>0</v>
      </c>
      <c r="R428" s="244">
        <f>Q428*H428</f>
        <v>0</v>
      </c>
      <c r="S428" s="244">
        <v>0</v>
      </c>
      <c r="T428" s="245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46" t="s">
        <v>214</v>
      </c>
      <c r="AT428" s="246" t="s">
        <v>210</v>
      </c>
      <c r="AU428" s="246" t="s">
        <v>103</v>
      </c>
      <c r="AY428" s="15" t="s">
        <v>209</v>
      </c>
      <c r="BE428" s="138">
        <f>IF(N428="základní",J428,0)</f>
        <v>0</v>
      </c>
      <c r="BF428" s="138">
        <f>IF(N428="snížená",J428,0)</f>
        <v>0</v>
      </c>
      <c r="BG428" s="138">
        <f>IF(N428="zákl. přenesená",J428,0)</f>
        <v>0</v>
      </c>
      <c r="BH428" s="138">
        <f>IF(N428="sníž. přenesená",J428,0)</f>
        <v>0</v>
      </c>
      <c r="BI428" s="138">
        <f>IF(N428="nulová",J428,0)</f>
        <v>0</v>
      </c>
      <c r="BJ428" s="15" t="s">
        <v>84</v>
      </c>
      <c r="BK428" s="138">
        <f>ROUND(I428*H428,2)</f>
        <v>0</v>
      </c>
      <c r="BL428" s="15" t="s">
        <v>214</v>
      </c>
      <c r="BM428" s="246" t="s">
        <v>799</v>
      </c>
    </row>
    <row r="429" spans="1:65" s="2" customFormat="1" ht="16.5" customHeight="1">
      <c r="A429" s="38"/>
      <c r="B429" s="39"/>
      <c r="C429" s="247" t="s">
        <v>800</v>
      </c>
      <c r="D429" s="247" t="s">
        <v>221</v>
      </c>
      <c r="E429" s="248" t="s">
        <v>316</v>
      </c>
      <c r="F429" s="249" t="s">
        <v>317</v>
      </c>
      <c r="G429" s="250" t="s">
        <v>239</v>
      </c>
      <c r="H429" s="251">
        <v>1</v>
      </c>
      <c r="I429" s="252"/>
      <c r="J429" s="253">
        <f>ROUND(I429*H429,2)</f>
        <v>0</v>
      </c>
      <c r="K429" s="254"/>
      <c r="L429" s="255"/>
      <c r="M429" s="256" t="s">
        <v>1</v>
      </c>
      <c r="N429" s="257" t="s">
        <v>44</v>
      </c>
      <c r="O429" s="91"/>
      <c r="P429" s="244">
        <f>O429*H429</f>
        <v>0</v>
      </c>
      <c r="Q429" s="244">
        <v>0</v>
      </c>
      <c r="R429" s="244">
        <f>Q429*H429</f>
        <v>0</v>
      </c>
      <c r="S429" s="244">
        <v>0</v>
      </c>
      <c r="T429" s="245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46" t="s">
        <v>234</v>
      </c>
      <c r="AT429" s="246" t="s">
        <v>221</v>
      </c>
      <c r="AU429" s="246" t="s">
        <v>103</v>
      </c>
      <c r="AY429" s="15" t="s">
        <v>209</v>
      </c>
      <c r="BE429" s="138">
        <f>IF(N429="základní",J429,0)</f>
        <v>0</v>
      </c>
      <c r="BF429" s="138">
        <f>IF(N429="snížená",J429,0)</f>
        <v>0</v>
      </c>
      <c r="BG429" s="138">
        <f>IF(N429="zákl. přenesená",J429,0)</f>
        <v>0</v>
      </c>
      <c r="BH429" s="138">
        <f>IF(N429="sníž. přenesená",J429,0)</f>
        <v>0</v>
      </c>
      <c r="BI429" s="138">
        <f>IF(N429="nulová",J429,0)</f>
        <v>0</v>
      </c>
      <c r="BJ429" s="15" t="s">
        <v>84</v>
      </c>
      <c r="BK429" s="138">
        <f>ROUND(I429*H429,2)</f>
        <v>0</v>
      </c>
      <c r="BL429" s="15" t="s">
        <v>214</v>
      </c>
      <c r="BM429" s="246" t="s">
        <v>801</v>
      </c>
    </row>
    <row r="430" spans="1:65" s="2" customFormat="1" ht="16.5" customHeight="1">
      <c r="A430" s="38"/>
      <c r="B430" s="39"/>
      <c r="C430" s="247" t="s">
        <v>802</v>
      </c>
      <c r="D430" s="247" t="s">
        <v>221</v>
      </c>
      <c r="E430" s="248" t="s">
        <v>320</v>
      </c>
      <c r="F430" s="249" t="s">
        <v>321</v>
      </c>
      <c r="G430" s="250" t="s">
        <v>239</v>
      </c>
      <c r="H430" s="251">
        <v>1</v>
      </c>
      <c r="I430" s="252"/>
      <c r="J430" s="253">
        <f>ROUND(I430*H430,2)</f>
        <v>0</v>
      </c>
      <c r="K430" s="254"/>
      <c r="L430" s="255"/>
      <c r="M430" s="256" t="s">
        <v>1</v>
      </c>
      <c r="N430" s="257" t="s">
        <v>44</v>
      </c>
      <c r="O430" s="91"/>
      <c r="P430" s="244">
        <f>O430*H430</f>
        <v>0</v>
      </c>
      <c r="Q430" s="244">
        <v>0.092</v>
      </c>
      <c r="R430" s="244">
        <f>Q430*H430</f>
        <v>0.092</v>
      </c>
      <c r="S430" s="244">
        <v>0</v>
      </c>
      <c r="T430" s="245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46" t="s">
        <v>234</v>
      </c>
      <c r="AT430" s="246" t="s">
        <v>221</v>
      </c>
      <c r="AU430" s="246" t="s">
        <v>103</v>
      </c>
      <c r="AY430" s="15" t="s">
        <v>209</v>
      </c>
      <c r="BE430" s="138">
        <f>IF(N430="základní",J430,0)</f>
        <v>0</v>
      </c>
      <c r="BF430" s="138">
        <f>IF(N430="snížená",J430,0)</f>
        <v>0</v>
      </c>
      <c r="BG430" s="138">
        <f>IF(N430="zákl. přenesená",J430,0)</f>
        <v>0</v>
      </c>
      <c r="BH430" s="138">
        <f>IF(N430="sníž. přenesená",J430,0)</f>
        <v>0</v>
      </c>
      <c r="BI430" s="138">
        <f>IF(N430="nulová",J430,0)</f>
        <v>0</v>
      </c>
      <c r="BJ430" s="15" t="s">
        <v>84</v>
      </c>
      <c r="BK430" s="138">
        <f>ROUND(I430*H430,2)</f>
        <v>0</v>
      </c>
      <c r="BL430" s="15" t="s">
        <v>214</v>
      </c>
      <c r="BM430" s="246" t="s">
        <v>803</v>
      </c>
    </row>
    <row r="431" spans="1:65" s="2" customFormat="1" ht="24.15" customHeight="1">
      <c r="A431" s="38"/>
      <c r="B431" s="39"/>
      <c r="C431" s="234" t="s">
        <v>804</v>
      </c>
      <c r="D431" s="234" t="s">
        <v>210</v>
      </c>
      <c r="E431" s="235" t="s">
        <v>324</v>
      </c>
      <c r="F431" s="236" t="s">
        <v>325</v>
      </c>
      <c r="G431" s="237" t="s">
        <v>239</v>
      </c>
      <c r="H431" s="238">
        <v>1</v>
      </c>
      <c r="I431" s="239"/>
      <c r="J431" s="240">
        <f>ROUND(I431*H431,2)</f>
        <v>0</v>
      </c>
      <c r="K431" s="241"/>
      <c r="L431" s="41"/>
      <c r="M431" s="242" t="s">
        <v>1</v>
      </c>
      <c r="N431" s="243" t="s">
        <v>44</v>
      </c>
      <c r="O431" s="91"/>
      <c r="P431" s="244">
        <f>O431*H431</f>
        <v>0</v>
      </c>
      <c r="Q431" s="244">
        <v>0</v>
      </c>
      <c r="R431" s="244">
        <f>Q431*H431</f>
        <v>0</v>
      </c>
      <c r="S431" s="244">
        <v>0</v>
      </c>
      <c r="T431" s="245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46" t="s">
        <v>214</v>
      </c>
      <c r="AT431" s="246" t="s">
        <v>210</v>
      </c>
      <c r="AU431" s="246" t="s">
        <v>103</v>
      </c>
      <c r="AY431" s="15" t="s">
        <v>209</v>
      </c>
      <c r="BE431" s="138">
        <f>IF(N431="základní",J431,0)</f>
        <v>0</v>
      </c>
      <c r="BF431" s="138">
        <f>IF(N431="snížená",J431,0)</f>
        <v>0</v>
      </c>
      <c r="BG431" s="138">
        <f>IF(N431="zákl. přenesená",J431,0)</f>
        <v>0</v>
      </c>
      <c r="BH431" s="138">
        <f>IF(N431="sníž. přenesená",J431,0)</f>
        <v>0</v>
      </c>
      <c r="BI431" s="138">
        <f>IF(N431="nulová",J431,0)</f>
        <v>0</v>
      </c>
      <c r="BJ431" s="15" t="s">
        <v>84</v>
      </c>
      <c r="BK431" s="138">
        <f>ROUND(I431*H431,2)</f>
        <v>0</v>
      </c>
      <c r="BL431" s="15" t="s">
        <v>214</v>
      </c>
      <c r="BM431" s="246" t="s">
        <v>805</v>
      </c>
    </row>
    <row r="432" spans="1:65" s="2" customFormat="1" ht="16.5" customHeight="1">
      <c r="A432" s="38"/>
      <c r="B432" s="39"/>
      <c r="C432" s="247" t="s">
        <v>806</v>
      </c>
      <c r="D432" s="247" t="s">
        <v>221</v>
      </c>
      <c r="E432" s="248" t="s">
        <v>328</v>
      </c>
      <c r="F432" s="249" t="s">
        <v>329</v>
      </c>
      <c r="G432" s="250" t="s">
        <v>213</v>
      </c>
      <c r="H432" s="251">
        <v>0.85</v>
      </c>
      <c r="I432" s="252"/>
      <c r="J432" s="253">
        <f>ROUND(I432*H432,2)</f>
        <v>0</v>
      </c>
      <c r="K432" s="254"/>
      <c r="L432" s="255"/>
      <c r="M432" s="256" t="s">
        <v>1</v>
      </c>
      <c r="N432" s="257" t="s">
        <v>44</v>
      </c>
      <c r="O432" s="91"/>
      <c r="P432" s="244">
        <f>O432*H432</f>
        <v>0</v>
      </c>
      <c r="Q432" s="244">
        <v>0</v>
      </c>
      <c r="R432" s="244">
        <f>Q432*H432</f>
        <v>0</v>
      </c>
      <c r="S432" s="244">
        <v>0</v>
      </c>
      <c r="T432" s="245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46" t="s">
        <v>234</v>
      </c>
      <c r="AT432" s="246" t="s">
        <v>221</v>
      </c>
      <c r="AU432" s="246" t="s">
        <v>103</v>
      </c>
      <c r="AY432" s="15" t="s">
        <v>209</v>
      </c>
      <c r="BE432" s="138">
        <f>IF(N432="základní",J432,0)</f>
        <v>0</v>
      </c>
      <c r="BF432" s="138">
        <f>IF(N432="snížená",J432,0)</f>
        <v>0</v>
      </c>
      <c r="BG432" s="138">
        <f>IF(N432="zákl. přenesená",J432,0)</f>
        <v>0</v>
      </c>
      <c r="BH432" s="138">
        <f>IF(N432="sníž. přenesená",J432,0)</f>
        <v>0</v>
      </c>
      <c r="BI432" s="138">
        <f>IF(N432="nulová",J432,0)</f>
        <v>0</v>
      </c>
      <c r="BJ432" s="15" t="s">
        <v>84</v>
      </c>
      <c r="BK432" s="138">
        <f>ROUND(I432*H432,2)</f>
        <v>0</v>
      </c>
      <c r="BL432" s="15" t="s">
        <v>214</v>
      </c>
      <c r="BM432" s="246" t="s">
        <v>807</v>
      </c>
    </row>
    <row r="433" spans="1:65" s="2" customFormat="1" ht="16.5" customHeight="1">
      <c r="A433" s="38"/>
      <c r="B433" s="39"/>
      <c r="C433" s="234" t="s">
        <v>808</v>
      </c>
      <c r="D433" s="234" t="s">
        <v>210</v>
      </c>
      <c r="E433" s="235" t="s">
        <v>216</v>
      </c>
      <c r="F433" s="236" t="s">
        <v>217</v>
      </c>
      <c r="G433" s="237" t="s">
        <v>213</v>
      </c>
      <c r="H433" s="238">
        <v>0.832</v>
      </c>
      <c r="I433" s="239"/>
      <c r="J433" s="240">
        <f>ROUND(I433*H433,2)</f>
        <v>0</v>
      </c>
      <c r="K433" s="241"/>
      <c r="L433" s="41"/>
      <c r="M433" s="242" t="s">
        <v>1</v>
      </c>
      <c r="N433" s="243" t="s">
        <v>44</v>
      </c>
      <c r="O433" s="91"/>
      <c r="P433" s="244">
        <f>O433*H433</f>
        <v>0</v>
      </c>
      <c r="Q433" s="244">
        <v>0</v>
      </c>
      <c r="R433" s="244">
        <f>Q433*H433</f>
        <v>0</v>
      </c>
      <c r="S433" s="244">
        <v>0</v>
      </c>
      <c r="T433" s="245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46" t="s">
        <v>214</v>
      </c>
      <c r="AT433" s="246" t="s">
        <v>210</v>
      </c>
      <c r="AU433" s="246" t="s">
        <v>103</v>
      </c>
      <c r="AY433" s="15" t="s">
        <v>209</v>
      </c>
      <c r="BE433" s="138">
        <f>IF(N433="základní",J433,0)</f>
        <v>0</v>
      </c>
      <c r="BF433" s="138">
        <f>IF(N433="snížená",J433,0)</f>
        <v>0</v>
      </c>
      <c r="BG433" s="138">
        <f>IF(N433="zákl. přenesená",J433,0)</f>
        <v>0</v>
      </c>
      <c r="BH433" s="138">
        <f>IF(N433="sníž. přenesená",J433,0)</f>
        <v>0</v>
      </c>
      <c r="BI433" s="138">
        <f>IF(N433="nulová",J433,0)</f>
        <v>0</v>
      </c>
      <c r="BJ433" s="15" t="s">
        <v>84</v>
      </c>
      <c r="BK433" s="138">
        <f>ROUND(I433*H433,2)</f>
        <v>0</v>
      </c>
      <c r="BL433" s="15" t="s">
        <v>214</v>
      </c>
      <c r="BM433" s="246" t="s">
        <v>809</v>
      </c>
    </row>
    <row r="434" spans="1:63" s="12" customFormat="1" ht="22.8" customHeight="1">
      <c r="A434" s="12"/>
      <c r="B434" s="220"/>
      <c r="C434" s="221"/>
      <c r="D434" s="222" t="s">
        <v>78</v>
      </c>
      <c r="E434" s="258" t="s">
        <v>810</v>
      </c>
      <c r="F434" s="258" t="s">
        <v>811</v>
      </c>
      <c r="G434" s="221"/>
      <c r="H434" s="221"/>
      <c r="I434" s="224"/>
      <c r="J434" s="259">
        <f>BK434</f>
        <v>0</v>
      </c>
      <c r="K434" s="221"/>
      <c r="L434" s="226"/>
      <c r="M434" s="227"/>
      <c r="N434" s="228"/>
      <c r="O434" s="228"/>
      <c r="P434" s="229">
        <f>SUM(P435:P453)</f>
        <v>0</v>
      </c>
      <c r="Q434" s="228"/>
      <c r="R434" s="229">
        <f>SUM(R435:R453)</f>
        <v>0.00431</v>
      </c>
      <c r="S434" s="228"/>
      <c r="T434" s="230">
        <f>SUM(T435:T453)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31" t="s">
        <v>84</v>
      </c>
      <c r="AT434" s="232" t="s">
        <v>78</v>
      </c>
      <c r="AU434" s="232" t="s">
        <v>84</v>
      </c>
      <c r="AY434" s="231" t="s">
        <v>209</v>
      </c>
      <c r="BK434" s="233">
        <f>SUM(BK435:BK453)</f>
        <v>0</v>
      </c>
    </row>
    <row r="435" spans="1:65" s="2" customFormat="1" ht="16.5" customHeight="1">
      <c r="A435" s="38"/>
      <c r="B435" s="39"/>
      <c r="C435" s="247" t="s">
        <v>812</v>
      </c>
      <c r="D435" s="247" t="s">
        <v>221</v>
      </c>
      <c r="E435" s="248" t="s">
        <v>407</v>
      </c>
      <c r="F435" s="249" t="s">
        <v>408</v>
      </c>
      <c r="G435" s="250" t="s">
        <v>239</v>
      </c>
      <c r="H435" s="251">
        <v>1</v>
      </c>
      <c r="I435" s="252"/>
      <c r="J435" s="253">
        <f>ROUND(I435*H435,2)</f>
        <v>0</v>
      </c>
      <c r="K435" s="254"/>
      <c r="L435" s="255"/>
      <c r="M435" s="256" t="s">
        <v>1</v>
      </c>
      <c r="N435" s="257" t="s">
        <v>44</v>
      </c>
      <c r="O435" s="91"/>
      <c r="P435" s="244">
        <f>O435*H435</f>
        <v>0</v>
      </c>
      <c r="Q435" s="244">
        <v>0</v>
      </c>
      <c r="R435" s="244">
        <f>Q435*H435</f>
        <v>0</v>
      </c>
      <c r="S435" s="244">
        <v>0</v>
      </c>
      <c r="T435" s="245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46" t="s">
        <v>234</v>
      </c>
      <c r="AT435" s="246" t="s">
        <v>221</v>
      </c>
      <c r="AU435" s="246" t="s">
        <v>103</v>
      </c>
      <c r="AY435" s="15" t="s">
        <v>209</v>
      </c>
      <c r="BE435" s="138">
        <f>IF(N435="základní",J435,0)</f>
        <v>0</v>
      </c>
      <c r="BF435" s="138">
        <f>IF(N435="snížená",J435,0)</f>
        <v>0</v>
      </c>
      <c r="BG435" s="138">
        <f>IF(N435="zákl. přenesená",J435,0)</f>
        <v>0</v>
      </c>
      <c r="BH435" s="138">
        <f>IF(N435="sníž. přenesená",J435,0)</f>
        <v>0</v>
      </c>
      <c r="BI435" s="138">
        <f>IF(N435="nulová",J435,0)</f>
        <v>0</v>
      </c>
      <c r="BJ435" s="15" t="s">
        <v>84</v>
      </c>
      <c r="BK435" s="138">
        <f>ROUND(I435*H435,2)</f>
        <v>0</v>
      </c>
      <c r="BL435" s="15" t="s">
        <v>214</v>
      </c>
      <c r="BM435" s="246" t="s">
        <v>813</v>
      </c>
    </row>
    <row r="436" spans="1:65" s="2" customFormat="1" ht="24.15" customHeight="1">
      <c r="A436" s="38"/>
      <c r="B436" s="39"/>
      <c r="C436" s="234" t="s">
        <v>814</v>
      </c>
      <c r="D436" s="234" t="s">
        <v>210</v>
      </c>
      <c r="E436" s="235" t="s">
        <v>336</v>
      </c>
      <c r="F436" s="236" t="s">
        <v>337</v>
      </c>
      <c r="G436" s="237" t="s">
        <v>239</v>
      </c>
      <c r="H436" s="238">
        <v>1</v>
      </c>
      <c r="I436" s="239"/>
      <c r="J436" s="240">
        <f>ROUND(I436*H436,2)</f>
        <v>0</v>
      </c>
      <c r="K436" s="241"/>
      <c r="L436" s="41"/>
      <c r="M436" s="242" t="s">
        <v>1</v>
      </c>
      <c r="N436" s="243" t="s">
        <v>44</v>
      </c>
      <c r="O436" s="91"/>
      <c r="P436" s="244">
        <f>O436*H436</f>
        <v>0</v>
      </c>
      <c r="Q436" s="244">
        <v>0</v>
      </c>
      <c r="R436" s="244">
        <f>Q436*H436</f>
        <v>0</v>
      </c>
      <c r="S436" s="244">
        <v>0</v>
      </c>
      <c r="T436" s="245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46" t="s">
        <v>214</v>
      </c>
      <c r="AT436" s="246" t="s">
        <v>210</v>
      </c>
      <c r="AU436" s="246" t="s">
        <v>103</v>
      </c>
      <c r="AY436" s="15" t="s">
        <v>209</v>
      </c>
      <c r="BE436" s="138">
        <f>IF(N436="základní",J436,0)</f>
        <v>0</v>
      </c>
      <c r="BF436" s="138">
        <f>IF(N436="snížená",J436,0)</f>
        <v>0</v>
      </c>
      <c r="BG436" s="138">
        <f>IF(N436="zákl. přenesená",J436,0)</f>
        <v>0</v>
      </c>
      <c r="BH436" s="138">
        <f>IF(N436="sníž. přenesená",J436,0)</f>
        <v>0</v>
      </c>
      <c r="BI436" s="138">
        <f>IF(N436="nulová",J436,0)</f>
        <v>0</v>
      </c>
      <c r="BJ436" s="15" t="s">
        <v>84</v>
      </c>
      <c r="BK436" s="138">
        <f>ROUND(I436*H436,2)</f>
        <v>0</v>
      </c>
      <c r="BL436" s="15" t="s">
        <v>214</v>
      </c>
      <c r="BM436" s="246" t="s">
        <v>815</v>
      </c>
    </row>
    <row r="437" spans="1:65" s="2" customFormat="1" ht="16.5" customHeight="1">
      <c r="A437" s="38"/>
      <c r="B437" s="39"/>
      <c r="C437" s="247" t="s">
        <v>816</v>
      </c>
      <c r="D437" s="247" t="s">
        <v>221</v>
      </c>
      <c r="E437" s="248" t="s">
        <v>340</v>
      </c>
      <c r="F437" s="249" t="s">
        <v>341</v>
      </c>
      <c r="G437" s="250" t="s">
        <v>239</v>
      </c>
      <c r="H437" s="251">
        <v>1</v>
      </c>
      <c r="I437" s="252"/>
      <c r="J437" s="253">
        <f>ROUND(I437*H437,2)</f>
        <v>0</v>
      </c>
      <c r="K437" s="254"/>
      <c r="L437" s="255"/>
      <c r="M437" s="256" t="s">
        <v>1</v>
      </c>
      <c r="N437" s="257" t="s">
        <v>44</v>
      </c>
      <c r="O437" s="91"/>
      <c r="P437" s="244">
        <f>O437*H437</f>
        <v>0</v>
      </c>
      <c r="Q437" s="244">
        <v>0</v>
      </c>
      <c r="R437" s="244">
        <f>Q437*H437</f>
        <v>0</v>
      </c>
      <c r="S437" s="244">
        <v>0</v>
      </c>
      <c r="T437" s="245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46" t="s">
        <v>234</v>
      </c>
      <c r="AT437" s="246" t="s">
        <v>221</v>
      </c>
      <c r="AU437" s="246" t="s">
        <v>103</v>
      </c>
      <c r="AY437" s="15" t="s">
        <v>209</v>
      </c>
      <c r="BE437" s="138">
        <f>IF(N437="základní",J437,0)</f>
        <v>0</v>
      </c>
      <c r="BF437" s="138">
        <f>IF(N437="snížená",J437,0)</f>
        <v>0</v>
      </c>
      <c r="BG437" s="138">
        <f>IF(N437="zákl. přenesená",J437,0)</f>
        <v>0</v>
      </c>
      <c r="BH437" s="138">
        <f>IF(N437="sníž. přenesená",J437,0)</f>
        <v>0</v>
      </c>
      <c r="BI437" s="138">
        <f>IF(N437="nulová",J437,0)</f>
        <v>0</v>
      </c>
      <c r="BJ437" s="15" t="s">
        <v>84</v>
      </c>
      <c r="BK437" s="138">
        <f>ROUND(I437*H437,2)</f>
        <v>0</v>
      </c>
      <c r="BL437" s="15" t="s">
        <v>214</v>
      </c>
      <c r="BM437" s="246" t="s">
        <v>817</v>
      </c>
    </row>
    <row r="438" spans="1:65" s="2" customFormat="1" ht="24.15" customHeight="1">
      <c r="A438" s="38"/>
      <c r="B438" s="39"/>
      <c r="C438" s="234" t="s">
        <v>818</v>
      </c>
      <c r="D438" s="234" t="s">
        <v>210</v>
      </c>
      <c r="E438" s="235" t="s">
        <v>344</v>
      </c>
      <c r="F438" s="236" t="s">
        <v>345</v>
      </c>
      <c r="G438" s="237" t="s">
        <v>246</v>
      </c>
      <c r="H438" s="238">
        <v>1.5</v>
      </c>
      <c r="I438" s="239"/>
      <c r="J438" s="240">
        <f>ROUND(I438*H438,2)</f>
        <v>0</v>
      </c>
      <c r="K438" s="241"/>
      <c r="L438" s="41"/>
      <c r="M438" s="242" t="s">
        <v>1</v>
      </c>
      <c r="N438" s="243" t="s">
        <v>44</v>
      </c>
      <c r="O438" s="91"/>
      <c r="P438" s="244">
        <f>O438*H438</f>
        <v>0</v>
      </c>
      <c r="Q438" s="244">
        <v>0</v>
      </c>
      <c r="R438" s="244">
        <f>Q438*H438</f>
        <v>0</v>
      </c>
      <c r="S438" s="244">
        <v>0</v>
      </c>
      <c r="T438" s="245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46" t="s">
        <v>214</v>
      </c>
      <c r="AT438" s="246" t="s">
        <v>210</v>
      </c>
      <c r="AU438" s="246" t="s">
        <v>103</v>
      </c>
      <c r="AY438" s="15" t="s">
        <v>209</v>
      </c>
      <c r="BE438" s="138">
        <f>IF(N438="základní",J438,0)</f>
        <v>0</v>
      </c>
      <c r="BF438" s="138">
        <f>IF(N438="snížená",J438,0)</f>
        <v>0</v>
      </c>
      <c r="BG438" s="138">
        <f>IF(N438="zákl. přenesená",J438,0)</f>
        <v>0</v>
      </c>
      <c r="BH438" s="138">
        <f>IF(N438="sníž. přenesená",J438,0)</f>
        <v>0</v>
      </c>
      <c r="BI438" s="138">
        <f>IF(N438="nulová",J438,0)</f>
        <v>0</v>
      </c>
      <c r="BJ438" s="15" t="s">
        <v>84</v>
      </c>
      <c r="BK438" s="138">
        <f>ROUND(I438*H438,2)</f>
        <v>0</v>
      </c>
      <c r="BL438" s="15" t="s">
        <v>214</v>
      </c>
      <c r="BM438" s="246" t="s">
        <v>819</v>
      </c>
    </row>
    <row r="439" spans="1:65" s="2" customFormat="1" ht="24.15" customHeight="1">
      <c r="A439" s="38"/>
      <c r="B439" s="39"/>
      <c r="C439" s="234" t="s">
        <v>820</v>
      </c>
      <c r="D439" s="234" t="s">
        <v>210</v>
      </c>
      <c r="E439" s="235" t="s">
        <v>348</v>
      </c>
      <c r="F439" s="236" t="s">
        <v>349</v>
      </c>
      <c r="G439" s="237" t="s">
        <v>239</v>
      </c>
      <c r="H439" s="238">
        <v>5</v>
      </c>
      <c r="I439" s="239"/>
      <c r="J439" s="240">
        <f>ROUND(I439*H439,2)</f>
        <v>0</v>
      </c>
      <c r="K439" s="241"/>
      <c r="L439" s="41"/>
      <c r="M439" s="242" t="s">
        <v>1</v>
      </c>
      <c r="N439" s="243" t="s">
        <v>44</v>
      </c>
      <c r="O439" s="91"/>
      <c r="P439" s="244">
        <f>O439*H439</f>
        <v>0</v>
      </c>
      <c r="Q439" s="244">
        <v>0</v>
      </c>
      <c r="R439" s="244">
        <f>Q439*H439</f>
        <v>0</v>
      </c>
      <c r="S439" s="244">
        <v>0</v>
      </c>
      <c r="T439" s="245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46" t="s">
        <v>214</v>
      </c>
      <c r="AT439" s="246" t="s">
        <v>210</v>
      </c>
      <c r="AU439" s="246" t="s">
        <v>103</v>
      </c>
      <c r="AY439" s="15" t="s">
        <v>209</v>
      </c>
      <c r="BE439" s="138">
        <f>IF(N439="základní",J439,0)</f>
        <v>0</v>
      </c>
      <c r="BF439" s="138">
        <f>IF(N439="snížená",J439,0)</f>
        <v>0</v>
      </c>
      <c r="BG439" s="138">
        <f>IF(N439="zákl. přenesená",J439,0)</f>
        <v>0</v>
      </c>
      <c r="BH439" s="138">
        <f>IF(N439="sníž. přenesená",J439,0)</f>
        <v>0</v>
      </c>
      <c r="BI439" s="138">
        <f>IF(N439="nulová",J439,0)</f>
        <v>0</v>
      </c>
      <c r="BJ439" s="15" t="s">
        <v>84</v>
      </c>
      <c r="BK439" s="138">
        <f>ROUND(I439*H439,2)</f>
        <v>0</v>
      </c>
      <c r="BL439" s="15" t="s">
        <v>214</v>
      </c>
      <c r="BM439" s="246" t="s">
        <v>821</v>
      </c>
    </row>
    <row r="440" spans="1:65" s="2" customFormat="1" ht="24.15" customHeight="1">
      <c r="A440" s="38"/>
      <c r="B440" s="39"/>
      <c r="C440" s="234" t="s">
        <v>822</v>
      </c>
      <c r="D440" s="234" t="s">
        <v>210</v>
      </c>
      <c r="E440" s="235" t="s">
        <v>352</v>
      </c>
      <c r="F440" s="236" t="s">
        <v>353</v>
      </c>
      <c r="G440" s="237" t="s">
        <v>239</v>
      </c>
      <c r="H440" s="238">
        <v>4</v>
      </c>
      <c r="I440" s="239"/>
      <c r="J440" s="240">
        <f>ROUND(I440*H440,2)</f>
        <v>0</v>
      </c>
      <c r="K440" s="241"/>
      <c r="L440" s="41"/>
      <c r="M440" s="242" t="s">
        <v>1</v>
      </c>
      <c r="N440" s="243" t="s">
        <v>44</v>
      </c>
      <c r="O440" s="91"/>
      <c r="P440" s="244">
        <f>O440*H440</f>
        <v>0</v>
      </c>
      <c r="Q440" s="244">
        <v>0</v>
      </c>
      <c r="R440" s="244">
        <f>Q440*H440</f>
        <v>0</v>
      </c>
      <c r="S440" s="244">
        <v>0</v>
      </c>
      <c r="T440" s="245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46" t="s">
        <v>214</v>
      </c>
      <c r="AT440" s="246" t="s">
        <v>210</v>
      </c>
      <c r="AU440" s="246" t="s">
        <v>103</v>
      </c>
      <c r="AY440" s="15" t="s">
        <v>209</v>
      </c>
      <c r="BE440" s="138">
        <f>IF(N440="základní",J440,0)</f>
        <v>0</v>
      </c>
      <c r="BF440" s="138">
        <f>IF(N440="snížená",J440,0)</f>
        <v>0</v>
      </c>
      <c r="BG440" s="138">
        <f>IF(N440="zákl. přenesená",J440,0)</f>
        <v>0</v>
      </c>
      <c r="BH440" s="138">
        <f>IF(N440="sníž. přenesená",J440,0)</f>
        <v>0</v>
      </c>
      <c r="BI440" s="138">
        <f>IF(N440="nulová",J440,0)</f>
        <v>0</v>
      </c>
      <c r="BJ440" s="15" t="s">
        <v>84</v>
      </c>
      <c r="BK440" s="138">
        <f>ROUND(I440*H440,2)</f>
        <v>0</v>
      </c>
      <c r="BL440" s="15" t="s">
        <v>214</v>
      </c>
      <c r="BM440" s="246" t="s">
        <v>823</v>
      </c>
    </row>
    <row r="441" spans="1:65" s="2" customFormat="1" ht="16.5" customHeight="1">
      <c r="A441" s="38"/>
      <c r="B441" s="39"/>
      <c r="C441" s="247" t="s">
        <v>824</v>
      </c>
      <c r="D441" s="247" t="s">
        <v>221</v>
      </c>
      <c r="E441" s="248" t="s">
        <v>356</v>
      </c>
      <c r="F441" s="249" t="s">
        <v>357</v>
      </c>
      <c r="G441" s="250" t="s">
        <v>239</v>
      </c>
      <c r="H441" s="251">
        <v>1</v>
      </c>
      <c r="I441" s="252"/>
      <c r="J441" s="253">
        <f>ROUND(I441*H441,2)</f>
        <v>0</v>
      </c>
      <c r="K441" s="254"/>
      <c r="L441" s="255"/>
      <c r="M441" s="256" t="s">
        <v>1</v>
      </c>
      <c r="N441" s="257" t="s">
        <v>44</v>
      </c>
      <c r="O441" s="91"/>
      <c r="P441" s="244">
        <f>O441*H441</f>
        <v>0</v>
      </c>
      <c r="Q441" s="244">
        <v>3E-05</v>
      </c>
      <c r="R441" s="244">
        <f>Q441*H441</f>
        <v>3E-05</v>
      </c>
      <c r="S441" s="244">
        <v>0</v>
      </c>
      <c r="T441" s="245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46" t="s">
        <v>234</v>
      </c>
      <c r="AT441" s="246" t="s">
        <v>221</v>
      </c>
      <c r="AU441" s="246" t="s">
        <v>103</v>
      </c>
      <c r="AY441" s="15" t="s">
        <v>209</v>
      </c>
      <c r="BE441" s="138">
        <f>IF(N441="základní",J441,0)</f>
        <v>0</v>
      </c>
      <c r="BF441" s="138">
        <f>IF(N441="snížená",J441,0)</f>
        <v>0</v>
      </c>
      <c r="BG441" s="138">
        <f>IF(N441="zákl. přenesená",J441,0)</f>
        <v>0</v>
      </c>
      <c r="BH441" s="138">
        <f>IF(N441="sníž. přenesená",J441,0)</f>
        <v>0</v>
      </c>
      <c r="BI441" s="138">
        <f>IF(N441="nulová",J441,0)</f>
        <v>0</v>
      </c>
      <c r="BJ441" s="15" t="s">
        <v>84</v>
      </c>
      <c r="BK441" s="138">
        <f>ROUND(I441*H441,2)</f>
        <v>0</v>
      </c>
      <c r="BL441" s="15" t="s">
        <v>214</v>
      </c>
      <c r="BM441" s="246" t="s">
        <v>825</v>
      </c>
    </row>
    <row r="442" spans="1:65" s="2" customFormat="1" ht="21.75" customHeight="1">
      <c r="A442" s="38"/>
      <c r="B442" s="39"/>
      <c r="C442" s="247" t="s">
        <v>826</v>
      </c>
      <c r="D442" s="247" t="s">
        <v>221</v>
      </c>
      <c r="E442" s="248" t="s">
        <v>359</v>
      </c>
      <c r="F442" s="249" t="s">
        <v>360</v>
      </c>
      <c r="G442" s="250" t="s">
        <v>239</v>
      </c>
      <c r="H442" s="251">
        <v>1</v>
      </c>
      <c r="I442" s="252"/>
      <c r="J442" s="253">
        <f>ROUND(I442*H442,2)</f>
        <v>0</v>
      </c>
      <c r="K442" s="254"/>
      <c r="L442" s="255"/>
      <c r="M442" s="256" t="s">
        <v>1</v>
      </c>
      <c r="N442" s="257" t="s">
        <v>44</v>
      </c>
      <c r="O442" s="91"/>
      <c r="P442" s="244">
        <f>O442*H442</f>
        <v>0</v>
      </c>
      <c r="Q442" s="244">
        <v>3E-05</v>
      </c>
      <c r="R442" s="244">
        <f>Q442*H442</f>
        <v>3E-05</v>
      </c>
      <c r="S442" s="244">
        <v>0</v>
      </c>
      <c r="T442" s="245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46" t="s">
        <v>234</v>
      </c>
      <c r="AT442" s="246" t="s">
        <v>221</v>
      </c>
      <c r="AU442" s="246" t="s">
        <v>103</v>
      </c>
      <c r="AY442" s="15" t="s">
        <v>209</v>
      </c>
      <c r="BE442" s="138">
        <f>IF(N442="základní",J442,0)</f>
        <v>0</v>
      </c>
      <c r="BF442" s="138">
        <f>IF(N442="snížená",J442,0)</f>
        <v>0</v>
      </c>
      <c r="BG442" s="138">
        <f>IF(N442="zákl. přenesená",J442,0)</f>
        <v>0</v>
      </c>
      <c r="BH442" s="138">
        <f>IF(N442="sníž. přenesená",J442,0)</f>
        <v>0</v>
      </c>
      <c r="BI442" s="138">
        <f>IF(N442="nulová",J442,0)</f>
        <v>0</v>
      </c>
      <c r="BJ442" s="15" t="s">
        <v>84</v>
      </c>
      <c r="BK442" s="138">
        <f>ROUND(I442*H442,2)</f>
        <v>0</v>
      </c>
      <c r="BL442" s="15" t="s">
        <v>214</v>
      </c>
      <c r="BM442" s="246" t="s">
        <v>827</v>
      </c>
    </row>
    <row r="443" spans="1:65" s="2" customFormat="1" ht="16.5" customHeight="1">
      <c r="A443" s="38"/>
      <c r="B443" s="39"/>
      <c r="C443" s="247" t="s">
        <v>828</v>
      </c>
      <c r="D443" s="247" t="s">
        <v>221</v>
      </c>
      <c r="E443" s="248" t="s">
        <v>363</v>
      </c>
      <c r="F443" s="249" t="s">
        <v>364</v>
      </c>
      <c r="G443" s="250" t="s">
        <v>259</v>
      </c>
      <c r="H443" s="251">
        <v>0.009</v>
      </c>
      <c r="I443" s="252"/>
      <c r="J443" s="253">
        <f>ROUND(I443*H443,2)</f>
        <v>0</v>
      </c>
      <c r="K443" s="254"/>
      <c r="L443" s="255"/>
      <c r="M443" s="256" t="s">
        <v>1</v>
      </c>
      <c r="N443" s="257" t="s">
        <v>44</v>
      </c>
      <c r="O443" s="91"/>
      <c r="P443" s="244">
        <f>O443*H443</f>
        <v>0</v>
      </c>
      <c r="Q443" s="244">
        <v>0.16</v>
      </c>
      <c r="R443" s="244">
        <f>Q443*H443</f>
        <v>0.0014399999999999999</v>
      </c>
      <c r="S443" s="244">
        <v>0</v>
      </c>
      <c r="T443" s="245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46" t="s">
        <v>234</v>
      </c>
      <c r="AT443" s="246" t="s">
        <v>221</v>
      </c>
      <c r="AU443" s="246" t="s">
        <v>103</v>
      </c>
      <c r="AY443" s="15" t="s">
        <v>209</v>
      </c>
      <c r="BE443" s="138">
        <f>IF(N443="základní",J443,0)</f>
        <v>0</v>
      </c>
      <c r="BF443" s="138">
        <f>IF(N443="snížená",J443,0)</f>
        <v>0</v>
      </c>
      <c r="BG443" s="138">
        <f>IF(N443="zákl. přenesená",J443,0)</f>
        <v>0</v>
      </c>
      <c r="BH443" s="138">
        <f>IF(N443="sníž. přenesená",J443,0)</f>
        <v>0</v>
      </c>
      <c r="BI443" s="138">
        <f>IF(N443="nulová",J443,0)</f>
        <v>0</v>
      </c>
      <c r="BJ443" s="15" t="s">
        <v>84</v>
      </c>
      <c r="BK443" s="138">
        <f>ROUND(I443*H443,2)</f>
        <v>0</v>
      </c>
      <c r="BL443" s="15" t="s">
        <v>214</v>
      </c>
      <c r="BM443" s="246" t="s">
        <v>829</v>
      </c>
    </row>
    <row r="444" spans="1:65" s="2" customFormat="1" ht="16.5" customHeight="1">
      <c r="A444" s="38"/>
      <c r="B444" s="39"/>
      <c r="C444" s="247" t="s">
        <v>830</v>
      </c>
      <c r="D444" s="247" t="s">
        <v>221</v>
      </c>
      <c r="E444" s="248" t="s">
        <v>257</v>
      </c>
      <c r="F444" s="249" t="s">
        <v>258</v>
      </c>
      <c r="G444" s="250" t="s">
        <v>259</v>
      </c>
      <c r="H444" s="251">
        <v>0.002</v>
      </c>
      <c r="I444" s="252"/>
      <c r="J444" s="253">
        <f>ROUND(I444*H444,2)</f>
        <v>0</v>
      </c>
      <c r="K444" s="254"/>
      <c r="L444" s="255"/>
      <c r="M444" s="256" t="s">
        <v>1</v>
      </c>
      <c r="N444" s="257" t="s">
        <v>44</v>
      </c>
      <c r="O444" s="91"/>
      <c r="P444" s="244">
        <f>O444*H444</f>
        <v>0</v>
      </c>
      <c r="Q444" s="244">
        <v>0.9</v>
      </c>
      <c r="R444" s="244">
        <f>Q444*H444</f>
        <v>0.0018000000000000002</v>
      </c>
      <c r="S444" s="244">
        <v>0</v>
      </c>
      <c r="T444" s="245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46" t="s">
        <v>234</v>
      </c>
      <c r="AT444" s="246" t="s">
        <v>221</v>
      </c>
      <c r="AU444" s="246" t="s">
        <v>103</v>
      </c>
      <c r="AY444" s="15" t="s">
        <v>209</v>
      </c>
      <c r="BE444" s="138">
        <f>IF(N444="základní",J444,0)</f>
        <v>0</v>
      </c>
      <c r="BF444" s="138">
        <f>IF(N444="snížená",J444,0)</f>
        <v>0</v>
      </c>
      <c r="BG444" s="138">
        <f>IF(N444="zákl. přenesená",J444,0)</f>
        <v>0</v>
      </c>
      <c r="BH444" s="138">
        <f>IF(N444="sníž. přenesená",J444,0)</f>
        <v>0</v>
      </c>
      <c r="BI444" s="138">
        <f>IF(N444="nulová",J444,0)</f>
        <v>0</v>
      </c>
      <c r="BJ444" s="15" t="s">
        <v>84</v>
      </c>
      <c r="BK444" s="138">
        <f>ROUND(I444*H444,2)</f>
        <v>0</v>
      </c>
      <c r="BL444" s="15" t="s">
        <v>214</v>
      </c>
      <c r="BM444" s="246" t="s">
        <v>831</v>
      </c>
    </row>
    <row r="445" spans="1:65" s="2" customFormat="1" ht="16.5" customHeight="1">
      <c r="A445" s="38"/>
      <c r="B445" s="39"/>
      <c r="C445" s="247" t="s">
        <v>832</v>
      </c>
      <c r="D445" s="247" t="s">
        <v>221</v>
      </c>
      <c r="E445" s="248" t="s">
        <v>369</v>
      </c>
      <c r="F445" s="249" t="s">
        <v>370</v>
      </c>
      <c r="G445" s="250" t="s">
        <v>239</v>
      </c>
      <c r="H445" s="251">
        <v>2</v>
      </c>
      <c r="I445" s="252"/>
      <c r="J445" s="253">
        <f>ROUND(I445*H445,2)</f>
        <v>0</v>
      </c>
      <c r="K445" s="254"/>
      <c r="L445" s="255"/>
      <c r="M445" s="256" t="s">
        <v>1</v>
      </c>
      <c r="N445" s="257" t="s">
        <v>44</v>
      </c>
      <c r="O445" s="91"/>
      <c r="P445" s="244">
        <f>O445*H445</f>
        <v>0</v>
      </c>
      <c r="Q445" s="244">
        <v>0</v>
      </c>
      <c r="R445" s="244">
        <f>Q445*H445</f>
        <v>0</v>
      </c>
      <c r="S445" s="244">
        <v>0</v>
      </c>
      <c r="T445" s="245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46" t="s">
        <v>234</v>
      </c>
      <c r="AT445" s="246" t="s">
        <v>221</v>
      </c>
      <c r="AU445" s="246" t="s">
        <v>103</v>
      </c>
      <c r="AY445" s="15" t="s">
        <v>209</v>
      </c>
      <c r="BE445" s="138">
        <f>IF(N445="základní",J445,0)</f>
        <v>0</v>
      </c>
      <c r="BF445" s="138">
        <f>IF(N445="snížená",J445,0)</f>
        <v>0</v>
      </c>
      <c r="BG445" s="138">
        <f>IF(N445="zákl. přenesená",J445,0)</f>
        <v>0</v>
      </c>
      <c r="BH445" s="138">
        <f>IF(N445="sníž. přenesená",J445,0)</f>
        <v>0</v>
      </c>
      <c r="BI445" s="138">
        <f>IF(N445="nulová",J445,0)</f>
        <v>0</v>
      </c>
      <c r="BJ445" s="15" t="s">
        <v>84</v>
      </c>
      <c r="BK445" s="138">
        <f>ROUND(I445*H445,2)</f>
        <v>0</v>
      </c>
      <c r="BL445" s="15" t="s">
        <v>214</v>
      </c>
      <c r="BM445" s="246" t="s">
        <v>833</v>
      </c>
    </row>
    <row r="446" spans="1:65" s="2" customFormat="1" ht="16.5" customHeight="1">
      <c r="A446" s="38"/>
      <c r="B446" s="39"/>
      <c r="C446" s="247" t="s">
        <v>834</v>
      </c>
      <c r="D446" s="247" t="s">
        <v>221</v>
      </c>
      <c r="E446" s="248" t="s">
        <v>632</v>
      </c>
      <c r="F446" s="249" t="s">
        <v>577</v>
      </c>
      <c r="G446" s="250" t="s">
        <v>1</v>
      </c>
      <c r="H446" s="251">
        <v>1</v>
      </c>
      <c r="I446" s="252"/>
      <c r="J446" s="253">
        <f>ROUND(I446*H446,2)</f>
        <v>0</v>
      </c>
      <c r="K446" s="254"/>
      <c r="L446" s="255"/>
      <c r="M446" s="256" t="s">
        <v>1</v>
      </c>
      <c r="N446" s="257" t="s">
        <v>44</v>
      </c>
      <c r="O446" s="91"/>
      <c r="P446" s="244">
        <f>O446*H446</f>
        <v>0</v>
      </c>
      <c r="Q446" s="244">
        <v>0</v>
      </c>
      <c r="R446" s="244">
        <f>Q446*H446</f>
        <v>0</v>
      </c>
      <c r="S446" s="244">
        <v>0</v>
      </c>
      <c r="T446" s="245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46" t="s">
        <v>234</v>
      </c>
      <c r="AT446" s="246" t="s">
        <v>221</v>
      </c>
      <c r="AU446" s="246" t="s">
        <v>103</v>
      </c>
      <c r="AY446" s="15" t="s">
        <v>209</v>
      </c>
      <c r="BE446" s="138">
        <f>IF(N446="základní",J446,0)</f>
        <v>0</v>
      </c>
      <c r="BF446" s="138">
        <f>IF(N446="snížená",J446,0)</f>
        <v>0</v>
      </c>
      <c r="BG446" s="138">
        <f>IF(N446="zákl. přenesená",J446,0)</f>
        <v>0</v>
      </c>
      <c r="BH446" s="138">
        <f>IF(N446="sníž. přenesená",J446,0)</f>
        <v>0</v>
      </c>
      <c r="BI446" s="138">
        <f>IF(N446="nulová",J446,0)</f>
        <v>0</v>
      </c>
      <c r="BJ446" s="15" t="s">
        <v>84</v>
      </c>
      <c r="BK446" s="138">
        <f>ROUND(I446*H446,2)</f>
        <v>0</v>
      </c>
      <c r="BL446" s="15" t="s">
        <v>214</v>
      </c>
      <c r="BM446" s="246" t="s">
        <v>835</v>
      </c>
    </row>
    <row r="447" spans="1:65" s="2" customFormat="1" ht="16.5" customHeight="1">
      <c r="A447" s="38"/>
      <c r="B447" s="39"/>
      <c r="C447" s="247" t="s">
        <v>836</v>
      </c>
      <c r="D447" s="247" t="s">
        <v>221</v>
      </c>
      <c r="E447" s="248" t="s">
        <v>377</v>
      </c>
      <c r="F447" s="249" t="s">
        <v>378</v>
      </c>
      <c r="G447" s="250" t="s">
        <v>379</v>
      </c>
      <c r="H447" s="251">
        <v>1</v>
      </c>
      <c r="I447" s="252"/>
      <c r="J447" s="253">
        <f>ROUND(I447*H447,2)</f>
        <v>0</v>
      </c>
      <c r="K447" s="254"/>
      <c r="L447" s="255"/>
      <c r="M447" s="256" t="s">
        <v>1</v>
      </c>
      <c r="N447" s="257" t="s">
        <v>44</v>
      </c>
      <c r="O447" s="91"/>
      <c r="P447" s="244">
        <f>O447*H447</f>
        <v>0</v>
      </c>
      <c r="Q447" s="244">
        <v>0.001</v>
      </c>
      <c r="R447" s="244">
        <f>Q447*H447</f>
        <v>0.001</v>
      </c>
      <c r="S447" s="244">
        <v>0</v>
      </c>
      <c r="T447" s="245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46" t="s">
        <v>234</v>
      </c>
      <c r="AT447" s="246" t="s">
        <v>221</v>
      </c>
      <c r="AU447" s="246" t="s">
        <v>103</v>
      </c>
      <c r="AY447" s="15" t="s">
        <v>209</v>
      </c>
      <c r="BE447" s="138">
        <f>IF(N447="základní",J447,0)</f>
        <v>0</v>
      </c>
      <c r="BF447" s="138">
        <f>IF(N447="snížená",J447,0)</f>
        <v>0</v>
      </c>
      <c r="BG447" s="138">
        <f>IF(N447="zákl. přenesená",J447,0)</f>
        <v>0</v>
      </c>
      <c r="BH447" s="138">
        <f>IF(N447="sníž. přenesená",J447,0)</f>
        <v>0</v>
      </c>
      <c r="BI447" s="138">
        <f>IF(N447="nulová",J447,0)</f>
        <v>0</v>
      </c>
      <c r="BJ447" s="15" t="s">
        <v>84</v>
      </c>
      <c r="BK447" s="138">
        <f>ROUND(I447*H447,2)</f>
        <v>0</v>
      </c>
      <c r="BL447" s="15" t="s">
        <v>214</v>
      </c>
      <c r="BM447" s="246" t="s">
        <v>837</v>
      </c>
    </row>
    <row r="448" spans="1:65" s="2" customFormat="1" ht="16.5" customHeight="1">
      <c r="A448" s="38"/>
      <c r="B448" s="39"/>
      <c r="C448" s="247" t="s">
        <v>838</v>
      </c>
      <c r="D448" s="247" t="s">
        <v>221</v>
      </c>
      <c r="E448" s="248" t="s">
        <v>382</v>
      </c>
      <c r="F448" s="249" t="s">
        <v>383</v>
      </c>
      <c r="G448" s="250" t="s">
        <v>239</v>
      </c>
      <c r="H448" s="251">
        <v>1</v>
      </c>
      <c r="I448" s="252"/>
      <c r="J448" s="253">
        <f>ROUND(I448*H448,2)</f>
        <v>0</v>
      </c>
      <c r="K448" s="254"/>
      <c r="L448" s="255"/>
      <c r="M448" s="256" t="s">
        <v>1</v>
      </c>
      <c r="N448" s="257" t="s">
        <v>44</v>
      </c>
      <c r="O448" s="91"/>
      <c r="P448" s="244">
        <f>O448*H448</f>
        <v>0</v>
      </c>
      <c r="Q448" s="244">
        <v>0</v>
      </c>
      <c r="R448" s="244">
        <f>Q448*H448</f>
        <v>0</v>
      </c>
      <c r="S448" s="244">
        <v>0</v>
      </c>
      <c r="T448" s="245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46" t="s">
        <v>234</v>
      </c>
      <c r="AT448" s="246" t="s">
        <v>221</v>
      </c>
      <c r="AU448" s="246" t="s">
        <v>103</v>
      </c>
      <c r="AY448" s="15" t="s">
        <v>209</v>
      </c>
      <c r="BE448" s="138">
        <f>IF(N448="základní",J448,0)</f>
        <v>0</v>
      </c>
      <c r="BF448" s="138">
        <f>IF(N448="snížená",J448,0)</f>
        <v>0</v>
      </c>
      <c r="BG448" s="138">
        <f>IF(N448="zákl. přenesená",J448,0)</f>
        <v>0</v>
      </c>
      <c r="BH448" s="138">
        <f>IF(N448="sníž. přenesená",J448,0)</f>
        <v>0</v>
      </c>
      <c r="BI448" s="138">
        <f>IF(N448="nulová",J448,0)</f>
        <v>0</v>
      </c>
      <c r="BJ448" s="15" t="s">
        <v>84</v>
      </c>
      <c r="BK448" s="138">
        <f>ROUND(I448*H448,2)</f>
        <v>0</v>
      </c>
      <c r="BL448" s="15" t="s">
        <v>214</v>
      </c>
      <c r="BM448" s="246" t="s">
        <v>839</v>
      </c>
    </row>
    <row r="449" spans="1:65" s="2" customFormat="1" ht="24.15" customHeight="1">
      <c r="A449" s="38"/>
      <c r="B449" s="39"/>
      <c r="C449" s="234" t="s">
        <v>840</v>
      </c>
      <c r="D449" s="234" t="s">
        <v>210</v>
      </c>
      <c r="E449" s="235" t="s">
        <v>386</v>
      </c>
      <c r="F449" s="236" t="s">
        <v>387</v>
      </c>
      <c r="G449" s="237" t="s">
        <v>246</v>
      </c>
      <c r="H449" s="238">
        <v>1</v>
      </c>
      <c r="I449" s="239"/>
      <c r="J449" s="240">
        <f>ROUND(I449*H449,2)</f>
        <v>0</v>
      </c>
      <c r="K449" s="241"/>
      <c r="L449" s="41"/>
      <c r="M449" s="242" t="s">
        <v>1</v>
      </c>
      <c r="N449" s="243" t="s">
        <v>44</v>
      </c>
      <c r="O449" s="91"/>
      <c r="P449" s="244">
        <f>O449*H449</f>
        <v>0</v>
      </c>
      <c r="Q449" s="244">
        <v>0</v>
      </c>
      <c r="R449" s="244">
        <f>Q449*H449</f>
        <v>0</v>
      </c>
      <c r="S449" s="244">
        <v>0</v>
      </c>
      <c r="T449" s="245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46" t="s">
        <v>214</v>
      </c>
      <c r="AT449" s="246" t="s">
        <v>210</v>
      </c>
      <c r="AU449" s="246" t="s">
        <v>103</v>
      </c>
      <c r="AY449" s="15" t="s">
        <v>209</v>
      </c>
      <c r="BE449" s="138">
        <f>IF(N449="základní",J449,0)</f>
        <v>0</v>
      </c>
      <c r="BF449" s="138">
        <f>IF(N449="snížená",J449,0)</f>
        <v>0</v>
      </c>
      <c r="BG449" s="138">
        <f>IF(N449="zákl. přenesená",J449,0)</f>
        <v>0</v>
      </c>
      <c r="BH449" s="138">
        <f>IF(N449="sníž. přenesená",J449,0)</f>
        <v>0</v>
      </c>
      <c r="BI449" s="138">
        <f>IF(N449="nulová",J449,0)</f>
        <v>0</v>
      </c>
      <c r="BJ449" s="15" t="s">
        <v>84</v>
      </c>
      <c r="BK449" s="138">
        <f>ROUND(I449*H449,2)</f>
        <v>0</v>
      </c>
      <c r="BL449" s="15" t="s">
        <v>214</v>
      </c>
      <c r="BM449" s="246" t="s">
        <v>841</v>
      </c>
    </row>
    <row r="450" spans="1:65" s="2" customFormat="1" ht="21.75" customHeight="1">
      <c r="A450" s="38"/>
      <c r="B450" s="39"/>
      <c r="C450" s="247" t="s">
        <v>842</v>
      </c>
      <c r="D450" s="247" t="s">
        <v>221</v>
      </c>
      <c r="E450" s="248" t="s">
        <v>390</v>
      </c>
      <c r="F450" s="249" t="s">
        <v>391</v>
      </c>
      <c r="G450" s="250" t="s">
        <v>392</v>
      </c>
      <c r="H450" s="251">
        <v>1</v>
      </c>
      <c r="I450" s="252"/>
      <c r="J450" s="253">
        <f>ROUND(I450*H450,2)</f>
        <v>0</v>
      </c>
      <c r="K450" s="254"/>
      <c r="L450" s="255"/>
      <c r="M450" s="256" t="s">
        <v>1</v>
      </c>
      <c r="N450" s="257" t="s">
        <v>44</v>
      </c>
      <c r="O450" s="91"/>
      <c r="P450" s="244">
        <f>O450*H450</f>
        <v>0</v>
      </c>
      <c r="Q450" s="244">
        <v>0</v>
      </c>
      <c r="R450" s="244">
        <f>Q450*H450</f>
        <v>0</v>
      </c>
      <c r="S450" s="244">
        <v>0</v>
      </c>
      <c r="T450" s="245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46" t="s">
        <v>234</v>
      </c>
      <c r="AT450" s="246" t="s">
        <v>221</v>
      </c>
      <c r="AU450" s="246" t="s">
        <v>103</v>
      </c>
      <c r="AY450" s="15" t="s">
        <v>209</v>
      </c>
      <c r="BE450" s="138">
        <f>IF(N450="základní",J450,0)</f>
        <v>0</v>
      </c>
      <c r="BF450" s="138">
        <f>IF(N450="snížená",J450,0)</f>
        <v>0</v>
      </c>
      <c r="BG450" s="138">
        <f>IF(N450="zákl. přenesená",J450,0)</f>
        <v>0</v>
      </c>
      <c r="BH450" s="138">
        <f>IF(N450="sníž. přenesená",J450,0)</f>
        <v>0</v>
      </c>
      <c r="BI450" s="138">
        <f>IF(N450="nulová",J450,0)</f>
        <v>0</v>
      </c>
      <c r="BJ450" s="15" t="s">
        <v>84</v>
      </c>
      <c r="BK450" s="138">
        <f>ROUND(I450*H450,2)</f>
        <v>0</v>
      </c>
      <c r="BL450" s="15" t="s">
        <v>214</v>
      </c>
      <c r="BM450" s="246" t="s">
        <v>843</v>
      </c>
    </row>
    <row r="451" spans="1:65" s="2" customFormat="1" ht="16.5" customHeight="1">
      <c r="A451" s="38"/>
      <c r="B451" s="39"/>
      <c r="C451" s="247" t="s">
        <v>844</v>
      </c>
      <c r="D451" s="247" t="s">
        <v>221</v>
      </c>
      <c r="E451" s="248" t="s">
        <v>395</v>
      </c>
      <c r="F451" s="249" t="s">
        <v>396</v>
      </c>
      <c r="G451" s="250" t="s">
        <v>239</v>
      </c>
      <c r="H451" s="251">
        <v>1</v>
      </c>
      <c r="I451" s="252"/>
      <c r="J451" s="253">
        <f>ROUND(I451*H451,2)</f>
        <v>0</v>
      </c>
      <c r="K451" s="254"/>
      <c r="L451" s="255"/>
      <c r="M451" s="256" t="s">
        <v>1</v>
      </c>
      <c r="N451" s="257" t="s">
        <v>44</v>
      </c>
      <c r="O451" s="91"/>
      <c r="P451" s="244">
        <f>O451*H451</f>
        <v>0</v>
      </c>
      <c r="Q451" s="244">
        <v>1E-05</v>
      </c>
      <c r="R451" s="244">
        <f>Q451*H451</f>
        <v>1E-05</v>
      </c>
      <c r="S451" s="244">
        <v>0</v>
      </c>
      <c r="T451" s="245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46" t="s">
        <v>234</v>
      </c>
      <c r="AT451" s="246" t="s">
        <v>221</v>
      </c>
      <c r="AU451" s="246" t="s">
        <v>103</v>
      </c>
      <c r="AY451" s="15" t="s">
        <v>209</v>
      </c>
      <c r="BE451" s="138">
        <f>IF(N451="základní",J451,0)</f>
        <v>0</v>
      </c>
      <c r="BF451" s="138">
        <f>IF(N451="snížená",J451,0)</f>
        <v>0</v>
      </c>
      <c r="BG451" s="138">
        <f>IF(N451="zákl. přenesená",J451,0)</f>
        <v>0</v>
      </c>
      <c r="BH451" s="138">
        <f>IF(N451="sníž. přenesená",J451,0)</f>
        <v>0</v>
      </c>
      <c r="BI451" s="138">
        <f>IF(N451="nulová",J451,0)</f>
        <v>0</v>
      </c>
      <c r="BJ451" s="15" t="s">
        <v>84</v>
      </c>
      <c r="BK451" s="138">
        <f>ROUND(I451*H451,2)</f>
        <v>0</v>
      </c>
      <c r="BL451" s="15" t="s">
        <v>214</v>
      </c>
      <c r="BM451" s="246" t="s">
        <v>845</v>
      </c>
    </row>
    <row r="452" spans="1:65" s="2" customFormat="1" ht="16.5" customHeight="1">
      <c r="A452" s="38"/>
      <c r="B452" s="39"/>
      <c r="C452" s="247" t="s">
        <v>846</v>
      </c>
      <c r="D452" s="247" t="s">
        <v>221</v>
      </c>
      <c r="E452" s="248" t="s">
        <v>847</v>
      </c>
      <c r="F452" s="249" t="s">
        <v>848</v>
      </c>
      <c r="G452" s="250" t="s">
        <v>239</v>
      </c>
      <c r="H452" s="251">
        <v>1</v>
      </c>
      <c r="I452" s="252"/>
      <c r="J452" s="253">
        <f>ROUND(I452*H452,2)</f>
        <v>0</v>
      </c>
      <c r="K452" s="254"/>
      <c r="L452" s="255"/>
      <c r="M452" s="256" t="s">
        <v>1</v>
      </c>
      <c r="N452" s="257" t="s">
        <v>44</v>
      </c>
      <c r="O452" s="91"/>
      <c r="P452" s="244">
        <f>O452*H452</f>
        <v>0</v>
      </c>
      <c r="Q452" s="244">
        <v>0</v>
      </c>
      <c r="R452" s="244">
        <f>Q452*H452</f>
        <v>0</v>
      </c>
      <c r="S452" s="244">
        <v>0</v>
      </c>
      <c r="T452" s="245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46" t="s">
        <v>234</v>
      </c>
      <c r="AT452" s="246" t="s">
        <v>221</v>
      </c>
      <c r="AU452" s="246" t="s">
        <v>103</v>
      </c>
      <c r="AY452" s="15" t="s">
        <v>209</v>
      </c>
      <c r="BE452" s="138">
        <f>IF(N452="základní",J452,0)</f>
        <v>0</v>
      </c>
      <c r="BF452" s="138">
        <f>IF(N452="snížená",J452,0)</f>
        <v>0</v>
      </c>
      <c r="BG452" s="138">
        <f>IF(N452="zákl. přenesená",J452,0)</f>
        <v>0</v>
      </c>
      <c r="BH452" s="138">
        <f>IF(N452="sníž. přenesená",J452,0)</f>
        <v>0</v>
      </c>
      <c r="BI452" s="138">
        <f>IF(N452="nulová",J452,0)</f>
        <v>0</v>
      </c>
      <c r="BJ452" s="15" t="s">
        <v>84</v>
      </c>
      <c r="BK452" s="138">
        <f>ROUND(I452*H452,2)</f>
        <v>0</v>
      </c>
      <c r="BL452" s="15" t="s">
        <v>214</v>
      </c>
      <c r="BM452" s="246" t="s">
        <v>849</v>
      </c>
    </row>
    <row r="453" spans="1:65" s="2" customFormat="1" ht="16.5" customHeight="1">
      <c r="A453" s="38"/>
      <c r="B453" s="39"/>
      <c r="C453" s="234" t="s">
        <v>850</v>
      </c>
      <c r="D453" s="234" t="s">
        <v>210</v>
      </c>
      <c r="E453" s="235" t="s">
        <v>403</v>
      </c>
      <c r="F453" s="236" t="s">
        <v>404</v>
      </c>
      <c r="G453" s="237" t="s">
        <v>239</v>
      </c>
      <c r="H453" s="238">
        <v>1</v>
      </c>
      <c r="I453" s="239"/>
      <c r="J453" s="240">
        <f>ROUND(I453*H453,2)</f>
        <v>0</v>
      </c>
      <c r="K453" s="241"/>
      <c r="L453" s="41"/>
      <c r="M453" s="242" t="s">
        <v>1</v>
      </c>
      <c r="N453" s="243" t="s">
        <v>44</v>
      </c>
      <c r="O453" s="91"/>
      <c r="P453" s="244">
        <f>O453*H453</f>
        <v>0</v>
      </c>
      <c r="Q453" s="244">
        <v>0</v>
      </c>
      <c r="R453" s="244">
        <f>Q453*H453</f>
        <v>0</v>
      </c>
      <c r="S453" s="244">
        <v>0</v>
      </c>
      <c r="T453" s="245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46" t="s">
        <v>214</v>
      </c>
      <c r="AT453" s="246" t="s">
        <v>210</v>
      </c>
      <c r="AU453" s="246" t="s">
        <v>103</v>
      </c>
      <c r="AY453" s="15" t="s">
        <v>209</v>
      </c>
      <c r="BE453" s="138">
        <f>IF(N453="základní",J453,0)</f>
        <v>0</v>
      </c>
      <c r="BF453" s="138">
        <f>IF(N453="snížená",J453,0)</f>
        <v>0</v>
      </c>
      <c r="BG453" s="138">
        <f>IF(N453="zákl. přenesená",J453,0)</f>
        <v>0</v>
      </c>
      <c r="BH453" s="138">
        <f>IF(N453="sníž. přenesená",J453,0)</f>
        <v>0</v>
      </c>
      <c r="BI453" s="138">
        <f>IF(N453="nulová",J453,0)</f>
        <v>0</v>
      </c>
      <c r="BJ453" s="15" t="s">
        <v>84</v>
      </c>
      <c r="BK453" s="138">
        <f>ROUND(I453*H453,2)</f>
        <v>0</v>
      </c>
      <c r="BL453" s="15" t="s">
        <v>214</v>
      </c>
      <c r="BM453" s="246" t="s">
        <v>851</v>
      </c>
    </row>
    <row r="454" spans="1:63" s="12" customFormat="1" ht="25.9" customHeight="1">
      <c r="A454" s="12"/>
      <c r="B454" s="220"/>
      <c r="C454" s="221"/>
      <c r="D454" s="222" t="s">
        <v>78</v>
      </c>
      <c r="E454" s="223" t="s">
        <v>852</v>
      </c>
      <c r="F454" s="223" t="s">
        <v>853</v>
      </c>
      <c r="G454" s="221"/>
      <c r="H454" s="221"/>
      <c r="I454" s="224"/>
      <c r="J454" s="225">
        <f>BK454</f>
        <v>0</v>
      </c>
      <c r="K454" s="221"/>
      <c r="L454" s="226"/>
      <c r="M454" s="227"/>
      <c r="N454" s="228"/>
      <c r="O454" s="228"/>
      <c r="P454" s="229">
        <f>SUM(P455:P473)</f>
        <v>0</v>
      </c>
      <c r="Q454" s="228"/>
      <c r="R454" s="229">
        <f>SUM(R455:R473)</f>
        <v>0.00801</v>
      </c>
      <c r="S454" s="228"/>
      <c r="T454" s="230">
        <f>SUM(T455:T473)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31" t="s">
        <v>84</v>
      </c>
      <c r="AT454" s="232" t="s">
        <v>78</v>
      </c>
      <c r="AU454" s="232" t="s">
        <v>79</v>
      </c>
      <c r="AY454" s="231" t="s">
        <v>209</v>
      </c>
      <c r="BK454" s="233">
        <f>SUM(BK455:BK473)</f>
        <v>0</v>
      </c>
    </row>
    <row r="455" spans="1:65" s="2" customFormat="1" ht="24.15" customHeight="1">
      <c r="A455" s="38"/>
      <c r="B455" s="39"/>
      <c r="C455" s="234" t="s">
        <v>854</v>
      </c>
      <c r="D455" s="234" t="s">
        <v>210</v>
      </c>
      <c r="E455" s="235" t="s">
        <v>336</v>
      </c>
      <c r="F455" s="236" t="s">
        <v>337</v>
      </c>
      <c r="G455" s="237" t="s">
        <v>239</v>
      </c>
      <c r="H455" s="238">
        <v>1</v>
      </c>
      <c r="I455" s="239"/>
      <c r="J455" s="240">
        <f>ROUND(I455*H455,2)</f>
        <v>0</v>
      </c>
      <c r="K455" s="241"/>
      <c r="L455" s="41"/>
      <c r="M455" s="242" t="s">
        <v>1</v>
      </c>
      <c r="N455" s="243" t="s">
        <v>44</v>
      </c>
      <c r="O455" s="91"/>
      <c r="P455" s="244">
        <f>O455*H455</f>
        <v>0</v>
      </c>
      <c r="Q455" s="244">
        <v>0</v>
      </c>
      <c r="R455" s="244">
        <f>Q455*H455</f>
        <v>0</v>
      </c>
      <c r="S455" s="244">
        <v>0</v>
      </c>
      <c r="T455" s="245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46" t="s">
        <v>214</v>
      </c>
      <c r="AT455" s="246" t="s">
        <v>210</v>
      </c>
      <c r="AU455" s="246" t="s">
        <v>84</v>
      </c>
      <c r="AY455" s="15" t="s">
        <v>209</v>
      </c>
      <c r="BE455" s="138">
        <f>IF(N455="základní",J455,0)</f>
        <v>0</v>
      </c>
      <c r="BF455" s="138">
        <f>IF(N455="snížená",J455,0)</f>
        <v>0</v>
      </c>
      <c r="BG455" s="138">
        <f>IF(N455="zákl. přenesená",J455,0)</f>
        <v>0</v>
      </c>
      <c r="BH455" s="138">
        <f>IF(N455="sníž. přenesená",J455,0)</f>
        <v>0</v>
      </c>
      <c r="BI455" s="138">
        <f>IF(N455="nulová",J455,0)</f>
        <v>0</v>
      </c>
      <c r="BJ455" s="15" t="s">
        <v>84</v>
      </c>
      <c r="BK455" s="138">
        <f>ROUND(I455*H455,2)</f>
        <v>0</v>
      </c>
      <c r="BL455" s="15" t="s">
        <v>214</v>
      </c>
      <c r="BM455" s="246" t="s">
        <v>855</v>
      </c>
    </row>
    <row r="456" spans="1:65" s="2" customFormat="1" ht="16.5" customHeight="1">
      <c r="A456" s="38"/>
      <c r="B456" s="39"/>
      <c r="C456" s="247" t="s">
        <v>856</v>
      </c>
      <c r="D456" s="247" t="s">
        <v>221</v>
      </c>
      <c r="E456" s="248" t="s">
        <v>340</v>
      </c>
      <c r="F456" s="249" t="s">
        <v>341</v>
      </c>
      <c r="G456" s="250" t="s">
        <v>239</v>
      </c>
      <c r="H456" s="251">
        <v>1</v>
      </c>
      <c r="I456" s="252"/>
      <c r="J456" s="253">
        <f>ROUND(I456*H456,2)</f>
        <v>0</v>
      </c>
      <c r="K456" s="254"/>
      <c r="L456" s="255"/>
      <c r="M456" s="256" t="s">
        <v>1</v>
      </c>
      <c r="N456" s="257" t="s">
        <v>44</v>
      </c>
      <c r="O456" s="91"/>
      <c r="P456" s="244">
        <f>O456*H456</f>
        <v>0</v>
      </c>
      <c r="Q456" s="244">
        <v>0</v>
      </c>
      <c r="R456" s="244">
        <f>Q456*H456</f>
        <v>0</v>
      </c>
      <c r="S456" s="244">
        <v>0</v>
      </c>
      <c r="T456" s="245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46" t="s">
        <v>234</v>
      </c>
      <c r="AT456" s="246" t="s">
        <v>221</v>
      </c>
      <c r="AU456" s="246" t="s">
        <v>84</v>
      </c>
      <c r="AY456" s="15" t="s">
        <v>209</v>
      </c>
      <c r="BE456" s="138">
        <f>IF(N456="základní",J456,0)</f>
        <v>0</v>
      </c>
      <c r="BF456" s="138">
        <f>IF(N456="snížená",J456,0)</f>
        <v>0</v>
      </c>
      <c r="BG456" s="138">
        <f>IF(N456="zákl. přenesená",J456,0)</f>
        <v>0</v>
      </c>
      <c r="BH456" s="138">
        <f>IF(N456="sníž. přenesená",J456,0)</f>
        <v>0</v>
      </c>
      <c r="BI456" s="138">
        <f>IF(N456="nulová",J456,0)</f>
        <v>0</v>
      </c>
      <c r="BJ456" s="15" t="s">
        <v>84</v>
      </c>
      <c r="BK456" s="138">
        <f>ROUND(I456*H456,2)</f>
        <v>0</v>
      </c>
      <c r="BL456" s="15" t="s">
        <v>214</v>
      </c>
      <c r="BM456" s="246" t="s">
        <v>857</v>
      </c>
    </row>
    <row r="457" spans="1:65" s="2" customFormat="1" ht="24.15" customHeight="1">
      <c r="A457" s="38"/>
      <c r="B457" s="39"/>
      <c r="C457" s="234" t="s">
        <v>858</v>
      </c>
      <c r="D457" s="234" t="s">
        <v>210</v>
      </c>
      <c r="E457" s="235" t="s">
        <v>344</v>
      </c>
      <c r="F457" s="236" t="s">
        <v>345</v>
      </c>
      <c r="G457" s="237" t="s">
        <v>246</v>
      </c>
      <c r="H457" s="238">
        <v>1.5</v>
      </c>
      <c r="I457" s="239"/>
      <c r="J457" s="240">
        <f>ROUND(I457*H457,2)</f>
        <v>0</v>
      </c>
      <c r="K457" s="241"/>
      <c r="L457" s="41"/>
      <c r="M457" s="242" t="s">
        <v>1</v>
      </c>
      <c r="N457" s="243" t="s">
        <v>44</v>
      </c>
      <c r="O457" s="91"/>
      <c r="P457" s="244">
        <f>O457*H457</f>
        <v>0</v>
      </c>
      <c r="Q457" s="244">
        <v>0</v>
      </c>
      <c r="R457" s="244">
        <f>Q457*H457</f>
        <v>0</v>
      </c>
      <c r="S457" s="244">
        <v>0</v>
      </c>
      <c r="T457" s="245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46" t="s">
        <v>214</v>
      </c>
      <c r="AT457" s="246" t="s">
        <v>210</v>
      </c>
      <c r="AU457" s="246" t="s">
        <v>84</v>
      </c>
      <c r="AY457" s="15" t="s">
        <v>209</v>
      </c>
      <c r="BE457" s="138">
        <f>IF(N457="základní",J457,0)</f>
        <v>0</v>
      </c>
      <c r="BF457" s="138">
        <f>IF(N457="snížená",J457,0)</f>
        <v>0</v>
      </c>
      <c r="BG457" s="138">
        <f>IF(N457="zákl. přenesená",J457,0)</f>
        <v>0</v>
      </c>
      <c r="BH457" s="138">
        <f>IF(N457="sníž. přenesená",J457,0)</f>
        <v>0</v>
      </c>
      <c r="BI457" s="138">
        <f>IF(N457="nulová",J457,0)</f>
        <v>0</v>
      </c>
      <c r="BJ457" s="15" t="s">
        <v>84</v>
      </c>
      <c r="BK457" s="138">
        <f>ROUND(I457*H457,2)</f>
        <v>0</v>
      </c>
      <c r="BL457" s="15" t="s">
        <v>214</v>
      </c>
      <c r="BM457" s="246" t="s">
        <v>859</v>
      </c>
    </row>
    <row r="458" spans="1:65" s="2" customFormat="1" ht="24.15" customHeight="1">
      <c r="A458" s="38"/>
      <c r="B458" s="39"/>
      <c r="C458" s="234" t="s">
        <v>860</v>
      </c>
      <c r="D458" s="234" t="s">
        <v>210</v>
      </c>
      <c r="E458" s="235" t="s">
        <v>348</v>
      </c>
      <c r="F458" s="236" t="s">
        <v>349</v>
      </c>
      <c r="G458" s="237" t="s">
        <v>239</v>
      </c>
      <c r="H458" s="238">
        <v>5</v>
      </c>
      <c r="I458" s="239"/>
      <c r="J458" s="240">
        <f>ROUND(I458*H458,2)</f>
        <v>0</v>
      </c>
      <c r="K458" s="241"/>
      <c r="L458" s="41"/>
      <c r="M458" s="242" t="s">
        <v>1</v>
      </c>
      <c r="N458" s="243" t="s">
        <v>44</v>
      </c>
      <c r="O458" s="91"/>
      <c r="P458" s="244">
        <f>O458*H458</f>
        <v>0</v>
      </c>
      <c r="Q458" s="244">
        <v>0</v>
      </c>
      <c r="R458" s="244">
        <f>Q458*H458</f>
        <v>0</v>
      </c>
      <c r="S458" s="244">
        <v>0</v>
      </c>
      <c r="T458" s="245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46" t="s">
        <v>214</v>
      </c>
      <c r="AT458" s="246" t="s">
        <v>210</v>
      </c>
      <c r="AU458" s="246" t="s">
        <v>84</v>
      </c>
      <c r="AY458" s="15" t="s">
        <v>209</v>
      </c>
      <c r="BE458" s="138">
        <f>IF(N458="základní",J458,0)</f>
        <v>0</v>
      </c>
      <c r="BF458" s="138">
        <f>IF(N458="snížená",J458,0)</f>
        <v>0</v>
      </c>
      <c r="BG458" s="138">
        <f>IF(N458="zákl. přenesená",J458,0)</f>
        <v>0</v>
      </c>
      <c r="BH458" s="138">
        <f>IF(N458="sníž. přenesená",J458,0)</f>
        <v>0</v>
      </c>
      <c r="BI458" s="138">
        <f>IF(N458="nulová",J458,0)</f>
        <v>0</v>
      </c>
      <c r="BJ458" s="15" t="s">
        <v>84</v>
      </c>
      <c r="BK458" s="138">
        <f>ROUND(I458*H458,2)</f>
        <v>0</v>
      </c>
      <c r="BL458" s="15" t="s">
        <v>214</v>
      </c>
      <c r="BM458" s="246" t="s">
        <v>861</v>
      </c>
    </row>
    <row r="459" spans="1:65" s="2" customFormat="1" ht="24.15" customHeight="1">
      <c r="A459" s="38"/>
      <c r="B459" s="39"/>
      <c r="C459" s="234" t="s">
        <v>862</v>
      </c>
      <c r="D459" s="234" t="s">
        <v>210</v>
      </c>
      <c r="E459" s="235" t="s">
        <v>352</v>
      </c>
      <c r="F459" s="236" t="s">
        <v>353</v>
      </c>
      <c r="G459" s="237" t="s">
        <v>239</v>
      </c>
      <c r="H459" s="238">
        <v>4</v>
      </c>
      <c r="I459" s="239"/>
      <c r="J459" s="240">
        <f>ROUND(I459*H459,2)</f>
        <v>0</v>
      </c>
      <c r="K459" s="241"/>
      <c r="L459" s="41"/>
      <c r="M459" s="242" t="s">
        <v>1</v>
      </c>
      <c r="N459" s="243" t="s">
        <v>44</v>
      </c>
      <c r="O459" s="91"/>
      <c r="P459" s="244">
        <f>O459*H459</f>
        <v>0</v>
      </c>
      <c r="Q459" s="244">
        <v>0</v>
      </c>
      <c r="R459" s="244">
        <f>Q459*H459</f>
        <v>0</v>
      </c>
      <c r="S459" s="244">
        <v>0</v>
      </c>
      <c r="T459" s="245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46" t="s">
        <v>214</v>
      </c>
      <c r="AT459" s="246" t="s">
        <v>210</v>
      </c>
      <c r="AU459" s="246" t="s">
        <v>84</v>
      </c>
      <c r="AY459" s="15" t="s">
        <v>209</v>
      </c>
      <c r="BE459" s="138">
        <f>IF(N459="základní",J459,0)</f>
        <v>0</v>
      </c>
      <c r="BF459" s="138">
        <f>IF(N459="snížená",J459,0)</f>
        <v>0</v>
      </c>
      <c r="BG459" s="138">
        <f>IF(N459="zákl. přenesená",J459,0)</f>
        <v>0</v>
      </c>
      <c r="BH459" s="138">
        <f>IF(N459="sníž. přenesená",J459,0)</f>
        <v>0</v>
      </c>
      <c r="BI459" s="138">
        <f>IF(N459="nulová",J459,0)</f>
        <v>0</v>
      </c>
      <c r="BJ459" s="15" t="s">
        <v>84</v>
      </c>
      <c r="BK459" s="138">
        <f>ROUND(I459*H459,2)</f>
        <v>0</v>
      </c>
      <c r="BL459" s="15" t="s">
        <v>214</v>
      </c>
      <c r="BM459" s="246" t="s">
        <v>863</v>
      </c>
    </row>
    <row r="460" spans="1:65" s="2" customFormat="1" ht="16.5" customHeight="1">
      <c r="A460" s="38"/>
      <c r="B460" s="39"/>
      <c r="C460" s="247" t="s">
        <v>864</v>
      </c>
      <c r="D460" s="247" t="s">
        <v>221</v>
      </c>
      <c r="E460" s="248" t="s">
        <v>356</v>
      </c>
      <c r="F460" s="249" t="s">
        <v>357</v>
      </c>
      <c r="G460" s="250" t="s">
        <v>239</v>
      </c>
      <c r="H460" s="251">
        <v>1</v>
      </c>
      <c r="I460" s="252"/>
      <c r="J460" s="253">
        <f>ROUND(I460*H460,2)</f>
        <v>0</v>
      </c>
      <c r="K460" s="254"/>
      <c r="L460" s="255"/>
      <c r="M460" s="256" t="s">
        <v>1</v>
      </c>
      <c r="N460" s="257" t="s">
        <v>44</v>
      </c>
      <c r="O460" s="91"/>
      <c r="P460" s="244">
        <f>O460*H460</f>
        <v>0</v>
      </c>
      <c r="Q460" s="244">
        <v>3E-05</v>
      </c>
      <c r="R460" s="244">
        <f>Q460*H460</f>
        <v>3E-05</v>
      </c>
      <c r="S460" s="244">
        <v>0</v>
      </c>
      <c r="T460" s="245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46" t="s">
        <v>234</v>
      </c>
      <c r="AT460" s="246" t="s">
        <v>221</v>
      </c>
      <c r="AU460" s="246" t="s">
        <v>84</v>
      </c>
      <c r="AY460" s="15" t="s">
        <v>209</v>
      </c>
      <c r="BE460" s="138">
        <f>IF(N460="základní",J460,0)</f>
        <v>0</v>
      </c>
      <c r="BF460" s="138">
        <f>IF(N460="snížená",J460,0)</f>
        <v>0</v>
      </c>
      <c r="BG460" s="138">
        <f>IF(N460="zákl. přenesená",J460,0)</f>
        <v>0</v>
      </c>
      <c r="BH460" s="138">
        <f>IF(N460="sníž. přenesená",J460,0)</f>
        <v>0</v>
      </c>
      <c r="BI460" s="138">
        <f>IF(N460="nulová",J460,0)</f>
        <v>0</v>
      </c>
      <c r="BJ460" s="15" t="s">
        <v>84</v>
      </c>
      <c r="BK460" s="138">
        <f>ROUND(I460*H460,2)</f>
        <v>0</v>
      </c>
      <c r="BL460" s="15" t="s">
        <v>214</v>
      </c>
      <c r="BM460" s="246" t="s">
        <v>865</v>
      </c>
    </row>
    <row r="461" spans="1:65" s="2" customFormat="1" ht="21.75" customHeight="1">
      <c r="A461" s="38"/>
      <c r="B461" s="39"/>
      <c r="C461" s="247" t="s">
        <v>866</v>
      </c>
      <c r="D461" s="247" t="s">
        <v>221</v>
      </c>
      <c r="E461" s="248" t="s">
        <v>359</v>
      </c>
      <c r="F461" s="249" t="s">
        <v>360</v>
      </c>
      <c r="G461" s="250" t="s">
        <v>239</v>
      </c>
      <c r="H461" s="251">
        <v>1</v>
      </c>
      <c r="I461" s="252"/>
      <c r="J461" s="253">
        <f>ROUND(I461*H461,2)</f>
        <v>0</v>
      </c>
      <c r="K461" s="254"/>
      <c r="L461" s="255"/>
      <c r="M461" s="256" t="s">
        <v>1</v>
      </c>
      <c r="N461" s="257" t="s">
        <v>44</v>
      </c>
      <c r="O461" s="91"/>
      <c r="P461" s="244">
        <f>O461*H461</f>
        <v>0</v>
      </c>
      <c r="Q461" s="244">
        <v>3E-05</v>
      </c>
      <c r="R461" s="244">
        <f>Q461*H461</f>
        <v>3E-05</v>
      </c>
      <c r="S461" s="244">
        <v>0</v>
      </c>
      <c r="T461" s="245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46" t="s">
        <v>234</v>
      </c>
      <c r="AT461" s="246" t="s">
        <v>221</v>
      </c>
      <c r="AU461" s="246" t="s">
        <v>84</v>
      </c>
      <c r="AY461" s="15" t="s">
        <v>209</v>
      </c>
      <c r="BE461" s="138">
        <f>IF(N461="základní",J461,0)</f>
        <v>0</v>
      </c>
      <c r="BF461" s="138">
        <f>IF(N461="snížená",J461,0)</f>
        <v>0</v>
      </c>
      <c r="BG461" s="138">
        <f>IF(N461="zákl. přenesená",J461,0)</f>
        <v>0</v>
      </c>
      <c r="BH461" s="138">
        <f>IF(N461="sníž. přenesená",J461,0)</f>
        <v>0</v>
      </c>
      <c r="BI461" s="138">
        <f>IF(N461="nulová",J461,0)</f>
        <v>0</v>
      </c>
      <c r="BJ461" s="15" t="s">
        <v>84</v>
      </c>
      <c r="BK461" s="138">
        <f>ROUND(I461*H461,2)</f>
        <v>0</v>
      </c>
      <c r="BL461" s="15" t="s">
        <v>214</v>
      </c>
      <c r="BM461" s="246" t="s">
        <v>867</v>
      </c>
    </row>
    <row r="462" spans="1:65" s="2" customFormat="1" ht="16.5" customHeight="1">
      <c r="A462" s="38"/>
      <c r="B462" s="39"/>
      <c r="C462" s="247" t="s">
        <v>868</v>
      </c>
      <c r="D462" s="247" t="s">
        <v>221</v>
      </c>
      <c r="E462" s="248" t="s">
        <v>363</v>
      </c>
      <c r="F462" s="249" t="s">
        <v>364</v>
      </c>
      <c r="G462" s="250" t="s">
        <v>259</v>
      </c>
      <c r="H462" s="251">
        <v>0.009</v>
      </c>
      <c r="I462" s="252"/>
      <c r="J462" s="253">
        <f>ROUND(I462*H462,2)</f>
        <v>0</v>
      </c>
      <c r="K462" s="254"/>
      <c r="L462" s="255"/>
      <c r="M462" s="256" t="s">
        <v>1</v>
      </c>
      <c r="N462" s="257" t="s">
        <v>44</v>
      </c>
      <c r="O462" s="91"/>
      <c r="P462" s="244">
        <f>O462*H462</f>
        <v>0</v>
      </c>
      <c r="Q462" s="244">
        <v>0.16</v>
      </c>
      <c r="R462" s="244">
        <f>Q462*H462</f>
        <v>0.0014399999999999999</v>
      </c>
      <c r="S462" s="244">
        <v>0</v>
      </c>
      <c r="T462" s="245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46" t="s">
        <v>234</v>
      </c>
      <c r="AT462" s="246" t="s">
        <v>221</v>
      </c>
      <c r="AU462" s="246" t="s">
        <v>84</v>
      </c>
      <c r="AY462" s="15" t="s">
        <v>209</v>
      </c>
      <c r="BE462" s="138">
        <f>IF(N462="základní",J462,0)</f>
        <v>0</v>
      </c>
      <c r="BF462" s="138">
        <f>IF(N462="snížená",J462,0)</f>
        <v>0</v>
      </c>
      <c r="BG462" s="138">
        <f>IF(N462="zákl. přenesená",J462,0)</f>
        <v>0</v>
      </c>
      <c r="BH462" s="138">
        <f>IF(N462="sníž. přenesená",J462,0)</f>
        <v>0</v>
      </c>
      <c r="BI462" s="138">
        <f>IF(N462="nulová",J462,0)</f>
        <v>0</v>
      </c>
      <c r="BJ462" s="15" t="s">
        <v>84</v>
      </c>
      <c r="BK462" s="138">
        <f>ROUND(I462*H462,2)</f>
        <v>0</v>
      </c>
      <c r="BL462" s="15" t="s">
        <v>214</v>
      </c>
      <c r="BM462" s="246" t="s">
        <v>869</v>
      </c>
    </row>
    <row r="463" spans="1:65" s="2" customFormat="1" ht="16.5" customHeight="1">
      <c r="A463" s="38"/>
      <c r="B463" s="39"/>
      <c r="C463" s="247" t="s">
        <v>870</v>
      </c>
      <c r="D463" s="247" t="s">
        <v>221</v>
      </c>
      <c r="E463" s="248" t="s">
        <v>257</v>
      </c>
      <c r="F463" s="249" t="s">
        <v>258</v>
      </c>
      <c r="G463" s="250" t="s">
        <v>259</v>
      </c>
      <c r="H463" s="251">
        <v>0.002</v>
      </c>
      <c r="I463" s="252"/>
      <c r="J463" s="253">
        <f>ROUND(I463*H463,2)</f>
        <v>0</v>
      </c>
      <c r="K463" s="254"/>
      <c r="L463" s="255"/>
      <c r="M463" s="256" t="s">
        <v>1</v>
      </c>
      <c r="N463" s="257" t="s">
        <v>44</v>
      </c>
      <c r="O463" s="91"/>
      <c r="P463" s="244">
        <f>O463*H463</f>
        <v>0</v>
      </c>
      <c r="Q463" s="244">
        <v>0.9</v>
      </c>
      <c r="R463" s="244">
        <f>Q463*H463</f>
        <v>0.0018000000000000002</v>
      </c>
      <c r="S463" s="244">
        <v>0</v>
      </c>
      <c r="T463" s="245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46" t="s">
        <v>234</v>
      </c>
      <c r="AT463" s="246" t="s">
        <v>221</v>
      </c>
      <c r="AU463" s="246" t="s">
        <v>84</v>
      </c>
      <c r="AY463" s="15" t="s">
        <v>209</v>
      </c>
      <c r="BE463" s="138">
        <f>IF(N463="základní",J463,0)</f>
        <v>0</v>
      </c>
      <c r="BF463" s="138">
        <f>IF(N463="snížená",J463,0)</f>
        <v>0</v>
      </c>
      <c r="BG463" s="138">
        <f>IF(N463="zákl. přenesená",J463,0)</f>
        <v>0</v>
      </c>
      <c r="BH463" s="138">
        <f>IF(N463="sníž. přenesená",J463,0)</f>
        <v>0</v>
      </c>
      <c r="BI463" s="138">
        <f>IF(N463="nulová",J463,0)</f>
        <v>0</v>
      </c>
      <c r="BJ463" s="15" t="s">
        <v>84</v>
      </c>
      <c r="BK463" s="138">
        <f>ROUND(I463*H463,2)</f>
        <v>0</v>
      </c>
      <c r="BL463" s="15" t="s">
        <v>214</v>
      </c>
      <c r="BM463" s="246" t="s">
        <v>871</v>
      </c>
    </row>
    <row r="464" spans="1:65" s="2" customFormat="1" ht="16.5" customHeight="1">
      <c r="A464" s="38"/>
      <c r="B464" s="39"/>
      <c r="C464" s="247" t="s">
        <v>872</v>
      </c>
      <c r="D464" s="247" t="s">
        <v>221</v>
      </c>
      <c r="E464" s="248" t="s">
        <v>369</v>
      </c>
      <c r="F464" s="249" t="s">
        <v>370</v>
      </c>
      <c r="G464" s="250" t="s">
        <v>239</v>
      </c>
      <c r="H464" s="251">
        <v>2</v>
      </c>
      <c r="I464" s="252"/>
      <c r="J464" s="253">
        <f>ROUND(I464*H464,2)</f>
        <v>0</v>
      </c>
      <c r="K464" s="254"/>
      <c r="L464" s="255"/>
      <c r="M464" s="256" t="s">
        <v>1</v>
      </c>
      <c r="N464" s="257" t="s">
        <v>44</v>
      </c>
      <c r="O464" s="91"/>
      <c r="P464" s="244">
        <f>O464*H464</f>
        <v>0</v>
      </c>
      <c r="Q464" s="244">
        <v>0</v>
      </c>
      <c r="R464" s="244">
        <f>Q464*H464</f>
        <v>0</v>
      </c>
      <c r="S464" s="244">
        <v>0</v>
      </c>
      <c r="T464" s="245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46" t="s">
        <v>234</v>
      </c>
      <c r="AT464" s="246" t="s">
        <v>221</v>
      </c>
      <c r="AU464" s="246" t="s">
        <v>84</v>
      </c>
      <c r="AY464" s="15" t="s">
        <v>209</v>
      </c>
      <c r="BE464" s="138">
        <f>IF(N464="základní",J464,0)</f>
        <v>0</v>
      </c>
      <c r="BF464" s="138">
        <f>IF(N464="snížená",J464,0)</f>
        <v>0</v>
      </c>
      <c r="BG464" s="138">
        <f>IF(N464="zákl. přenesená",J464,0)</f>
        <v>0</v>
      </c>
      <c r="BH464" s="138">
        <f>IF(N464="sníž. přenesená",J464,0)</f>
        <v>0</v>
      </c>
      <c r="BI464" s="138">
        <f>IF(N464="nulová",J464,0)</f>
        <v>0</v>
      </c>
      <c r="BJ464" s="15" t="s">
        <v>84</v>
      </c>
      <c r="BK464" s="138">
        <f>ROUND(I464*H464,2)</f>
        <v>0</v>
      </c>
      <c r="BL464" s="15" t="s">
        <v>214</v>
      </c>
      <c r="BM464" s="246" t="s">
        <v>873</v>
      </c>
    </row>
    <row r="465" spans="1:65" s="2" customFormat="1" ht="16.5" customHeight="1">
      <c r="A465" s="38"/>
      <c r="B465" s="39"/>
      <c r="C465" s="247" t="s">
        <v>874</v>
      </c>
      <c r="D465" s="247" t="s">
        <v>221</v>
      </c>
      <c r="E465" s="248" t="s">
        <v>632</v>
      </c>
      <c r="F465" s="249" t="s">
        <v>577</v>
      </c>
      <c r="G465" s="250" t="s">
        <v>1</v>
      </c>
      <c r="H465" s="251">
        <v>1</v>
      </c>
      <c r="I465" s="252"/>
      <c r="J465" s="253">
        <f>ROUND(I465*H465,2)</f>
        <v>0</v>
      </c>
      <c r="K465" s="254"/>
      <c r="L465" s="255"/>
      <c r="M465" s="256" t="s">
        <v>1</v>
      </c>
      <c r="N465" s="257" t="s">
        <v>44</v>
      </c>
      <c r="O465" s="91"/>
      <c r="P465" s="244">
        <f>O465*H465</f>
        <v>0</v>
      </c>
      <c r="Q465" s="244">
        <v>0</v>
      </c>
      <c r="R465" s="244">
        <f>Q465*H465</f>
        <v>0</v>
      </c>
      <c r="S465" s="244">
        <v>0</v>
      </c>
      <c r="T465" s="245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46" t="s">
        <v>234</v>
      </c>
      <c r="AT465" s="246" t="s">
        <v>221</v>
      </c>
      <c r="AU465" s="246" t="s">
        <v>84</v>
      </c>
      <c r="AY465" s="15" t="s">
        <v>209</v>
      </c>
      <c r="BE465" s="138">
        <f>IF(N465="základní",J465,0)</f>
        <v>0</v>
      </c>
      <c r="BF465" s="138">
        <f>IF(N465="snížená",J465,0)</f>
        <v>0</v>
      </c>
      <c r="BG465" s="138">
        <f>IF(N465="zákl. přenesená",J465,0)</f>
        <v>0</v>
      </c>
      <c r="BH465" s="138">
        <f>IF(N465="sníž. přenesená",J465,0)</f>
        <v>0</v>
      </c>
      <c r="BI465" s="138">
        <f>IF(N465="nulová",J465,0)</f>
        <v>0</v>
      </c>
      <c r="BJ465" s="15" t="s">
        <v>84</v>
      </c>
      <c r="BK465" s="138">
        <f>ROUND(I465*H465,2)</f>
        <v>0</v>
      </c>
      <c r="BL465" s="15" t="s">
        <v>214</v>
      </c>
      <c r="BM465" s="246" t="s">
        <v>875</v>
      </c>
    </row>
    <row r="466" spans="1:65" s="2" customFormat="1" ht="16.5" customHeight="1">
      <c r="A466" s="38"/>
      <c r="B466" s="39"/>
      <c r="C466" s="247" t="s">
        <v>876</v>
      </c>
      <c r="D466" s="247" t="s">
        <v>221</v>
      </c>
      <c r="E466" s="248" t="s">
        <v>377</v>
      </c>
      <c r="F466" s="249" t="s">
        <v>378</v>
      </c>
      <c r="G466" s="250" t="s">
        <v>379</v>
      </c>
      <c r="H466" s="251">
        <v>1</v>
      </c>
      <c r="I466" s="252"/>
      <c r="J466" s="253">
        <f>ROUND(I466*H466,2)</f>
        <v>0</v>
      </c>
      <c r="K466" s="254"/>
      <c r="L466" s="255"/>
      <c r="M466" s="256" t="s">
        <v>1</v>
      </c>
      <c r="N466" s="257" t="s">
        <v>44</v>
      </c>
      <c r="O466" s="91"/>
      <c r="P466" s="244">
        <f>O466*H466</f>
        <v>0</v>
      </c>
      <c r="Q466" s="244">
        <v>0.001</v>
      </c>
      <c r="R466" s="244">
        <f>Q466*H466</f>
        <v>0.001</v>
      </c>
      <c r="S466" s="244">
        <v>0</v>
      </c>
      <c r="T466" s="245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46" t="s">
        <v>234</v>
      </c>
      <c r="AT466" s="246" t="s">
        <v>221</v>
      </c>
      <c r="AU466" s="246" t="s">
        <v>84</v>
      </c>
      <c r="AY466" s="15" t="s">
        <v>209</v>
      </c>
      <c r="BE466" s="138">
        <f>IF(N466="základní",J466,0)</f>
        <v>0</v>
      </c>
      <c r="BF466" s="138">
        <f>IF(N466="snížená",J466,0)</f>
        <v>0</v>
      </c>
      <c r="BG466" s="138">
        <f>IF(N466="zákl. přenesená",J466,0)</f>
        <v>0</v>
      </c>
      <c r="BH466" s="138">
        <f>IF(N466="sníž. přenesená",J466,0)</f>
        <v>0</v>
      </c>
      <c r="BI466" s="138">
        <f>IF(N466="nulová",J466,0)</f>
        <v>0</v>
      </c>
      <c r="BJ466" s="15" t="s">
        <v>84</v>
      </c>
      <c r="BK466" s="138">
        <f>ROUND(I466*H466,2)</f>
        <v>0</v>
      </c>
      <c r="BL466" s="15" t="s">
        <v>214</v>
      </c>
      <c r="BM466" s="246" t="s">
        <v>877</v>
      </c>
    </row>
    <row r="467" spans="1:65" s="2" customFormat="1" ht="16.5" customHeight="1">
      <c r="A467" s="38"/>
      <c r="B467" s="39"/>
      <c r="C467" s="247" t="s">
        <v>878</v>
      </c>
      <c r="D467" s="247" t="s">
        <v>221</v>
      </c>
      <c r="E467" s="248" t="s">
        <v>382</v>
      </c>
      <c r="F467" s="249" t="s">
        <v>383</v>
      </c>
      <c r="G467" s="250" t="s">
        <v>239</v>
      </c>
      <c r="H467" s="251">
        <v>1</v>
      </c>
      <c r="I467" s="252"/>
      <c r="J467" s="253">
        <f>ROUND(I467*H467,2)</f>
        <v>0</v>
      </c>
      <c r="K467" s="254"/>
      <c r="L467" s="255"/>
      <c r="M467" s="256" t="s">
        <v>1</v>
      </c>
      <c r="N467" s="257" t="s">
        <v>44</v>
      </c>
      <c r="O467" s="91"/>
      <c r="P467" s="244">
        <f>O467*H467</f>
        <v>0</v>
      </c>
      <c r="Q467" s="244">
        <v>0</v>
      </c>
      <c r="R467" s="244">
        <f>Q467*H467</f>
        <v>0</v>
      </c>
      <c r="S467" s="244">
        <v>0</v>
      </c>
      <c r="T467" s="245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46" t="s">
        <v>234</v>
      </c>
      <c r="AT467" s="246" t="s">
        <v>221</v>
      </c>
      <c r="AU467" s="246" t="s">
        <v>84</v>
      </c>
      <c r="AY467" s="15" t="s">
        <v>209</v>
      </c>
      <c r="BE467" s="138">
        <f>IF(N467="základní",J467,0)</f>
        <v>0</v>
      </c>
      <c r="BF467" s="138">
        <f>IF(N467="snížená",J467,0)</f>
        <v>0</v>
      </c>
      <c r="BG467" s="138">
        <f>IF(N467="zákl. přenesená",J467,0)</f>
        <v>0</v>
      </c>
      <c r="BH467" s="138">
        <f>IF(N467="sníž. přenesená",J467,0)</f>
        <v>0</v>
      </c>
      <c r="BI467" s="138">
        <f>IF(N467="nulová",J467,0)</f>
        <v>0</v>
      </c>
      <c r="BJ467" s="15" t="s">
        <v>84</v>
      </c>
      <c r="BK467" s="138">
        <f>ROUND(I467*H467,2)</f>
        <v>0</v>
      </c>
      <c r="BL467" s="15" t="s">
        <v>214</v>
      </c>
      <c r="BM467" s="246" t="s">
        <v>879</v>
      </c>
    </row>
    <row r="468" spans="1:65" s="2" customFormat="1" ht="24.15" customHeight="1">
      <c r="A468" s="38"/>
      <c r="B468" s="39"/>
      <c r="C468" s="234" t="s">
        <v>880</v>
      </c>
      <c r="D468" s="234" t="s">
        <v>210</v>
      </c>
      <c r="E468" s="235" t="s">
        <v>386</v>
      </c>
      <c r="F468" s="236" t="s">
        <v>387</v>
      </c>
      <c r="G468" s="237" t="s">
        <v>246</v>
      </c>
      <c r="H468" s="238">
        <v>1</v>
      </c>
      <c r="I468" s="239"/>
      <c r="J468" s="240">
        <f>ROUND(I468*H468,2)</f>
        <v>0</v>
      </c>
      <c r="K468" s="241"/>
      <c r="L468" s="41"/>
      <c r="M468" s="242" t="s">
        <v>1</v>
      </c>
      <c r="N468" s="243" t="s">
        <v>44</v>
      </c>
      <c r="O468" s="91"/>
      <c r="P468" s="244">
        <f>O468*H468</f>
        <v>0</v>
      </c>
      <c r="Q468" s="244">
        <v>0</v>
      </c>
      <c r="R468" s="244">
        <f>Q468*H468</f>
        <v>0</v>
      </c>
      <c r="S468" s="244">
        <v>0</v>
      </c>
      <c r="T468" s="245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46" t="s">
        <v>214</v>
      </c>
      <c r="AT468" s="246" t="s">
        <v>210</v>
      </c>
      <c r="AU468" s="246" t="s">
        <v>84</v>
      </c>
      <c r="AY468" s="15" t="s">
        <v>209</v>
      </c>
      <c r="BE468" s="138">
        <f>IF(N468="základní",J468,0)</f>
        <v>0</v>
      </c>
      <c r="BF468" s="138">
        <f>IF(N468="snížená",J468,0)</f>
        <v>0</v>
      </c>
      <c r="BG468" s="138">
        <f>IF(N468="zákl. přenesená",J468,0)</f>
        <v>0</v>
      </c>
      <c r="BH468" s="138">
        <f>IF(N468="sníž. přenesená",J468,0)</f>
        <v>0</v>
      </c>
      <c r="BI468" s="138">
        <f>IF(N468="nulová",J468,0)</f>
        <v>0</v>
      </c>
      <c r="BJ468" s="15" t="s">
        <v>84</v>
      </c>
      <c r="BK468" s="138">
        <f>ROUND(I468*H468,2)</f>
        <v>0</v>
      </c>
      <c r="BL468" s="15" t="s">
        <v>214</v>
      </c>
      <c r="BM468" s="246" t="s">
        <v>881</v>
      </c>
    </row>
    <row r="469" spans="1:65" s="2" customFormat="1" ht="21.75" customHeight="1">
      <c r="A469" s="38"/>
      <c r="B469" s="39"/>
      <c r="C469" s="247" t="s">
        <v>882</v>
      </c>
      <c r="D469" s="247" t="s">
        <v>221</v>
      </c>
      <c r="E469" s="248" t="s">
        <v>390</v>
      </c>
      <c r="F469" s="249" t="s">
        <v>391</v>
      </c>
      <c r="G469" s="250" t="s">
        <v>392</v>
      </c>
      <c r="H469" s="251">
        <v>1</v>
      </c>
      <c r="I469" s="252"/>
      <c r="J469" s="253">
        <f>ROUND(I469*H469,2)</f>
        <v>0</v>
      </c>
      <c r="K469" s="254"/>
      <c r="L469" s="255"/>
      <c r="M469" s="256" t="s">
        <v>1</v>
      </c>
      <c r="N469" s="257" t="s">
        <v>44</v>
      </c>
      <c r="O469" s="91"/>
      <c r="P469" s="244">
        <f>O469*H469</f>
        <v>0</v>
      </c>
      <c r="Q469" s="244">
        <v>0</v>
      </c>
      <c r="R469" s="244">
        <f>Q469*H469</f>
        <v>0</v>
      </c>
      <c r="S469" s="244">
        <v>0</v>
      </c>
      <c r="T469" s="245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46" t="s">
        <v>234</v>
      </c>
      <c r="AT469" s="246" t="s">
        <v>221</v>
      </c>
      <c r="AU469" s="246" t="s">
        <v>84</v>
      </c>
      <c r="AY469" s="15" t="s">
        <v>209</v>
      </c>
      <c r="BE469" s="138">
        <f>IF(N469="základní",J469,0)</f>
        <v>0</v>
      </c>
      <c r="BF469" s="138">
        <f>IF(N469="snížená",J469,0)</f>
        <v>0</v>
      </c>
      <c r="BG469" s="138">
        <f>IF(N469="zákl. přenesená",J469,0)</f>
        <v>0</v>
      </c>
      <c r="BH469" s="138">
        <f>IF(N469="sníž. přenesená",J469,0)</f>
        <v>0</v>
      </c>
      <c r="BI469" s="138">
        <f>IF(N469="nulová",J469,0)</f>
        <v>0</v>
      </c>
      <c r="BJ469" s="15" t="s">
        <v>84</v>
      </c>
      <c r="BK469" s="138">
        <f>ROUND(I469*H469,2)</f>
        <v>0</v>
      </c>
      <c r="BL469" s="15" t="s">
        <v>214</v>
      </c>
      <c r="BM469" s="246" t="s">
        <v>883</v>
      </c>
    </row>
    <row r="470" spans="1:65" s="2" customFormat="1" ht="16.5" customHeight="1">
      <c r="A470" s="38"/>
      <c r="B470" s="39"/>
      <c r="C470" s="247" t="s">
        <v>884</v>
      </c>
      <c r="D470" s="247" t="s">
        <v>221</v>
      </c>
      <c r="E470" s="248" t="s">
        <v>395</v>
      </c>
      <c r="F470" s="249" t="s">
        <v>396</v>
      </c>
      <c r="G470" s="250" t="s">
        <v>239</v>
      </c>
      <c r="H470" s="251">
        <v>1</v>
      </c>
      <c r="I470" s="252"/>
      <c r="J470" s="253">
        <f>ROUND(I470*H470,2)</f>
        <v>0</v>
      </c>
      <c r="K470" s="254"/>
      <c r="L470" s="255"/>
      <c r="M470" s="256" t="s">
        <v>1</v>
      </c>
      <c r="N470" s="257" t="s">
        <v>44</v>
      </c>
      <c r="O470" s="91"/>
      <c r="P470" s="244">
        <f>O470*H470</f>
        <v>0</v>
      </c>
      <c r="Q470" s="244">
        <v>1E-05</v>
      </c>
      <c r="R470" s="244">
        <f>Q470*H470</f>
        <v>1E-05</v>
      </c>
      <c r="S470" s="244">
        <v>0</v>
      </c>
      <c r="T470" s="245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46" t="s">
        <v>234</v>
      </c>
      <c r="AT470" s="246" t="s">
        <v>221</v>
      </c>
      <c r="AU470" s="246" t="s">
        <v>84</v>
      </c>
      <c r="AY470" s="15" t="s">
        <v>209</v>
      </c>
      <c r="BE470" s="138">
        <f>IF(N470="základní",J470,0)</f>
        <v>0</v>
      </c>
      <c r="BF470" s="138">
        <f>IF(N470="snížená",J470,0)</f>
        <v>0</v>
      </c>
      <c r="BG470" s="138">
        <f>IF(N470="zákl. přenesená",J470,0)</f>
        <v>0</v>
      </c>
      <c r="BH470" s="138">
        <f>IF(N470="sníž. přenesená",J470,0)</f>
        <v>0</v>
      </c>
      <c r="BI470" s="138">
        <f>IF(N470="nulová",J470,0)</f>
        <v>0</v>
      </c>
      <c r="BJ470" s="15" t="s">
        <v>84</v>
      </c>
      <c r="BK470" s="138">
        <f>ROUND(I470*H470,2)</f>
        <v>0</v>
      </c>
      <c r="BL470" s="15" t="s">
        <v>214</v>
      </c>
      <c r="BM470" s="246" t="s">
        <v>885</v>
      </c>
    </row>
    <row r="471" spans="1:65" s="2" customFormat="1" ht="16.5" customHeight="1">
      <c r="A471" s="38"/>
      <c r="B471" s="39"/>
      <c r="C471" s="247" t="s">
        <v>886</v>
      </c>
      <c r="D471" s="247" t="s">
        <v>221</v>
      </c>
      <c r="E471" s="248" t="s">
        <v>887</v>
      </c>
      <c r="F471" s="249" t="s">
        <v>888</v>
      </c>
      <c r="G471" s="250" t="s">
        <v>239</v>
      </c>
      <c r="H471" s="251">
        <v>1</v>
      </c>
      <c r="I471" s="252"/>
      <c r="J471" s="253">
        <f>ROUND(I471*H471,2)</f>
        <v>0</v>
      </c>
      <c r="K471" s="254"/>
      <c r="L471" s="255"/>
      <c r="M471" s="256" t="s">
        <v>1</v>
      </c>
      <c r="N471" s="257" t="s">
        <v>44</v>
      </c>
      <c r="O471" s="91"/>
      <c r="P471" s="244">
        <f>O471*H471</f>
        <v>0</v>
      </c>
      <c r="Q471" s="244">
        <v>0</v>
      </c>
      <c r="R471" s="244">
        <f>Q471*H471</f>
        <v>0</v>
      </c>
      <c r="S471" s="244">
        <v>0</v>
      </c>
      <c r="T471" s="245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46" t="s">
        <v>234</v>
      </c>
      <c r="AT471" s="246" t="s">
        <v>221</v>
      </c>
      <c r="AU471" s="246" t="s">
        <v>84</v>
      </c>
      <c r="AY471" s="15" t="s">
        <v>209</v>
      </c>
      <c r="BE471" s="138">
        <f>IF(N471="základní",J471,0)</f>
        <v>0</v>
      </c>
      <c r="BF471" s="138">
        <f>IF(N471="snížená",J471,0)</f>
        <v>0</v>
      </c>
      <c r="BG471" s="138">
        <f>IF(N471="zákl. přenesená",J471,0)</f>
        <v>0</v>
      </c>
      <c r="BH471" s="138">
        <f>IF(N471="sníž. přenesená",J471,0)</f>
        <v>0</v>
      </c>
      <c r="BI471" s="138">
        <f>IF(N471="nulová",J471,0)</f>
        <v>0</v>
      </c>
      <c r="BJ471" s="15" t="s">
        <v>84</v>
      </c>
      <c r="BK471" s="138">
        <f>ROUND(I471*H471,2)</f>
        <v>0</v>
      </c>
      <c r="BL471" s="15" t="s">
        <v>214</v>
      </c>
      <c r="BM471" s="246" t="s">
        <v>889</v>
      </c>
    </row>
    <row r="472" spans="1:65" s="2" customFormat="1" ht="16.5" customHeight="1">
      <c r="A472" s="38"/>
      <c r="B472" s="39"/>
      <c r="C472" s="234" t="s">
        <v>890</v>
      </c>
      <c r="D472" s="234" t="s">
        <v>210</v>
      </c>
      <c r="E472" s="235" t="s">
        <v>403</v>
      </c>
      <c r="F472" s="236" t="s">
        <v>404</v>
      </c>
      <c r="G472" s="237" t="s">
        <v>239</v>
      </c>
      <c r="H472" s="238">
        <v>1</v>
      </c>
      <c r="I472" s="239"/>
      <c r="J472" s="240">
        <f>ROUND(I472*H472,2)</f>
        <v>0</v>
      </c>
      <c r="K472" s="241"/>
      <c r="L472" s="41"/>
      <c r="M472" s="242" t="s">
        <v>1</v>
      </c>
      <c r="N472" s="243" t="s">
        <v>44</v>
      </c>
      <c r="O472" s="91"/>
      <c r="P472" s="244">
        <f>O472*H472</f>
        <v>0</v>
      </c>
      <c r="Q472" s="244">
        <v>0</v>
      </c>
      <c r="R472" s="244">
        <f>Q472*H472</f>
        <v>0</v>
      </c>
      <c r="S472" s="244">
        <v>0</v>
      </c>
      <c r="T472" s="245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46" t="s">
        <v>214</v>
      </c>
      <c r="AT472" s="246" t="s">
        <v>210</v>
      </c>
      <c r="AU472" s="246" t="s">
        <v>84</v>
      </c>
      <c r="AY472" s="15" t="s">
        <v>209</v>
      </c>
      <c r="BE472" s="138">
        <f>IF(N472="základní",J472,0)</f>
        <v>0</v>
      </c>
      <c r="BF472" s="138">
        <f>IF(N472="snížená",J472,0)</f>
        <v>0</v>
      </c>
      <c r="BG472" s="138">
        <f>IF(N472="zákl. přenesená",J472,0)</f>
        <v>0</v>
      </c>
      <c r="BH472" s="138">
        <f>IF(N472="sníž. přenesená",J472,0)</f>
        <v>0</v>
      </c>
      <c r="BI472" s="138">
        <f>IF(N472="nulová",J472,0)</f>
        <v>0</v>
      </c>
      <c r="BJ472" s="15" t="s">
        <v>84</v>
      </c>
      <c r="BK472" s="138">
        <f>ROUND(I472*H472,2)</f>
        <v>0</v>
      </c>
      <c r="BL472" s="15" t="s">
        <v>214</v>
      </c>
      <c r="BM472" s="246" t="s">
        <v>891</v>
      </c>
    </row>
    <row r="473" spans="1:65" s="2" customFormat="1" ht="16.5" customHeight="1">
      <c r="A473" s="38"/>
      <c r="B473" s="39"/>
      <c r="C473" s="247" t="s">
        <v>892</v>
      </c>
      <c r="D473" s="247" t="s">
        <v>221</v>
      </c>
      <c r="E473" s="248" t="s">
        <v>651</v>
      </c>
      <c r="F473" s="249" t="s">
        <v>652</v>
      </c>
      <c r="G473" s="250" t="s">
        <v>239</v>
      </c>
      <c r="H473" s="251">
        <v>1</v>
      </c>
      <c r="I473" s="252"/>
      <c r="J473" s="253">
        <f>ROUND(I473*H473,2)</f>
        <v>0</v>
      </c>
      <c r="K473" s="254"/>
      <c r="L473" s="255"/>
      <c r="M473" s="256" t="s">
        <v>1</v>
      </c>
      <c r="N473" s="257" t="s">
        <v>44</v>
      </c>
      <c r="O473" s="91"/>
      <c r="P473" s="244">
        <f>O473*H473</f>
        <v>0</v>
      </c>
      <c r="Q473" s="244">
        <v>0.0037</v>
      </c>
      <c r="R473" s="244">
        <f>Q473*H473</f>
        <v>0.0037</v>
      </c>
      <c r="S473" s="244">
        <v>0</v>
      </c>
      <c r="T473" s="245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46" t="s">
        <v>234</v>
      </c>
      <c r="AT473" s="246" t="s">
        <v>221</v>
      </c>
      <c r="AU473" s="246" t="s">
        <v>84</v>
      </c>
      <c r="AY473" s="15" t="s">
        <v>209</v>
      </c>
      <c r="BE473" s="138">
        <f>IF(N473="základní",J473,0)</f>
        <v>0</v>
      </c>
      <c r="BF473" s="138">
        <f>IF(N473="snížená",J473,0)</f>
        <v>0</v>
      </c>
      <c r="BG473" s="138">
        <f>IF(N473="zákl. přenesená",J473,0)</f>
        <v>0</v>
      </c>
      <c r="BH473" s="138">
        <f>IF(N473="sníž. přenesená",J473,0)</f>
        <v>0</v>
      </c>
      <c r="BI473" s="138">
        <f>IF(N473="nulová",J473,0)</f>
        <v>0</v>
      </c>
      <c r="BJ473" s="15" t="s">
        <v>84</v>
      </c>
      <c r="BK473" s="138">
        <f>ROUND(I473*H473,2)</f>
        <v>0</v>
      </c>
      <c r="BL473" s="15" t="s">
        <v>214</v>
      </c>
      <c r="BM473" s="246" t="s">
        <v>893</v>
      </c>
    </row>
    <row r="474" spans="1:63" s="12" customFormat="1" ht="25.9" customHeight="1">
      <c r="A474" s="12"/>
      <c r="B474" s="220"/>
      <c r="C474" s="221"/>
      <c r="D474" s="222" t="s">
        <v>78</v>
      </c>
      <c r="E474" s="223" t="s">
        <v>894</v>
      </c>
      <c r="F474" s="223" t="s">
        <v>895</v>
      </c>
      <c r="G474" s="221"/>
      <c r="H474" s="221"/>
      <c r="I474" s="224"/>
      <c r="J474" s="225">
        <f>BK474</f>
        <v>0</v>
      </c>
      <c r="K474" s="221"/>
      <c r="L474" s="226"/>
      <c r="M474" s="227"/>
      <c r="N474" s="228"/>
      <c r="O474" s="228"/>
      <c r="P474" s="229">
        <f>SUM(P475:P499)</f>
        <v>0</v>
      </c>
      <c r="Q474" s="228"/>
      <c r="R474" s="229">
        <f>SUM(R475:R499)</f>
        <v>11.665490000000002</v>
      </c>
      <c r="S474" s="228"/>
      <c r="T474" s="230">
        <f>SUM(T475:T499)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31" t="s">
        <v>84</v>
      </c>
      <c r="AT474" s="232" t="s">
        <v>78</v>
      </c>
      <c r="AU474" s="232" t="s">
        <v>79</v>
      </c>
      <c r="AY474" s="231" t="s">
        <v>209</v>
      </c>
      <c r="BK474" s="233">
        <f>SUM(BK475:BK499)</f>
        <v>0</v>
      </c>
    </row>
    <row r="475" spans="1:65" s="2" customFormat="1" ht="24.15" customHeight="1">
      <c r="A475" s="38"/>
      <c r="B475" s="39"/>
      <c r="C475" s="234" t="s">
        <v>896</v>
      </c>
      <c r="D475" s="234" t="s">
        <v>210</v>
      </c>
      <c r="E475" s="235" t="s">
        <v>897</v>
      </c>
      <c r="F475" s="236" t="s">
        <v>898</v>
      </c>
      <c r="G475" s="237" t="s">
        <v>246</v>
      </c>
      <c r="H475" s="238">
        <v>17</v>
      </c>
      <c r="I475" s="239"/>
      <c r="J475" s="240">
        <f>ROUND(I475*H475,2)</f>
        <v>0</v>
      </c>
      <c r="K475" s="241"/>
      <c r="L475" s="41"/>
      <c r="M475" s="242" t="s">
        <v>1</v>
      </c>
      <c r="N475" s="243" t="s">
        <v>44</v>
      </c>
      <c r="O475" s="91"/>
      <c r="P475" s="244">
        <f>O475*H475</f>
        <v>0</v>
      </c>
      <c r="Q475" s="244">
        <v>0</v>
      </c>
      <c r="R475" s="244">
        <f>Q475*H475</f>
        <v>0</v>
      </c>
      <c r="S475" s="244">
        <v>0</v>
      </c>
      <c r="T475" s="245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46" t="s">
        <v>218</v>
      </c>
      <c r="AT475" s="246" t="s">
        <v>210</v>
      </c>
      <c r="AU475" s="246" t="s">
        <v>84</v>
      </c>
      <c r="AY475" s="15" t="s">
        <v>209</v>
      </c>
      <c r="BE475" s="138">
        <f>IF(N475="základní",J475,0)</f>
        <v>0</v>
      </c>
      <c r="BF475" s="138">
        <f>IF(N475="snížená",J475,0)</f>
        <v>0</v>
      </c>
      <c r="BG475" s="138">
        <f>IF(N475="zákl. přenesená",J475,0)</f>
        <v>0</v>
      </c>
      <c r="BH475" s="138">
        <f>IF(N475="sníž. přenesená",J475,0)</f>
        <v>0</v>
      </c>
      <c r="BI475" s="138">
        <f>IF(N475="nulová",J475,0)</f>
        <v>0</v>
      </c>
      <c r="BJ475" s="15" t="s">
        <v>84</v>
      </c>
      <c r="BK475" s="138">
        <f>ROUND(I475*H475,2)</f>
        <v>0</v>
      </c>
      <c r="BL475" s="15" t="s">
        <v>218</v>
      </c>
      <c r="BM475" s="246" t="s">
        <v>899</v>
      </c>
    </row>
    <row r="476" spans="1:65" s="2" customFormat="1" ht="24.15" customHeight="1">
      <c r="A476" s="38"/>
      <c r="B476" s="39"/>
      <c r="C476" s="234" t="s">
        <v>900</v>
      </c>
      <c r="D476" s="234" t="s">
        <v>210</v>
      </c>
      <c r="E476" s="235" t="s">
        <v>901</v>
      </c>
      <c r="F476" s="236" t="s">
        <v>902</v>
      </c>
      <c r="G476" s="237" t="s">
        <v>246</v>
      </c>
      <c r="H476" s="238">
        <v>17</v>
      </c>
      <c r="I476" s="239"/>
      <c r="J476" s="240">
        <f>ROUND(I476*H476,2)</f>
        <v>0</v>
      </c>
      <c r="K476" s="241"/>
      <c r="L476" s="41"/>
      <c r="M476" s="242" t="s">
        <v>1</v>
      </c>
      <c r="N476" s="243" t="s">
        <v>44</v>
      </c>
      <c r="O476" s="91"/>
      <c r="P476" s="244">
        <f>O476*H476</f>
        <v>0</v>
      </c>
      <c r="Q476" s="244">
        <v>0</v>
      </c>
      <c r="R476" s="244">
        <f>Q476*H476</f>
        <v>0</v>
      </c>
      <c r="S476" s="244">
        <v>0</v>
      </c>
      <c r="T476" s="245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46" t="s">
        <v>218</v>
      </c>
      <c r="AT476" s="246" t="s">
        <v>210</v>
      </c>
      <c r="AU476" s="246" t="s">
        <v>84</v>
      </c>
      <c r="AY476" s="15" t="s">
        <v>209</v>
      </c>
      <c r="BE476" s="138">
        <f>IF(N476="základní",J476,0)</f>
        <v>0</v>
      </c>
      <c r="BF476" s="138">
        <f>IF(N476="snížená",J476,0)</f>
        <v>0</v>
      </c>
      <c r="BG476" s="138">
        <f>IF(N476="zákl. přenesená",J476,0)</f>
        <v>0</v>
      </c>
      <c r="BH476" s="138">
        <f>IF(N476="sníž. přenesená",J476,0)</f>
        <v>0</v>
      </c>
      <c r="BI476" s="138">
        <f>IF(N476="nulová",J476,0)</f>
        <v>0</v>
      </c>
      <c r="BJ476" s="15" t="s">
        <v>84</v>
      </c>
      <c r="BK476" s="138">
        <f>ROUND(I476*H476,2)</f>
        <v>0</v>
      </c>
      <c r="BL476" s="15" t="s">
        <v>218</v>
      </c>
      <c r="BM476" s="246" t="s">
        <v>903</v>
      </c>
    </row>
    <row r="477" spans="1:65" s="2" customFormat="1" ht="24.15" customHeight="1">
      <c r="A477" s="38"/>
      <c r="B477" s="39"/>
      <c r="C477" s="234" t="s">
        <v>904</v>
      </c>
      <c r="D477" s="234" t="s">
        <v>210</v>
      </c>
      <c r="E477" s="235" t="s">
        <v>471</v>
      </c>
      <c r="F477" s="236" t="s">
        <v>472</v>
      </c>
      <c r="G477" s="237" t="s">
        <v>282</v>
      </c>
      <c r="H477" s="238">
        <v>8.5</v>
      </c>
      <c r="I477" s="239"/>
      <c r="J477" s="240">
        <f>ROUND(I477*H477,2)</f>
        <v>0</v>
      </c>
      <c r="K477" s="241"/>
      <c r="L477" s="41"/>
      <c r="M477" s="242" t="s">
        <v>1</v>
      </c>
      <c r="N477" s="243" t="s">
        <v>44</v>
      </c>
      <c r="O477" s="91"/>
      <c r="P477" s="244">
        <f>O477*H477</f>
        <v>0</v>
      </c>
      <c r="Q477" s="244">
        <v>0</v>
      </c>
      <c r="R477" s="244">
        <f>Q477*H477</f>
        <v>0</v>
      </c>
      <c r="S477" s="244">
        <v>0</v>
      </c>
      <c r="T477" s="245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46" t="s">
        <v>218</v>
      </c>
      <c r="AT477" s="246" t="s">
        <v>210</v>
      </c>
      <c r="AU477" s="246" t="s">
        <v>84</v>
      </c>
      <c r="AY477" s="15" t="s">
        <v>209</v>
      </c>
      <c r="BE477" s="138">
        <f>IF(N477="základní",J477,0)</f>
        <v>0</v>
      </c>
      <c r="BF477" s="138">
        <f>IF(N477="snížená",J477,0)</f>
        <v>0</v>
      </c>
      <c r="BG477" s="138">
        <f>IF(N477="zákl. přenesená",J477,0)</f>
        <v>0</v>
      </c>
      <c r="BH477" s="138">
        <f>IF(N477="sníž. přenesená",J477,0)</f>
        <v>0</v>
      </c>
      <c r="BI477" s="138">
        <f>IF(N477="nulová",J477,0)</f>
        <v>0</v>
      </c>
      <c r="BJ477" s="15" t="s">
        <v>84</v>
      </c>
      <c r="BK477" s="138">
        <f>ROUND(I477*H477,2)</f>
        <v>0</v>
      </c>
      <c r="BL477" s="15" t="s">
        <v>218</v>
      </c>
      <c r="BM477" s="246" t="s">
        <v>905</v>
      </c>
    </row>
    <row r="478" spans="1:65" s="2" customFormat="1" ht="16.5" customHeight="1">
      <c r="A478" s="38"/>
      <c r="B478" s="39"/>
      <c r="C478" s="247" t="s">
        <v>906</v>
      </c>
      <c r="D478" s="247" t="s">
        <v>221</v>
      </c>
      <c r="E478" s="248" t="s">
        <v>907</v>
      </c>
      <c r="F478" s="249" t="s">
        <v>908</v>
      </c>
      <c r="G478" s="250" t="s">
        <v>239</v>
      </c>
      <c r="H478" s="251">
        <v>1</v>
      </c>
      <c r="I478" s="252"/>
      <c r="J478" s="253">
        <f>ROUND(I478*H478,2)</f>
        <v>0</v>
      </c>
      <c r="K478" s="254"/>
      <c r="L478" s="255"/>
      <c r="M478" s="256" t="s">
        <v>1</v>
      </c>
      <c r="N478" s="257" t="s">
        <v>44</v>
      </c>
      <c r="O478" s="91"/>
      <c r="P478" s="244">
        <f>O478*H478</f>
        <v>0</v>
      </c>
      <c r="Q478" s="244">
        <v>0.0019</v>
      </c>
      <c r="R478" s="244">
        <f>Q478*H478</f>
        <v>0.0019</v>
      </c>
      <c r="S478" s="244">
        <v>0</v>
      </c>
      <c r="T478" s="245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46" t="s">
        <v>254</v>
      </c>
      <c r="AT478" s="246" t="s">
        <v>221</v>
      </c>
      <c r="AU478" s="246" t="s">
        <v>84</v>
      </c>
      <c r="AY478" s="15" t="s">
        <v>209</v>
      </c>
      <c r="BE478" s="138">
        <f>IF(N478="základní",J478,0)</f>
        <v>0</v>
      </c>
      <c r="BF478" s="138">
        <f>IF(N478="snížená",J478,0)</f>
        <v>0</v>
      </c>
      <c r="BG478" s="138">
        <f>IF(N478="zákl. přenesená",J478,0)</f>
        <v>0</v>
      </c>
      <c r="BH478" s="138">
        <f>IF(N478="sníž. přenesená",J478,0)</f>
        <v>0</v>
      </c>
      <c r="BI478" s="138">
        <f>IF(N478="nulová",J478,0)</f>
        <v>0</v>
      </c>
      <c r="BJ478" s="15" t="s">
        <v>84</v>
      </c>
      <c r="BK478" s="138">
        <f>ROUND(I478*H478,2)</f>
        <v>0</v>
      </c>
      <c r="BL478" s="15" t="s">
        <v>254</v>
      </c>
      <c r="BM478" s="246" t="s">
        <v>909</v>
      </c>
    </row>
    <row r="479" spans="1:65" s="2" customFormat="1" ht="16.5" customHeight="1">
      <c r="A479" s="38"/>
      <c r="B479" s="39"/>
      <c r="C479" s="247" t="s">
        <v>910</v>
      </c>
      <c r="D479" s="247" t="s">
        <v>221</v>
      </c>
      <c r="E479" s="248" t="s">
        <v>911</v>
      </c>
      <c r="F479" s="249" t="s">
        <v>912</v>
      </c>
      <c r="G479" s="250" t="s">
        <v>224</v>
      </c>
      <c r="H479" s="251">
        <v>3.825</v>
      </c>
      <c r="I479" s="252"/>
      <c r="J479" s="253">
        <f>ROUND(I479*H479,2)</f>
        <v>0</v>
      </c>
      <c r="K479" s="254"/>
      <c r="L479" s="255"/>
      <c r="M479" s="256" t="s">
        <v>1</v>
      </c>
      <c r="N479" s="257" t="s">
        <v>44</v>
      </c>
      <c r="O479" s="91"/>
      <c r="P479" s="244">
        <f>O479*H479</f>
        <v>0</v>
      </c>
      <c r="Q479" s="244">
        <v>1</v>
      </c>
      <c r="R479" s="244">
        <f>Q479*H479</f>
        <v>3.825</v>
      </c>
      <c r="S479" s="244">
        <v>0</v>
      </c>
      <c r="T479" s="245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46" t="s">
        <v>225</v>
      </c>
      <c r="AT479" s="246" t="s">
        <v>221</v>
      </c>
      <c r="AU479" s="246" t="s">
        <v>84</v>
      </c>
      <c r="AY479" s="15" t="s">
        <v>209</v>
      </c>
      <c r="BE479" s="138">
        <f>IF(N479="základní",J479,0)</f>
        <v>0</v>
      </c>
      <c r="BF479" s="138">
        <f>IF(N479="snížená",J479,0)</f>
        <v>0</v>
      </c>
      <c r="BG479" s="138">
        <f>IF(N479="zákl. přenesená",J479,0)</f>
        <v>0</v>
      </c>
      <c r="BH479" s="138">
        <f>IF(N479="sníž. přenesená",J479,0)</f>
        <v>0</v>
      </c>
      <c r="BI479" s="138">
        <f>IF(N479="nulová",J479,0)</f>
        <v>0</v>
      </c>
      <c r="BJ479" s="15" t="s">
        <v>84</v>
      </c>
      <c r="BK479" s="138">
        <f>ROUND(I479*H479,2)</f>
        <v>0</v>
      </c>
      <c r="BL479" s="15" t="s">
        <v>218</v>
      </c>
      <c r="BM479" s="246" t="s">
        <v>913</v>
      </c>
    </row>
    <row r="480" spans="1:65" s="2" customFormat="1" ht="16.5" customHeight="1">
      <c r="A480" s="38"/>
      <c r="B480" s="39"/>
      <c r="C480" s="247" t="s">
        <v>914</v>
      </c>
      <c r="D480" s="247" t="s">
        <v>221</v>
      </c>
      <c r="E480" s="248" t="s">
        <v>915</v>
      </c>
      <c r="F480" s="249" t="s">
        <v>916</v>
      </c>
      <c r="G480" s="250" t="s">
        <v>224</v>
      </c>
      <c r="H480" s="251">
        <v>2.55</v>
      </c>
      <c r="I480" s="252"/>
      <c r="J480" s="253">
        <f>ROUND(I480*H480,2)</f>
        <v>0</v>
      </c>
      <c r="K480" s="254"/>
      <c r="L480" s="255"/>
      <c r="M480" s="256" t="s">
        <v>1</v>
      </c>
      <c r="N480" s="257" t="s">
        <v>44</v>
      </c>
      <c r="O480" s="91"/>
      <c r="P480" s="244">
        <f>O480*H480</f>
        <v>0</v>
      </c>
      <c r="Q480" s="244">
        <v>1</v>
      </c>
      <c r="R480" s="244">
        <f>Q480*H480</f>
        <v>2.55</v>
      </c>
      <c r="S480" s="244">
        <v>0</v>
      </c>
      <c r="T480" s="245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46" t="s">
        <v>254</v>
      </c>
      <c r="AT480" s="246" t="s">
        <v>221</v>
      </c>
      <c r="AU480" s="246" t="s">
        <v>84</v>
      </c>
      <c r="AY480" s="15" t="s">
        <v>209</v>
      </c>
      <c r="BE480" s="138">
        <f>IF(N480="základní",J480,0)</f>
        <v>0</v>
      </c>
      <c r="BF480" s="138">
        <f>IF(N480="snížená",J480,0)</f>
        <v>0</v>
      </c>
      <c r="BG480" s="138">
        <f>IF(N480="zákl. přenesená",J480,0)</f>
        <v>0</v>
      </c>
      <c r="BH480" s="138">
        <f>IF(N480="sníž. přenesená",J480,0)</f>
        <v>0</v>
      </c>
      <c r="BI480" s="138">
        <f>IF(N480="nulová",J480,0)</f>
        <v>0</v>
      </c>
      <c r="BJ480" s="15" t="s">
        <v>84</v>
      </c>
      <c r="BK480" s="138">
        <f>ROUND(I480*H480,2)</f>
        <v>0</v>
      </c>
      <c r="BL480" s="15" t="s">
        <v>254</v>
      </c>
      <c r="BM480" s="246" t="s">
        <v>917</v>
      </c>
    </row>
    <row r="481" spans="1:65" s="2" customFormat="1" ht="16.5" customHeight="1">
      <c r="A481" s="38"/>
      <c r="B481" s="39"/>
      <c r="C481" s="247" t="s">
        <v>918</v>
      </c>
      <c r="D481" s="247" t="s">
        <v>221</v>
      </c>
      <c r="E481" s="248" t="s">
        <v>919</v>
      </c>
      <c r="F481" s="249" t="s">
        <v>920</v>
      </c>
      <c r="G481" s="250" t="s">
        <v>213</v>
      </c>
      <c r="H481" s="251">
        <v>1.275</v>
      </c>
      <c r="I481" s="252"/>
      <c r="J481" s="253">
        <f>ROUND(I481*H481,2)</f>
        <v>0</v>
      </c>
      <c r="K481" s="254"/>
      <c r="L481" s="255"/>
      <c r="M481" s="256" t="s">
        <v>1</v>
      </c>
      <c r="N481" s="257" t="s">
        <v>44</v>
      </c>
      <c r="O481" s="91"/>
      <c r="P481" s="244">
        <f>O481*H481</f>
        <v>0</v>
      </c>
      <c r="Q481" s="244">
        <v>2.234</v>
      </c>
      <c r="R481" s="244">
        <f>Q481*H481</f>
        <v>2.84835</v>
      </c>
      <c r="S481" s="244">
        <v>0</v>
      </c>
      <c r="T481" s="245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46" t="s">
        <v>254</v>
      </c>
      <c r="AT481" s="246" t="s">
        <v>221</v>
      </c>
      <c r="AU481" s="246" t="s">
        <v>84</v>
      </c>
      <c r="AY481" s="15" t="s">
        <v>209</v>
      </c>
      <c r="BE481" s="138">
        <f>IF(N481="základní",J481,0)</f>
        <v>0</v>
      </c>
      <c r="BF481" s="138">
        <f>IF(N481="snížená",J481,0)</f>
        <v>0</v>
      </c>
      <c r="BG481" s="138">
        <f>IF(N481="zákl. přenesená",J481,0)</f>
        <v>0</v>
      </c>
      <c r="BH481" s="138">
        <f>IF(N481="sníž. přenesená",J481,0)</f>
        <v>0</v>
      </c>
      <c r="BI481" s="138">
        <f>IF(N481="nulová",J481,0)</f>
        <v>0</v>
      </c>
      <c r="BJ481" s="15" t="s">
        <v>84</v>
      </c>
      <c r="BK481" s="138">
        <f>ROUND(I481*H481,2)</f>
        <v>0</v>
      </c>
      <c r="BL481" s="15" t="s">
        <v>254</v>
      </c>
      <c r="BM481" s="246" t="s">
        <v>921</v>
      </c>
    </row>
    <row r="482" spans="1:65" s="2" customFormat="1" ht="24.15" customHeight="1">
      <c r="A482" s="38"/>
      <c r="B482" s="39"/>
      <c r="C482" s="247" t="s">
        <v>922</v>
      </c>
      <c r="D482" s="247" t="s">
        <v>221</v>
      </c>
      <c r="E482" s="248" t="s">
        <v>475</v>
      </c>
      <c r="F482" s="249" t="s">
        <v>476</v>
      </c>
      <c r="G482" s="250" t="s">
        <v>224</v>
      </c>
      <c r="H482" s="251">
        <v>1.15</v>
      </c>
      <c r="I482" s="252"/>
      <c r="J482" s="253">
        <f>ROUND(I482*H482,2)</f>
        <v>0</v>
      </c>
      <c r="K482" s="254"/>
      <c r="L482" s="255"/>
      <c r="M482" s="256" t="s">
        <v>1</v>
      </c>
      <c r="N482" s="257" t="s">
        <v>44</v>
      </c>
      <c r="O482" s="91"/>
      <c r="P482" s="244">
        <f>O482*H482</f>
        <v>0</v>
      </c>
      <c r="Q482" s="244">
        <v>1</v>
      </c>
      <c r="R482" s="244">
        <f>Q482*H482</f>
        <v>1.15</v>
      </c>
      <c r="S482" s="244">
        <v>0</v>
      </c>
      <c r="T482" s="245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46" t="s">
        <v>225</v>
      </c>
      <c r="AT482" s="246" t="s">
        <v>221</v>
      </c>
      <c r="AU482" s="246" t="s">
        <v>84</v>
      </c>
      <c r="AY482" s="15" t="s">
        <v>209</v>
      </c>
      <c r="BE482" s="138">
        <f>IF(N482="základní",J482,0)</f>
        <v>0</v>
      </c>
      <c r="BF482" s="138">
        <f>IF(N482="snížená",J482,0)</f>
        <v>0</v>
      </c>
      <c r="BG482" s="138">
        <f>IF(N482="zákl. přenesená",J482,0)</f>
        <v>0</v>
      </c>
      <c r="BH482" s="138">
        <f>IF(N482="sníž. přenesená",J482,0)</f>
        <v>0</v>
      </c>
      <c r="BI482" s="138">
        <f>IF(N482="nulová",J482,0)</f>
        <v>0</v>
      </c>
      <c r="BJ482" s="15" t="s">
        <v>84</v>
      </c>
      <c r="BK482" s="138">
        <f>ROUND(I482*H482,2)</f>
        <v>0</v>
      </c>
      <c r="BL482" s="15" t="s">
        <v>218</v>
      </c>
      <c r="BM482" s="246" t="s">
        <v>923</v>
      </c>
    </row>
    <row r="483" spans="1:65" s="2" customFormat="1" ht="24.15" customHeight="1">
      <c r="A483" s="38"/>
      <c r="B483" s="39"/>
      <c r="C483" s="247" t="s">
        <v>924</v>
      </c>
      <c r="D483" s="247" t="s">
        <v>221</v>
      </c>
      <c r="E483" s="248" t="s">
        <v>479</v>
      </c>
      <c r="F483" s="249" t="s">
        <v>480</v>
      </c>
      <c r="G483" s="250" t="s">
        <v>224</v>
      </c>
      <c r="H483" s="251">
        <v>1.17</v>
      </c>
      <c r="I483" s="252"/>
      <c r="J483" s="253">
        <f>ROUND(I483*H483,2)</f>
        <v>0</v>
      </c>
      <c r="K483" s="254"/>
      <c r="L483" s="255"/>
      <c r="M483" s="256" t="s">
        <v>1</v>
      </c>
      <c r="N483" s="257" t="s">
        <v>44</v>
      </c>
      <c r="O483" s="91"/>
      <c r="P483" s="244">
        <f>O483*H483</f>
        <v>0</v>
      </c>
      <c r="Q483" s="244">
        <v>1</v>
      </c>
      <c r="R483" s="244">
        <f>Q483*H483</f>
        <v>1.17</v>
      </c>
      <c r="S483" s="244">
        <v>0</v>
      </c>
      <c r="T483" s="245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46" t="s">
        <v>225</v>
      </c>
      <c r="AT483" s="246" t="s">
        <v>221</v>
      </c>
      <c r="AU483" s="246" t="s">
        <v>84</v>
      </c>
      <c r="AY483" s="15" t="s">
        <v>209</v>
      </c>
      <c r="BE483" s="138">
        <f>IF(N483="základní",J483,0)</f>
        <v>0</v>
      </c>
      <c r="BF483" s="138">
        <f>IF(N483="snížená",J483,0)</f>
        <v>0</v>
      </c>
      <c r="BG483" s="138">
        <f>IF(N483="zákl. přenesená",J483,0)</f>
        <v>0</v>
      </c>
      <c r="BH483" s="138">
        <f>IF(N483="sníž. přenesená",J483,0)</f>
        <v>0</v>
      </c>
      <c r="BI483" s="138">
        <f>IF(N483="nulová",J483,0)</f>
        <v>0</v>
      </c>
      <c r="BJ483" s="15" t="s">
        <v>84</v>
      </c>
      <c r="BK483" s="138">
        <f>ROUND(I483*H483,2)</f>
        <v>0</v>
      </c>
      <c r="BL483" s="15" t="s">
        <v>218</v>
      </c>
      <c r="BM483" s="246" t="s">
        <v>925</v>
      </c>
    </row>
    <row r="484" spans="1:65" s="2" customFormat="1" ht="21.75" customHeight="1">
      <c r="A484" s="38"/>
      <c r="B484" s="39"/>
      <c r="C484" s="247" t="s">
        <v>926</v>
      </c>
      <c r="D484" s="247" t="s">
        <v>221</v>
      </c>
      <c r="E484" s="248" t="s">
        <v>483</v>
      </c>
      <c r="F484" s="249" t="s">
        <v>484</v>
      </c>
      <c r="G484" s="250" t="s">
        <v>379</v>
      </c>
      <c r="H484" s="251">
        <v>5</v>
      </c>
      <c r="I484" s="252"/>
      <c r="J484" s="253">
        <f>ROUND(I484*H484,2)</f>
        <v>0</v>
      </c>
      <c r="K484" s="254"/>
      <c r="L484" s="255"/>
      <c r="M484" s="256" t="s">
        <v>1</v>
      </c>
      <c r="N484" s="257" t="s">
        <v>44</v>
      </c>
      <c r="O484" s="91"/>
      <c r="P484" s="244">
        <f>O484*H484</f>
        <v>0</v>
      </c>
      <c r="Q484" s="244">
        <v>0.001</v>
      </c>
      <c r="R484" s="244">
        <f>Q484*H484</f>
        <v>0.005</v>
      </c>
      <c r="S484" s="244">
        <v>0</v>
      </c>
      <c r="T484" s="245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46" t="s">
        <v>225</v>
      </c>
      <c r="AT484" s="246" t="s">
        <v>221</v>
      </c>
      <c r="AU484" s="246" t="s">
        <v>84</v>
      </c>
      <c r="AY484" s="15" t="s">
        <v>209</v>
      </c>
      <c r="BE484" s="138">
        <f>IF(N484="základní",J484,0)</f>
        <v>0</v>
      </c>
      <c r="BF484" s="138">
        <f>IF(N484="snížená",J484,0)</f>
        <v>0</v>
      </c>
      <c r="BG484" s="138">
        <f>IF(N484="zákl. přenesená",J484,0)</f>
        <v>0</v>
      </c>
      <c r="BH484" s="138">
        <f>IF(N484="sníž. přenesená",J484,0)</f>
        <v>0</v>
      </c>
      <c r="BI484" s="138">
        <f>IF(N484="nulová",J484,0)</f>
        <v>0</v>
      </c>
      <c r="BJ484" s="15" t="s">
        <v>84</v>
      </c>
      <c r="BK484" s="138">
        <f>ROUND(I484*H484,2)</f>
        <v>0</v>
      </c>
      <c r="BL484" s="15" t="s">
        <v>218</v>
      </c>
      <c r="BM484" s="246" t="s">
        <v>927</v>
      </c>
    </row>
    <row r="485" spans="1:65" s="2" customFormat="1" ht="21.75" customHeight="1">
      <c r="A485" s="38"/>
      <c r="B485" s="39"/>
      <c r="C485" s="234" t="s">
        <v>928</v>
      </c>
      <c r="D485" s="234" t="s">
        <v>210</v>
      </c>
      <c r="E485" s="235" t="s">
        <v>487</v>
      </c>
      <c r="F485" s="236" t="s">
        <v>488</v>
      </c>
      <c r="G485" s="237" t="s">
        <v>246</v>
      </c>
      <c r="H485" s="238">
        <v>17</v>
      </c>
      <c r="I485" s="239"/>
      <c r="J485" s="240">
        <f>ROUND(I485*H485,2)</f>
        <v>0</v>
      </c>
      <c r="K485" s="241"/>
      <c r="L485" s="41"/>
      <c r="M485" s="242" t="s">
        <v>1</v>
      </c>
      <c r="N485" s="243" t="s">
        <v>44</v>
      </c>
      <c r="O485" s="91"/>
      <c r="P485" s="244">
        <f>O485*H485</f>
        <v>0</v>
      </c>
      <c r="Q485" s="244">
        <v>2E-05</v>
      </c>
      <c r="R485" s="244">
        <f>Q485*H485</f>
        <v>0.00034</v>
      </c>
      <c r="S485" s="244">
        <v>0</v>
      </c>
      <c r="T485" s="245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46" t="s">
        <v>214</v>
      </c>
      <c r="AT485" s="246" t="s">
        <v>210</v>
      </c>
      <c r="AU485" s="246" t="s">
        <v>84</v>
      </c>
      <c r="AY485" s="15" t="s">
        <v>209</v>
      </c>
      <c r="BE485" s="138">
        <f>IF(N485="základní",J485,0)</f>
        <v>0</v>
      </c>
      <c r="BF485" s="138">
        <f>IF(N485="snížená",J485,0)</f>
        <v>0</v>
      </c>
      <c r="BG485" s="138">
        <f>IF(N485="zákl. přenesená",J485,0)</f>
        <v>0</v>
      </c>
      <c r="BH485" s="138">
        <f>IF(N485="sníž. přenesená",J485,0)</f>
        <v>0</v>
      </c>
      <c r="BI485" s="138">
        <f>IF(N485="nulová",J485,0)</f>
        <v>0</v>
      </c>
      <c r="BJ485" s="15" t="s">
        <v>84</v>
      </c>
      <c r="BK485" s="138">
        <f>ROUND(I485*H485,2)</f>
        <v>0</v>
      </c>
      <c r="BL485" s="15" t="s">
        <v>214</v>
      </c>
      <c r="BM485" s="246" t="s">
        <v>929</v>
      </c>
    </row>
    <row r="486" spans="1:65" s="2" customFormat="1" ht="33" customHeight="1">
      <c r="A486" s="38"/>
      <c r="B486" s="39"/>
      <c r="C486" s="234" t="s">
        <v>930</v>
      </c>
      <c r="D486" s="234" t="s">
        <v>210</v>
      </c>
      <c r="E486" s="235" t="s">
        <v>491</v>
      </c>
      <c r="F486" s="236" t="s">
        <v>492</v>
      </c>
      <c r="G486" s="237" t="s">
        <v>224</v>
      </c>
      <c r="H486" s="238">
        <v>2.6</v>
      </c>
      <c r="I486" s="239"/>
      <c r="J486" s="240">
        <f>ROUND(I486*H486,2)</f>
        <v>0</v>
      </c>
      <c r="K486" s="241"/>
      <c r="L486" s="41"/>
      <c r="M486" s="242" t="s">
        <v>1</v>
      </c>
      <c r="N486" s="243" t="s">
        <v>44</v>
      </c>
      <c r="O486" s="91"/>
      <c r="P486" s="244">
        <f>O486*H486</f>
        <v>0</v>
      </c>
      <c r="Q486" s="244">
        <v>0</v>
      </c>
      <c r="R486" s="244">
        <f>Q486*H486</f>
        <v>0</v>
      </c>
      <c r="S486" s="244">
        <v>0</v>
      </c>
      <c r="T486" s="245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46" t="s">
        <v>214</v>
      </c>
      <c r="AT486" s="246" t="s">
        <v>210</v>
      </c>
      <c r="AU486" s="246" t="s">
        <v>84</v>
      </c>
      <c r="AY486" s="15" t="s">
        <v>209</v>
      </c>
      <c r="BE486" s="138">
        <f>IF(N486="základní",J486,0)</f>
        <v>0</v>
      </c>
      <c r="BF486" s="138">
        <f>IF(N486="snížená",J486,0)</f>
        <v>0</v>
      </c>
      <c r="BG486" s="138">
        <f>IF(N486="zákl. přenesená",J486,0)</f>
        <v>0</v>
      </c>
      <c r="BH486" s="138">
        <f>IF(N486="sníž. přenesená",J486,0)</f>
        <v>0</v>
      </c>
      <c r="BI486" s="138">
        <f>IF(N486="nulová",J486,0)</f>
        <v>0</v>
      </c>
      <c r="BJ486" s="15" t="s">
        <v>84</v>
      </c>
      <c r="BK486" s="138">
        <f>ROUND(I486*H486,2)</f>
        <v>0</v>
      </c>
      <c r="BL486" s="15" t="s">
        <v>214</v>
      </c>
      <c r="BM486" s="246" t="s">
        <v>931</v>
      </c>
    </row>
    <row r="487" spans="1:65" s="2" customFormat="1" ht="24.15" customHeight="1">
      <c r="A487" s="38"/>
      <c r="B487" s="39"/>
      <c r="C487" s="247" t="s">
        <v>932</v>
      </c>
      <c r="D487" s="247" t="s">
        <v>221</v>
      </c>
      <c r="E487" s="248" t="s">
        <v>252</v>
      </c>
      <c r="F487" s="249" t="s">
        <v>253</v>
      </c>
      <c r="G487" s="250" t="s">
        <v>246</v>
      </c>
      <c r="H487" s="251">
        <v>19</v>
      </c>
      <c r="I487" s="252"/>
      <c r="J487" s="253">
        <f>ROUND(I487*H487,2)</f>
        <v>0</v>
      </c>
      <c r="K487" s="254"/>
      <c r="L487" s="255"/>
      <c r="M487" s="256" t="s">
        <v>1</v>
      </c>
      <c r="N487" s="257" t="s">
        <v>44</v>
      </c>
      <c r="O487" s="91"/>
      <c r="P487" s="244">
        <f>O487*H487</f>
        <v>0</v>
      </c>
      <c r="Q487" s="244">
        <v>0.00055</v>
      </c>
      <c r="R487" s="244">
        <f>Q487*H487</f>
        <v>0.010450000000000001</v>
      </c>
      <c r="S487" s="244">
        <v>0</v>
      </c>
      <c r="T487" s="245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46" t="s">
        <v>254</v>
      </c>
      <c r="AT487" s="246" t="s">
        <v>221</v>
      </c>
      <c r="AU487" s="246" t="s">
        <v>84</v>
      </c>
      <c r="AY487" s="15" t="s">
        <v>209</v>
      </c>
      <c r="BE487" s="138">
        <f>IF(N487="základní",J487,0)</f>
        <v>0</v>
      </c>
      <c r="BF487" s="138">
        <f>IF(N487="snížená",J487,0)</f>
        <v>0</v>
      </c>
      <c r="BG487" s="138">
        <f>IF(N487="zákl. přenesená",J487,0)</f>
        <v>0</v>
      </c>
      <c r="BH487" s="138">
        <f>IF(N487="sníž. přenesená",J487,0)</f>
        <v>0</v>
      </c>
      <c r="BI487" s="138">
        <f>IF(N487="nulová",J487,0)</f>
        <v>0</v>
      </c>
      <c r="BJ487" s="15" t="s">
        <v>84</v>
      </c>
      <c r="BK487" s="138">
        <f>ROUND(I487*H487,2)</f>
        <v>0</v>
      </c>
      <c r="BL487" s="15" t="s">
        <v>254</v>
      </c>
      <c r="BM487" s="246" t="s">
        <v>933</v>
      </c>
    </row>
    <row r="488" spans="1:65" s="2" customFormat="1" ht="16.5" customHeight="1">
      <c r="A488" s="38"/>
      <c r="B488" s="39"/>
      <c r="C488" s="247" t="s">
        <v>934</v>
      </c>
      <c r="D488" s="247" t="s">
        <v>221</v>
      </c>
      <c r="E488" s="248" t="s">
        <v>257</v>
      </c>
      <c r="F488" s="249" t="s">
        <v>258</v>
      </c>
      <c r="G488" s="250" t="s">
        <v>259</v>
      </c>
      <c r="H488" s="251">
        <v>0.017</v>
      </c>
      <c r="I488" s="252"/>
      <c r="J488" s="253">
        <f>ROUND(I488*H488,2)</f>
        <v>0</v>
      </c>
      <c r="K488" s="254"/>
      <c r="L488" s="255"/>
      <c r="M488" s="256" t="s">
        <v>1</v>
      </c>
      <c r="N488" s="257" t="s">
        <v>44</v>
      </c>
      <c r="O488" s="91"/>
      <c r="P488" s="244">
        <f>O488*H488</f>
        <v>0</v>
      </c>
      <c r="Q488" s="244">
        <v>0.9</v>
      </c>
      <c r="R488" s="244">
        <f>Q488*H488</f>
        <v>0.015300000000000001</v>
      </c>
      <c r="S488" s="244">
        <v>0</v>
      </c>
      <c r="T488" s="245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46" t="s">
        <v>254</v>
      </c>
      <c r="AT488" s="246" t="s">
        <v>221</v>
      </c>
      <c r="AU488" s="246" t="s">
        <v>84</v>
      </c>
      <c r="AY488" s="15" t="s">
        <v>209</v>
      </c>
      <c r="BE488" s="138">
        <f>IF(N488="základní",J488,0)</f>
        <v>0</v>
      </c>
      <c r="BF488" s="138">
        <f>IF(N488="snížená",J488,0)</f>
        <v>0</v>
      </c>
      <c r="BG488" s="138">
        <f>IF(N488="zákl. přenesená",J488,0)</f>
        <v>0</v>
      </c>
      <c r="BH488" s="138">
        <f>IF(N488="sníž. přenesená",J488,0)</f>
        <v>0</v>
      </c>
      <c r="BI488" s="138">
        <f>IF(N488="nulová",J488,0)</f>
        <v>0</v>
      </c>
      <c r="BJ488" s="15" t="s">
        <v>84</v>
      </c>
      <c r="BK488" s="138">
        <f>ROUND(I488*H488,2)</f>
        <v>0</v>
      </c>
      <c r="BL488" s="15" t="s">
        <v>254</v>
      </c>
      <c r="BM488" s="246" t="s">
        <v>935</v>
      </c>
    </row>
    <row r="489" spans="1:65" s="2" customFormat="1" ht="21.75" customHeight="1">
      <c r="A489" s="38"/>
      <c r="B489" s="39"/>
      <c r="C489" s="247" t="s">
        <v>936</v>
      </c>
      <c r="D489" s="247" t="s">
        <v>221</v>
      </c>
      <c r="E489" s="248" t="s">
        <v>262</v>
      </c>
      <c r="F489" s="249" t="s">
        <v>263</v>
      </c>
      <c r="G489" s="250" t="s">
        <v>246</v>
      </c>
      <c r="H489" s="251">
        <v>17</v>
      </c>
      <c r="I489" s="252"/>
      <c r="J489" s="253">
        <f>ROUND(I489*H489,2)</f>
        <v>0</v>
      </c>
      <c r="K489" s="254"/>
      <c r="L489" s="255"/>
      <c r="M489" s="256" t="s">
        <v>1</v>
      </c>
      <c r="N489" s="257" t="s">
        <v>44</v>
      </c>
      <c r="O489" s="91"/>
      <c r="P489" s="244">
        <f>O489*H489</f>
        <v>0</v>
      </c>
      <c r="Q489" s="244">
        <v>0</v>
      </c>
      <c r="R489" s="244">
        <f>Q489*H489</f>
        <v>0</v>
      </c>
      <c r="S489" s="244">
        <v>0</v>
      </c>
      <c r="T489" s="245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46" t="s">
        <v>254</v>
      </c>
      <c r="AT489" s="246" t="s">
        <v>221</v>
      </c>
      <c r="AU489" s="246" t="s">
        <v>84</v>
      </c>
      <c r="AY489" s="15" t="s">
        <v>209</v>
      </c>
      <c r="BE489" s="138">
        <f>IF(N489="základní",J489,0)</f>
        <v>0</v>
      </c>
      <c r="BF489" s="138">
        <f>IF(N489="snížená",J489,0)</f>
        <v>0</v>
      </c>
      <c r="BG489" s="138">
        <f>IF(N489="zákl. přenesená",J489,0)</f>
        <v>0</v>
      </c>
      <c r="BH489" s="138">
        <f>IF(N489="sníž. přenesená",J489,0)</f>
        <v>0</v>
      </c>
      <c r="BI489" s="138">
        <f>IF(N489="nulová",J489,0)</f>
        <v>0</v>
      </c>
      <c r="BJ489" s="15" t="s">
        <v>84</v>
      </c>
      <c r="BK489" s="138">
        <f>ROUND(I489*H489,2)</f>
        <v>0</v>
      </c>
      <c r="BL489" s="15" t="s">
        <v>254</v>
      </c>
      <c r="BM489" s="246" t="s">
        <v>937</v>
      </c>
    </row>
    <row r="490" spans="1:65" s="2" customFormat="1" ht="16.5" customHeight="1">
      <c r="A490" s="38"/>
      <c r="B490" s="39"/>
      <c r="C490" s="234" t="s">
        <v>938</v>
      </c>
      <c r="D490" s="234" t="s">
        <v>210</v>
      </c>
      <c r="E490" s="235" t="s">
        <v>266</v>
      </c>
      <c r="F490" s="236" t="s">
        <v>267</v>
      </c>
      <c r="G490" s="237" t="s">
        <v>246</v>
      </c>
      <c r="H490" s="238">
        <v>17</v>
      </c>
      <c r="I490" s="239"/>
      <c r="J490" s="240">
        <f>ROUND(I490*H490,2)</f>
        <v>0</v>
      </c>
      <c r="K490" s="241"/>
      <c r="L490" s="41"/>
      <c r="M490" s="242" t="s">
        <v>1</v>
      </c>
      <c r="N490" s="243" t="s">
        <v>44</v>
      </c>
      <c r="O490" s="91"/>
      <c r="P490" s="244">
        <f>O490*H490</f>
        <v>0</v>
      </c>
      <c r="Q490" s="244">
        <v>0</v>
      </c>
      <c r="R490" s="244">
        <f>Q490*H490</f>
        <v>0</v>
      </c>
      <c r="S490" s="244">
        <v>0</v>
      </c>
      <c r="T490" s="245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46" t="s">
        <v>268</v>
      </c>
      <c r="AT490" s="246" t="s">
        <v>210</v>
      </c>
      <c r="AU490" s="246" t="s">
        <v>84</v>
      </c>
      <c r="AY490" s="15" t="s">
        <v>209</v>
      </c>
      <c r="BE490" s="138">
        <f>IF(N490="základní",J490,0)</f>
        <v>0</v>
      </c>
      <c r="BF490" s="138">
        <f>IF(N490="snížená",J490,0)</f>
        <v>0</v>
      </c>
      <c r="BG490" s="138">
        <f>IF(N490="zákl. přenesená",J490,0)</f>
        <v>0</v>
      </c>
      <c r="BH490" s="138">
        <f>IF(N490="sníž. přenesená",J490,0)</f>
        <v>0</v>
      </c>
      <c r="BI490" s="138">
        <f>IF(N490="nulová",J490,0)</f>
        <v>0</v>
      </c>
      <c r="BJ490" s="15" t="s">
        <v>84</v>
      </c>
      <c r="BK490" s="138">
        <f>ROUND(I490*H490,2)</f>
        <v>0</v>
      </c>
      <c r="BL490" s="15" t="s">
        <v>268</v>
      </c>
      <c r="BM490" s="246" t="s">
        <v>939</v>
      </c>
    </row>
    <row r="491" spans="1:65" s="2" customFormat="1" ht="21.75" customHeight="1">
      <c r="A491" s="38"/>
      <c r="B491" s="39"/>
      <c r="C491" s="234" t="s">
        <v>940</v>
      </c>
      <c r="D491" s="234" t="s">
        <v>210</v>
      </c>
      <c r="E491" s="235" t="s">
        <v>274</v>
      </c>
      <c r="F491" s="236" t="s">
        <v>275</v>
      </c>
      <c r="G491" s="237" t="s">
        <v>239</v>
      </c>
      <c r="H491" s="238">
        <v>2</v>
      </c>
      <c r="I491" s="239"/>
      <c r="J491" s="240">
        <f>ROUND(I491*H491,2)</f>
        <v>0</v>
      </c>
      <c r="K491" s="241"/>
      <c r="L491" s="41"/>
      <c r="M491" s="242" t="s">
        <v>1</v>
      </c>
      <c r="N491" s="243" t="s">
        <v>44</v>
      </c>
      <c r="O491" s="91"/>
      <c r="P491" s="244">
        <f>O491*H491</f>
        <v>0</v>
      </c>
      <c r="Q491" s="244">
        <v>0.0076</v>
      </c>
      <c r="R491" s="244">
        <f>Q491*H491</f>
        <v>0.0152</v>
      </c>
      <c r="S491" s="244">
        <v>0</v>
      </c>
      <c r="T491" s="245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46" t="s">
        <v>218</v>
      </c>
      <c r="AT491" s="246" t="s">
        <v>210</v>
      </c>
      <c r="AU491" s="246" t="s">
        <v>84</v>
      </c>
      <c r="AY491" s="15" t="s">
        <v>209</v>
      </c>
      <c r="BE491" s="138">
        <f>IF(N491="základní",J491,0)</f>
        <v>0</v>
      </c>
      <c r="BF491" s="138">
        <f>IF(N491="snížená",J491,0)</f>
        <v>0</v>
      </c>
      <c r="BG491" s="138">
        <f>IF(N491="zákl. přenesená",J491,0)</f>
        <v>0</v>
      </c>
      <c r="BH491" s="138">
        <f>IF(N491="sníž. přenesená",J491,0)</f>
        <v>0</v>
      </c>
      <c r="BI491" s="138">
        <f>IF(N491="nulová",J491,0)</f>
        <v>0</v>
      </c>
      <c r="BJ491" s="15" t="s">
        <v>84</v>
      </c>
      <c r="BK491" s="138">
        <f>ROUND(I491*H491,2)</f>
        <v>0</v>
      </c>
      <c r="BL491" s="15" t="s">
        <v>218</v>
      </c>
      <c r="BM491" s="246" t="s">
        <v>941</v>
      </c>
    </row>
    <row r="492" spans="1:65" s="2" customFormat="1" ht="24.15" customHeight="1">
      <c r="A492" s="38"/>
      <c r="B492" s="39"/>
      <c r="C492" s="234" t="s">
        <v>942</v>
      </c>
      <c r="D492" s="234" t="s">
        <v>210</v>
      </c>
      <c r="E492" s="235" t="s">
        <v>943</v>
      </c>
      <c r="F492" s="236" t="s">
        <v>944</v>
      </c>
      <c r="G492" s="237" t="s">
        <v>239</v>
      </c>
      <c r="H492" s="238">
        <v>1</v>
      </c>
      <c r="I492" s="239"/>
      <c r="J492" s="240">
        <f>ROUND(I492*H492,2)</f>
        <v>0</v>
      </c>
      <c r="K492" s="241"/>
      <c r="L492" s="41"/>
      <c r="M492" s="242" t="s">
        <v>1</v>
      </c>
      <c r="N492" s="243" t="s">
        <v>44</v>
      </c>
      <c r="O492" s="91"/>
      <c r="P492" s="244">
        <f>O492*H492</f>
        <v>0</v>
      </c>
      <c r="Q492" s="244">
        <v>0.0038</v>
      </c>
      <c r="R492" s="244">
        <f>Q492*H492</f>
        <v>0.0038</v>
      </c>
      <c r="S492" s="244">
        <v>0</v>
      </c>
      <c r="T492" s="245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46" t="s">
        <v>218</v>
      </c>
      <c r="AT492" s="246" t="s">
        <v>210</v>
      </c>
      <c r="AU492" s="246" t="s">
        <v>84</v>
      </c>
      <c r="AY492" s="15" t="s">
        <v>209</v>
      </c>
      <c r="BE492" s="138">
        <f>IF(N492="základní",J492,0)</f>
        <v>0</v>
      </c>
      <c r="BF492" s="138">
        <f>IF(N492="snížená",J492,0)</f>
        <v>0</v>
      </c>
      <c r="BG492" s="138">
        <f>IF(N492="zákl. přenesená",J492,0)</f>
        <v>0</v>
      </c>
      <c r="BH492" s="138">
        <f>IF(N492="sníž. přenesená",J492,0)</f>
        <v>0</v>
      </c>
      <c r="BI492" s="138">
        <f>IF(N492="nulová",J492,0)</f>
        <v>0</v>
      </c>
      <c r="BJ492" s="15" t="s">
        <v>84</v>
      </c>
      <c r="BK492" s="138">
        <f>ROUND(I492*H492,2)</f>
        <v>0</v>
      </c>
      <c r="BL492" s="15" t="s">
        <v>218</v>
      </c>
      <c r="BM492" s="246" t="s">
        <v>945</v>
      </c>
    </row>
    <row r="493" spans="1:65" s="2" customFormat="1" ht="16.5" customHeight="1">
      <c r="A493" s="38"/>
      <c r="B493" s="39"/>
      <c r="C493" s="247" t="s">
        <v>946</v>
      </c>
      <c r="D493" s="247" t="s">
        <v>221</v>
      </c>
      <c r="E493" s="248" t="s">
        <v>947</v>
      </c>
      <c r="F493" s="249" t="s">
        <v>948</v>
      </c>
      <c r="G493" s="250" t="s">
        <v>239</v>
      </c>
      <c r="H493" s="251">
        <v>1</v>
      </c>
      <c r="I493" s="252"/>
      <c r="J493" s="253">
        <f>ROUND(I493*H493,2)</f>
        <v>0</v>
      </c>
      <c r="K493" s="254"/>
      <c r="L493" s="255"/>
      <c r="M493" s="256" t="s">
        <v>1</v>
      </c>
      <c r="N493" s="257" t="s">
        <v>44</v>
      </c>
      <c r="O493" s="91"/>
      <c r="P493" s="244">
        <f>O493*H493</f>
        <v>0</v>
      </c>
      <c r="Q493" s="244">
        <v>0</v>
      </c>
      <c r="R493" s="244">
        <f>Q493*H493</f>
        <v>0</v>
      </c>
      <c r="S493" s="244">
        <v>0</v>
      </c>
      <c r="T493" s="245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46" t="s">
        <v>225</v>
      </c>
      <c r="AT493" s="246" t="s">
        <v>221</v>
      </c>
      <c r="AU493" s="246" t="s">
        <v>84</v>
      </c>
      <c r="AY493" s="15" t="s">
        <v>209</v>
      </c>
      <c r="BE493" s="138">
        <f>IF(N493="základní",J493,0)</f>
        <v>0</v>
      </c>
      <c r="BF493" s="138">
        <f>IF(N493="snížená",J493,0)</f>
        <v>0</v>
      </c>
      <c r="BG493" s="138">
        <f>IF(N493="zákl. přenesená",J493,0)</f>
        <v>0</v>
      </c>
      <c r="BH493" s="138">
        <f>IF(N493="sníž. přenesená",J493,0)</f>
        <v>0</v>
      </c>
      <c r="BI493" s="138">
        <f>IF(N493="nulová",J493,0)</f>
        <v>0</v>
      </c>
      <c r="BJ493" s="15" t="s">
        <v>84</v>
      </c>
      <c r="BK493" s="138">
        <f>ROUND(I493*H493,2)</f>
        <v>0</v>
      </c>
      <c r="BL493" s="15" t="s">
        <v>218</v>
      </c>
      <c r="BM493" s="246" t="s">
        <v>949</v>
      </c>
    </row>
    <row r="494" spans="1:65" s="2" customFormat="1" ht="24.15" customHeight="1">
      <c r="A494" s="38"/>
      <c r="B494" s="39"/>
      <c r="C494" s="234" t="s">
        <v>950</v>
      </c>
      <c r="D494" s="234" t="s">
        <v>210</v>
      </c>
      <c r="E494" s="235" t="s">
        <v>951</v>
      </c>
      <c r="F494" s="236" t="s">
        <v>387</v>
      </c>
      <c r="G494" s="237" t="s">
        <v>246</v>
      </c>
      <c r="H494" s="238">
        <v>20</v>
      </c>
      <c r="I494" s="239"/>
      <c r="J494" s="240">
        <f>ROUND(I494*H494,2)</f>
        <v>0</v>
      </c>
      <c r="K494" s="241"/>
      <c r="L494" s="41"/>
      <c r="M494" s="242" t="s">
        <v>1</v>
      </c>
      <c r="N494" s="243" t="s">
        <v>44</v>
      </c>
      <c r="O494" s="91"/>
      <c r="P494" s="244">
        <f>O494*H494</f>
        <v>0</v>
      </c>
      <c r="Q494" s="244">
        <v>0</v>
      </c>
      <c r="R494" s="244">
        <f>Q494*H494</f>
        <v>0</v>
      </c>
      <c r="S494" s="244">
        <v>0</v>
      </c>
      <c r="T494" s="245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246" t="s">
        <v>218</v>
      </c>
      <c r="AT494" s="246" t="s">
        <v>210</v>
      </c>
      <c r="AU494" s="246" t="s">
        <v>84</v>
      </c>
      <c r="AY494" s="15" t="s">
        <v>209</v>
      </c>
      <c r="BE494" s="138">
        <f>IF(N494="základní",J494,0)</f>
        <v>0</v>
      </c>
      <c r="BF494" s="138">
        <f>IF(N494="snížená",J494,0)</f>
        <v>0</v>
      </c>
      <c r="BG494" s="138">
        <f>IF(N494="zákl. přenesená",J494,0)</f>
        <v>0</v>
      </c>
      <c r="BH494" s="138">
        <f>IF(N494="sníž. přenesená",J494,0)</f>
        <v>0</v>
      </c>
      <c r="BI494" s="138">
        <f>IF(N494="nulová",J494,0)</f>
        <v>0</v>
      </c>
      <c r="BJ494" s="15" t="s">
        <v>84</v>
      </c>
      <c r="BK494" s="138">
        <f>ROUND(I494*H494,2)</f>
        <v>0</v>
      </c>
      <c r="BL494" s="15" t="s">
        <v>218</v>
      </c>
      <c r="BM494" s="246" t="s">
        <v>952</v>
      </c>
    </row>
    <row r="495" spans="1:65" s="2" customFormat="1" ht="16.5" customHeight="1">
      <c r="A495" s="38"/>
      <c r="B495" s="39"/>
      <c r="C495" s="247" t="s">
        <v>953</v>
      </c>
      <c r="D495" s="247" t="s">
        <v>221</v>
      </c>
      <c r="E495" s="248" t="s">
        <v>954</v>
      </c>
      <c r="F495" s="249" t="s">
        <v>955</v>
      </c>
      <c r="G495" s="250" t="s">
        <v>239</v>
      </c>
      <c r="H495" s="251">
        <v>1</v>
      </c>
      <c r="I495" s="252"/>
      <c r="J495" s="253">
        <f>ROUND(I495*H495,2)</f>
        <v>0</v>
      </c>
      <c r="K495" s="254"/>
      <c r="L495" s="255"/>
      <c r="M495" s="256" t="s">
        <v>1</v>
      </c>
      <c r="N495" s="257" t="s">
        <v>44</v>
      </c>
      <c r="O495" s="91"/>
      <c r="P495" s="244">
        <f>O495*H495</f>
        <v>0</v>
      </c>
      <c r="Q495" s="244">
        <v>0.00015</v>
      </c>
      <c r="R495" s="244">
        <f>Q495*H495</f>
        <v>0.00015</v>
      </c>
      <c r="S495" s="244">
        <v>0</v>
      </c>
      <c r="T495" s="245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46" t="s">
        <v>225</v>
      </c>
      <c r="AT495" s="246" t="s">
        <v>221</v>
      </c>
      <c r="AU495" s="246" t="s">
        <v>84</v>
      </c>
      <c r="AY495" s="15" t="s">
        <v>209</v>
      </c>
      <c r="BE495" s="138">
        <f>IF(N495="základní",J495,0)</f>
        <v>0</v>
      </c>
      <c r="BF495" s="138">
        <f>IF(N495="snížená",J495,0)</f>
        <v>0</v>
      </c>
      <c r="BG495" s="138">
        <f>IF(N495="zákl. přenesená",J495,0)</f>
        <v>0</v>
      </c>
      <c r="BH495" s="138">
        <f>IF(N495="sníž. přenesená",J495,0)</f>
        <v>0</v>
      </c>
      <c r="BI495" s="138">
        <f>IF(N495="nulová",J495,0)</f>
        <v>0</v>
      </c>
      <c r="BJ495" s="15" t="s">
        <v>84</v>
      </c>
      <c r="BK495" s="138">
        <f>ROUND(I495*H495,2)</f>
        <v>0</v>
      </c>
      <c r="BL495" s="15" t="s">
        <v>218</v>
      </c>
      <c r="BM495" s="246" t="s">
        <v>956</v>
      </c>
    </row>
    <row r="496" spans="1:65" s="2" customFormat="1" ht="16.5" customHeight="1">
      <c r="A496" s="38"/>
      <c r="B496" s="39"/>
      <c r="C496" s="247" t="s">
        <v>957</v>
      </c>
      <c r="D496" s="247" t="s">
        <v>221</v>
      </c>
      <c r="E496" s="248" t="s">
        <v>958</v>
      </c>
      <c r="F496" s="249" t="s">
        <v>378</v>
      </c>
      <c r="G496" s="250" t="s">
        <v>379</v>
      </c>
      <c r="H496" s="251">
        <v>20</v>
      </c>
      <c r="I496" s="252"/>
      <c r="J496" s="253">
        <f>ROUND(I496*H496,2)</f>
        <v>0</v>
      </c>
      <c r="K496" s="254"/>
      <c r="L496" s="255"/>
      <c r="M496" s="256" t="s">
        <v>1</v>
      </c>
      <c r="N496" s="257" t="s">
        <v>44</v>
      </c>
      <c r="O496" s="91"/>
      <c r="P496" s="244">
        <f>O496*H496</f>
        <v>0</v>
      </c>
      <c r="Q496" s="244">
        <v>0.001</v>
      </c>
      <c r="R496" s="244">
        <f>Q496*H496</f>
        <v>0.02</v>
      </c>
      <c r="S496" s="244">
        <v>0</v>
      </c>
      <c r="T496" s="245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46" t="s">
        <v>225</v>
      </c>
      <c r="AT496" s="246" t="s">
        <v>221</v>
      </c>
      <c r="AU496" s="246" t="s">
        <v>84</v>
      </c>
      <c r="AY496" s="15" t="s">
        <v>209</v>
      </c>
      <c r="BE496" s="138">
        <f>IF(N496="základní",J496,0)</f>
        <v>0</v>
      </c>
      <c r="BF496" s="138">
        <f>IF(N496="snížená",J496,0)</f>
        <v>0</v>
      </c>
      <c r="BG496" s="138">
        <f>IF(N496="zákl. přenesená",J496,0)</f>
        <v>0</v>
      </c>
      <c r="BH496" s="138">
        <f>IF(N496="sníž. přenesená",J496,0)</f>
        <v>0</v>
      </c>
      <c r="BI496" s="138">
        <f>IF(N496="nulová",J496,0)</f>
        <v>0</v>
      </c>
      <c r="BJ496" s="15" t="s">
        <v>84</v>
      </c>
      <c r="BK496" s="138">
        <f>ROUND(I496*H496,2)</f>
        <v>0</v>
      </c>
      <c r="BL496" s="15" t="s">
        <v>218</v>
      </c>
      <c r="BM496" s="246" t="s">
        <v>959</v>
      </c>
    </row>
    <row r="497" spans="1:65" s="2" customFormat="1" ht="24.15" customHeight="1">
      <c r="A497" s="38"/>
      <c r="B497" s="39"/>
      <c r="C497" s="234" t="s">
        <v>960</v>
      </c>
      <c r="D497" s="234" t="s">
        <v>210</v>
      </c>
      <c r="E497" s="235" t="s">
        <v>961</v>
      </c>
      <c r="F497" s="236" t="s">
        <v>962</v>
      </c>
      <c r="G497" s="237" t="s">
        <v>246</v>
      </c>
      <c r="H497" s="238">
        <v>20</v>
      </c>
      <c r="I497" s="239"/>
      <c r="J497" s="240">
        <f>ROUND(I497*H497,2)</f>
        <v>0</v>
      </c>
      <c r="K497" s="241"/>
      <c r="L497" s="41"/>
      <c r="M497" s="242" t="s">
        <v>1</v>
      </c>
      <c r="N497" s="243" t="s">
        <v>44</v>
      </c>
      <c r="O497" s="91"/>
      <c r="P497" s="244">
        <f>O497*H497</f>
        <v>0</v>
      </c>
      <c r="Q497" s="244">
        <v>0</v>
      </c>
      <c r="R497" s="244">
        <f>Q497*H497</f>
        <v>0</v>
      </c>
      <c r="S497" s="244">
        <v>0</v>
      </c>
      <c r="T497" s="245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46" t="s">
        <v>218</v>
      </c>
      <c r="AT497" s="246" t="s">
        <v>210</v>
      </c>
      <c r="AU497" s="246" t="s">
        <v>84</v>
      </c>
      <c r="AY497" s="15" t="s">
        <v>209</v>
      </c>
      <c r="BE497" s="138">
        <f>IF(N497="základní",J497,0)</f>
        <v>0</v>
      </c>
      <c r="BF497" s="138">
        <f>IF(N497="snížená",J497,0)</f>
        <v>0</v>
      </c>
      <c r="BG497" s="138">
        <f>IF(N497="zákl. přenesená",J497,0)</f>
        <v>0</v>
      </c>
      <c r="BH497" s="138">
        <f>IF(N497="sníž. přenesená",J497,0)</f>
        <v>0</v>
      </c>
      <c r="BI497" s="138">
        <f>IF(N497="nulová",J497,0)</f>
        <v>0</v>
      </c>
      <c r="BJ497" s="15" t="s">
        <v>84</v>
      </c>
      <c r="BK497" s="138">
        <f>ROUND(I497*H497,2)</f>
        <v>0</v>
      </c>
      <c r="BL497" s="15" t="s">
        <v>218</v>
      </c>
      <c r="BM497" s="246" t="s">
        <v>963</v>
      </c>
    </row>
    <row r="498" spans="1:65" s="2" customFormat="1" ht="24.15" customHeight="1">
      <c r="A498" s="38"/>
      <c r="B498" s="39"/>
      <c r="C498" s="234" t="s">
        <v>964</v>
      </c>
      <c r="D498" s="234" t="s">
        <v>210</v>
      </c>
      <c r="E498" s="235" t="s">
        <v>965</v>
      </c>
      <c r="F498" s="236" t="s">
        <v>966</v>
      </c>
      <c r="G498" s="237" t="s">
        <v>246</v>
      </c>
      <c r="H498" s="238">
        <v>20</v>
      </c>
      <c r="I498" s="239"/>
      <c r="J498" s="240">
        <f>ROUND(I498*H498,2)</f>
        <v>0</v>
      </c>
      <c r="K498" s="241"/>
      <c r="L498" s="41"/>
      <c r="M498" s="242" t="s">
        <v>1</v>
      </c>
      <c r="N498" s="243" t="s">
        <v>44</v>
      </c>
      <c r="O498" s="91"/>
      <c r="P498" s="244">
        <f>O498*H498</f>
        <v>0</v>
      </c>
      <c r="Q498" s="244">
        <v>0</v>
      </c>
      <c r="R498" s="244">
        <f>Q498*H498</f>
        <v>0</v>
      </c>
      <c r="S498" s="244">
        <v>0</v>
      </c>
      <c r="T498" s="245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46" t="s">
        <v>218</v>
      </c>
      <c r="AT498" s="246" t="s">
        <v>210</v>
      </c>
      <c r="AU498" s="246" t="s">
        <v>84</v>
      </c>
      <c r="AY498" s="15" t="s">
        <v>209</v>
      </c>
      <c r="BE498" s="138">
        <f>IF(N498="základní",J498,0)</f>
        <v>0</v>
      </c>
      <c r="BF498" s="138">
        <f>IF(N498="snížená",J498,0)</f>
        <v>0</v>
      </c>
      <c r="BG498" s="138">
        <f>IF(N498="zákl. přenesená",J498,0)</f>
        <v>0</v>
      </c>
      <c r="BH498" s="138">
        <f>IF(N498="sníž. přenesená",J498,0)</f>
        <v>0</v>
      </c>
      <c r="BI498" s="138">
        <f>IF(N498="nulová",J498,0)</f>
        <v>0</v>
      </c>
      <c r="BJ498" s="15" t="s">
        <v>84</v>
      </c>
      <c r="BK498" s="138">
        <f>ROUND(I498*H498,2)</f>
        <v>0</v>
      </c>
      <c r="BL498" s="15" t="s">
        <v>218</v>
      </c>
      <c r="BM498" s="246" t="s">
        <v>967</v>
      </c>
    </row>
    <row r="499" spans="1:65" s="2" customFormat="1" ht="16.5" customHeight="1">
      <c r="A499" s="38"/>
      <c r="B499" s="39"/>
      <c r="C499" s="247" t="s">
        <v>968</v>
      </c>
      <c r="D499" s="247" t="s">
        <v>221</v>
      </c>
      <c r="E499" s="248" t="s">
        <v>969</v>
      </c>
      <c r="F499" s="249" t="s">
        <v>970</v>
      </c>
      <c r="G499" s="250" t="s">
        <v>239</v>
      </c>
      <c r="H499" s="251">
        <v>1</v>
      </c>
      <c r="I499" s="252"/>
      <c r="J499" s="253">
        <f>ROUND(I499*H499,2)</f>
        <v>0</v>
      </c>
      <c r="K499" s="254"/>
      <c r="L499" s="255"/>
      <c r="M499" s="256" t="s">
        <v>1</v>
      </c>
      <c r="N499" s="257" t="s">
        <v>44</v>
      </c>
      <c r="O499" s="91"/>
      <c r="P499" s="244">
        <f>O499*H499</f>
        <v>0</v>
      </c>
      <c r="Q499" s="244">
        <v>0.05</v>
      </c>
      <c r="R499" s="244">
        <f>Q499*H499</f>
        <v>0.05</v>
      </c>
      <c r="S499" s="244">
        <v>0</v>
      </c>
      <c r="T499" s="245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46" t="s">
        <v>225</v>
      </c>
      <c r="AT499" s="246" t="s">
        <v>221</v>
      </c>
      <c r="AU499" s="246" t="s">
        <v>84</v>
      </c>
      <c r="AY499" s="15" t="s">
        <v>209</v>
      </c>
      <c r="BE499" s="138">
        <f>IF(N499="základní",J499,0)</f>
        <v>0</v>
      </c>
      <c r="BF499" s="138">
        <f>IF(N499="snížená",J499,0)</f>
        <v>0</v>
      </c>
      <c r="BG499" s="138">
        <f>IF(N499="zákl. přenesená",J499,0)</f>
        <v>0</v>
      </c>
      <c r="BH499" s="138">
        <f>IF(N499="sníž. přenesená",J499,0)</f>
        <v>0</v>
      </c>
      <c r="BI499" s="138">
        <f>IF(N499="nulová",J499,0)</f>
        <v>0</v>
      </c>
      <c r="BJ499" s="15" t="s">
        <v>84</v>
      </c>
      <c r="BK499" s="138">
        <f>ROUND(I499*H499,2)</f>
        <v>0</v>
      </c>
      <c r="BL499" s="15" t="s">
        <v>218</v>
      </c>
      <c r="BM499" s="246" t="s">
        <v>971</v>
      </c>
    </row>
    <row r="500" spans="1:63" s="12" customFormat="1" ht="25.9" customHeight="1">
      <c r="A500" s="12"/>
      <c r="B500" s="220"/>
      <c r="C500" s="221"/>
      <c r="D500" s="222" t="s">
        <v>78</v>
      </c>
      <c r="E500" s="223" t="s">
        <v>972</v>
      </c>
      <c r="F500" s="223" t="s">
        <v>973</v>
      </c>
      <c r="G500" s="221"/>
      <c r="H500" s="221"/>
      <c r="I500" s="224"/>
      <c r="J500" s="225">
        <f>BK500</f>
        <v>0</v>
      </c>
      <c r="K500" s="221"/>
      <c r="L500" s="226"/>
      <c r="M500" s="227"/>
      <c r="N500" s="228"/>
      <c r="O500" s="228"/>
      <c r="P500" s="229">
        <f>P501+SUM(P502:P516)+P546+P813+P912</f>
        <v>0</v>
      </c>
      <c r="Q500" s="228"/>
      <c r="R500" s="229">
        <f>R501+SUM(R502:R516)+R546+R813+R912</f>
        <v>22.509895</v>
      </c>
      <c r="S500" s="228"/>
      <c r="T500" s="230">
        <f>T501+SUM(T502:T516)+T546+T813+T912</f>
        <v>2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31" t="s">
        <v>84</v>
      </c>
      <c r="AT500" s="232" t="s">
        <v>78</v>
      </c>
      <c r="AU500" s="232" t="s">
        <v>79</v>
      </c>
      <c r="AY500" s="231" t="s">
        <v>209</v>
      </c>
      <c r="BK500" s="233">
        <f>BK501+SUM(BK502:BK516)+BK546+BK813+BK912</f>
        <v>0</v>
      </c>
    </row>
    <row r="501" spans="1:65" s="2" customFormat="1" ht="16.5" customHeight="1">
      <c r="A501" s="38"/>
      <c r="B501" s="39"/>
      <c r="C501" s="234" t="s">
        <v>974</v>
      </c>
      <c r="D501" s="234" t="s">
        <v>210</v>
      </c>
      <c r="E501" s="235" t="s">
        <v>280</v>
      </c>
      <c r="F501" s="236" t="s">
        <v>281</v>
      </c>
      <c r="G501" s="237" t="s">
        <v>282</v>
      </c>
      <c r="H501" s="238">
        <v>2</v>
      </c>
      <c r="I501" s="239"/>
      <c r="J501" s="240">
        <f>ROUND(I501*H501,2)</f>
        <v>0</v>
      </c>
      <c r="K501" s="241"/>
      <c r="L501" s="41"/>
      <c r="M501" s="242" t="s">
        <v>1</v>
      </c>
      <c r="N501" s="243" t="s">
        <v>44</v>
      </c>
      <c r="O501" s="91"/>
      <c r="P501" s="244">
        <f>O501*H501</f>
        <v>0</v>
      </c>
      <c r="Q501" s="244">
        <v>0</v>
      </c>
      <c r="R501" s="244">
        <f>Q501*H501</f>
        <v>0</v>
      </c>
      <c r="S501" s="244">
        <v>0</v>
      </c>
      <c r="T501" s="245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46" t="s">
        <v>214</v>
      </c>
      <c r="AT501" s="246" t="s">
        <v>210</v>
      </c>
      <c r="AU501" s="246" t="s">
        <v>84</v>
      </c>
      <c r="AY501" s="15" t="s">
        <v>209</v>
      </c>
      <c r="BE501" s="138">
        <f>IF(N501="základní",J501,0)</f>
        <v>0</v>
      </c>
      <c r="BF501" s="138">
        <f>IF(N501="snížená",J501,0)</f>
        <v>0</v>
      </c>
      <c r="BG501" s="138">
        <f>IF(N501="zákl. přenesená",J501,0)</f>
        <v>0</v>
      </c>
      <c r="BH501" s="138">
        <f>IF(N501="sníž. přenesená",J501,0)</f>
        <v>0</v>
      </c>
      <c r="BI501" s="138">
        <f>IF(N501="nulová",J501,0)</f>
        <v>0</v>
      </c>
      <c r="BJ501" s="15" t="s">
        <v>84</v>
      </c>
      <c r="BK501" s="138">
        <f>ROUND(I501*H501,2)</f>
        <v>0</v>
      </c>
      <c r="BL501" s="15" t="s">
        <v>214</v>
      </c>
      <c r="BM501" s="246" t="s">
        <v>975</v>
      </c>
    </row>
    <row r="502" spans="1:65" s="2" customFormat="1" ht="16.5" customHeight="1">
      <c r="A502" s="38"/>
      <c r="B502" s="39"/>
      <c r="C502" s="234" t="s">
        <v>976</v>
      </c>
      <c r="D502" s="234" t="s">
        <v>210</v>
      </c>
      <c r="E502" s="235" t="s">
        <v>300</v>
      </c>
      <c r="F502" s="236" t="s">
        <v>301</v>
      </c>
      <c r="G502" s="237" t="s">
        <v>282</v>
      </c>
      <c r="H502" s="238">
        <v>2</v>
      </c>
      <c r="I502" s="239"/>
      <c r="J502" s="240">
        <f>ROUND(I502*H502,2)</f>
        <v>0</v>
      </c>
      <c r="K502" s="241"/>
      <c r="L502" s="41"/>
      <c r="M502" s="242" t="s">
        <v>1</v>
      </c>
      <c r="N502" s="243" t="s">
        <v>44</v>
      </c>
      <c r="O502" s="91"/>
      <c r="P502" s="244">
        <f>O502*H502</f>
        <v>0</v>
      </c>
      <c r="Q502" s="244">
        <v>0</v>
      </c>
      <c r="R502" s="244">
        <f>Q502*H502</f>
        <v>0</v>
      </c>
      <c r="S502" s="244">
        <v>0</v>
      </c>
      <c r="T502" s="245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46" t="s">
        <v>214</v>
      </c>
      <c r="AT502" s="246" t="s">
        <v>210</v>
      </c>
      <c r="AU502" s="246" t="s">
        <v>84</v>
      </c>
      <c r="AY502" s="15" t="s">
        <v>209</v>
      </c>
      <c r="BE502" s="138">
        <f>IF(N502="základní",J502,0)</f>
        <v>0</v>
      </c>
      <c r="BF502" s="138">
        <f>IF(N502="snížená",J502,0)</f>
        <v>0</v>
      </c>
      <c r="BG502" s="138">
        <f>IF(N502="zákl. přenesená",J502,0)</f>
        <v>0</v>
      </c>
      <c r="BH502" s="138">
        <f>IF(N502="sníž. přenesená",J502,0)</f>
        <v>0</v>
      </c>
      <c r="BI502" s="138">
        <f>IF(N502="nulová",J502,0)</f>
        <v>0</v>
      </c>
      <c r="BJ502" s="15" t="s">
        <v>84</v>
      </c>
      <c r="BK502" s="138">
        <f>ROUND(I502*H502,2)</f>
        <v>0</v>
      </c>
      <c r="BL502" s="15" t="s">
        <v>214</v>
      </c>
      <c r="BM502" s="246" t="s">
        <v>977</v>
      </c>
    </row>
    <row r="503" spans="1:65" s="2" customFormat="1" ht="16.5" customHeight="1">
      <c r="A503" s="38"/>
      <c r="B503" s="39"/>
      <c r="C503" s="247" t="s">
        <v>978</v>
      </c>
      <c r="D503" s="247" t="s">
        <v>221</v>
      </c>
      <c r="E503" s="248" t="s">
        <v>947</v>
      </c>
      <c r="F503" s="249" t="s">
        <v>948</v>
      </c>
      <c r="G503" s="250" t="s">
        <v>239</v>
      </c>
      <c r="H503" s="251">
        <v>1</v>
      </c>
      <c r="I503" s="252"/>
      <c r="J503" s="253">
        <f>ROUND(I503*H503,2)</f>
        <v>0</v>
      </c>
      <c r="K503" s="254"/>
      <c r="L503" s="255"/>
      <c r="M503" s="256" t="s">
        <v>1</v>
      </c>
      <c r="N503" s="257" t="s">
        <v>44</v>
      </c>
      <c r="O503" s="91"/>
      <c r="P503" s="244">
        <f>O503*H503</f>
        <v>0</v>
      </c>
      <c r="Q503" s="244">
        <v>0</v>
      </c>
      <c r="R503" s="244">
        <f>Q503*H503</f>
        <v>0</v>
      </c>
      <c r="S503" s="244">
        <v>0</v>
      </c>
      <c r="T503" s="245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46" t="s">
        <v>234</v>
      </c>
      <c r="AT503" s="246" t="s">
        <v>221</v>
      </c>
      <c r="AU503" s="246" t="s">
        <v>84</v>
      </c>
      <c r="AY503" s="15" t="s">
        <v>209</v>
      </c>
      <c r="BE503" s="138">
        <f>IF(N503="základní",J503,0)</f>
        <v>0</v>
      </c>
      <c r="BF503" s="138">
        <f>IF(N503="snížená",J503,0)</f>
        <v>0</v>
      </c>
      <c r="BG503" s="138">
        <f>IF(N503="zákl. přenesená",J503,0)</f>
        <v>0</v>
      </c>
      <c r="BH503" s="138">
        <f>IF(N503="sníž. přenesená",J503,0)</f>
        <v>0</v>
      </c>
      <c r="BI503" s="138">
        <f>IF(N503="nulová",J503,0)</f>
        <v>0</v>
      </c>
      <c r="BJ503" s="15" t="s">
        <v>84</v>
      </c>
      <c r="BK503" s="138">
        <f>ROUND(I503*H503,2)</f>
        <v>0</v>
      </c>
      <c r="BL503" s="15" t="s">
        <v>214</v>
      </c>
      <c r="BM503" s="246" t="s">
        <v>979</v>
      </c>
    </row>
    <row r="504" spans="1:65" s="2" customFormat="1" ht="24.15" customHeight="1">
      <c r="A504" s="38"/>
      <c r="B504" s="39"/>
      <c r="C504" s="234" t="s">
        <v>980</v>
      </c>
      <c r="D504" s="234" t="s">
        <v>210</v>
      </c>
      <c r="E504" s="235" t="s">
        <v>951</v>
      </c>
      <c r="F504" s="236" t="s">
        <v>387</v>
      </c>
      <c r="G504" s="237" t="s">
        <v>246</v>
      </c>
      <c r="H504" s="238">
        <v>20</v>
      </c>
      <c r="I504" s="239"/>
      <c r="J504" s="240">
        <f>ROUND(I504*H504,2)</f>
        <v>0</v>
      </c>
      <c r="K504" s="241"/>
      <c r="L504" s="41"/>
      <c r="M504" s="242" t="s">
        <v>1</v>
      </c>
      <c r="N504" s="243" t="s">
        <v>44</v>
      </c>
      <c r="O504" s="91"/>
      <c r="P504" s="244">
        <f>O504*H504</f>
        <v>0</v>
      </c>
      <c r="Q504" s="244">
        <v>0</v>
      </c>
      <c r="R504" s="244">
        <f>Q504*H504</f>
        <v>0</v>
      </c>
      <c r="S504" s="244">
        <v>0</v>
      </c>
      <c r="T504" s="245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46" t="s">
        <v>214</v>
      </c>
      <c r="AT504" s="246" t="s">
        <v>210</v>
      </c>
      <c r="AU504" s="246" t="s">
        <v>84</v>
      </c>
      <c r="AY504" s="15" t="s">
        <v>209</v>
      </c>
      <c r="BE504" s="138">
        <f>IF(N504="základní",J504,0)</f>
        <v>0</v>
      </c>
      <c r="BF504" s="138">
        <f>IF(N504="snížená",J504,0)</f>
        <v>0</v>
      </c>
      <c r="BG504" s="138">
        <f>IF(N504="zákl. přenesená",J504,0)</f>
        <v>0</v>
      </c>
      <c r="BH504" s="138">
        <f>IF(N504="sníž. přenesená",J504,0)</f>
        <v>0</v>
      </c>
      <c r="BI504" s="138">
        <f>IF(N504="nulová",J504,0)</f>
        <v>0</v>
      </c>
      <c r="BJ504" s="15" t="s">
        <v>84</v>
      </c>
      <c r="BK504" s="138">
        <f>ROUND(I504*H504,2)</f>
        <v>0</v>
      </c>
      <c r="BL504" s="15" t="s">
        <v>214</v>
      </c>
      <c r="BM504" s="246" t="s">
        <v>981</v>
      </c>
    </row>
    <row r="505" spans="1:65" s="2" customFormat="1" ht="16.5" customHeight="1">
      <c r="A505" s="38"/>
      <c r="B505" s="39"/>
      <c r="C505" s="247" t="s">
        <v>982</v>
      </c>
      <c r="D505" s="247" t="s">
        <v>221</v>
      </c>
      <c r="E505" s="248" t="s">
        <v>954</v>
      </c>
      <c r="F505" s="249" t="s">
        <v>955</v>
      </c>
      <c r="G505" s="250" t="s">
        <v>239</v>
      </c>
      <c r="H505" s="251">
        <v>1</v>
      </c>
      <c r="I505" s="252"/>
      <c r="J505" s="253">
        <f>ROUND(I505*H505,2)</f>
        <v>0</v>
      </c>
      <c r="K505" s="254"/>
      <c r="L505" s="255"/>
      <c r="M505" s="256" t="s">
        <v>1</v>
      </c>
      <c r="N505" s="257" t="s">
        <v>44</v>
      </c>
      <c r="O505" s="91"/>
      <c r="P505" s="244">
        <f>O505*H505</f>
        <v>0</v>
      </c>
      <c r="Q505" s="244">
        <v>0.00015</v>
      </c>
      <c r="R505" s="244">
        <f>Q505*H505</f>
        <v>0.00015</v>
      </c>
      <c r="S505" s="244">
        <v>0</v>
      </c>
      <c r="T505" s="245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46" t="s">
        <v>234</v>
      </c>
      <c r="AT505" s="246" t="s">
        <v>221</v>
      </c>
      <c r="AU505" s="246" t="s">
        <v>84</v>
      </c>
      <c r="AY505" s="15" t="s">
        <v>209</v>
      </c>
      <c r="BE505" s="138">
        <f>IF(N505="základní",J505,0)</f>
        <v>0</v>
      </c>
      <c r="BF505" s="138">
        <f>IF(N505="snížená",J505,0)</f>
        <v>0</v>
      </c>
      <c r="BG505" s="138">
        <f>IF(N505="zákl. přenesená",J505,0)</f>
        <v>0</v>
      </c>
      <c r="BH505" s="138">
        <f>IF(N505="sníž. přenesená",J505,0)</f>
        <v>0</v>
      </c>
      <c r="BI505" s="138">
        <f>IF(N505="nulová",J505,0)</f>
        <v>0</v>
      </c>
      <c r="BJ505" s="15" t="s">
        <v>84</v>
      </c>
      <c r="BK505" s="138">
        <f>ROUND(I505*H505,2)</f>
        <v>0</v>
      </c>
      <c r="BL505" s="15" t="s">
        <v>214</v>
      </c>
      <c r="BM505" s="246" t="s">
        <v>983</v>
      </c>
    </row>
    <row r="506" spans="1:65" s="2" customFormat="1" ht="16.5" customHeight="1">
      <c r="A506" s="38"/>
      <c r="B506" s="39"/>
      <c r="C506" s="247" t="s">
        <v>984</v>
      </c>
      <c r="D506" s="247" t="s">
        <v>221</v>
      </c>
      <c r="E506" s="248" t="s">
        <v>958</v>
      </c>
      <c r="F506" s="249" t="s">
        <v>378</v>
      </c>
      <c r="G506" s="250" t="s">
        <v>379</v>
      </c>
      <c r="H506" s="251">
        <v>20</v>
      </c>
      <c r="I506" s="252"/>
      <c r="J506" s="253">
        <f>ROUND(I506*H506,2)</f>
        <v>0</v>
      </c>
      <c r="K506" s="254"/>
      <c r="L506" s="255"/>
      <c r="M506" s="256" t="s">
        <v>1</v>
      </c>
      <c r="N506" s="257" t="s">
        <v>44</v>
      </c>
      <c r="O506" s="91"/>
      <c r="P506" s="244">
        <f>O506*H506</f>
        <v>0</v>
      </c>
      <c r="Q506" s="244">
        <v>0.001</v>
      </c>
      <c r="R506" s="244">
        <f>Q506*H506</f>
        <v>0.02</v>
      </c>
      <c r="S506" s="244">
        <v>0</v>
      </c>
      <c r="T506" s="245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46" t="s">
        <v>234</v>
      </c>
      <c r="AT506" s="246" t="s">
        <v>221</v>
      </c>
      <c r="AU506" s="246" t="s">
        <v>84</v>
      </c>
      <c r="AY506" s="15" t="s">
        <v>209</v>
      </c>
      <c r="BE506" s="138">
        <f>IF(N506="základní",J506,0)</f>
        <v>0</v>
      </c>
      <c r="BF506" s="138">
        <f>IF(N506="snížená",J506,0)</f>
        <v>0</v>
      </c>
      <c r="BG506" s="138">
        <f>IF(N506="zákl. přenesená",J506,0)</f>
        <v>0</v>
      </c>
      <c r="BH506" s="138">
        <f>IF(N506="sníž. přenesená",J506,0)</f>
        <v>0</v>
      </c>
      <c r="BI506" s="138">
        <f>IF(N506="nulová",J506,0)</f>
        <v>0</v>
      </c>
      <c r="BJ506" s="15" t="s">
        <v>84</v>
      </c>
      <c r="BK506" s="138">
        <f>ROUND(I506*H506,2)</f>
        <v>0</v>
      </c>
      <c r="BL506" s="15" t="s">
        <v>214</v>
      </c>
      <c r="BM506" s="246" t="s">
        <v>985</v>
      </c>
    </row>
    <row r="507" spans="1:65" s="2" customFormat="1" ht="24.15" customHeight="1">
      <c r="A507" s="38"/>
      <c r="B507" s="39"/>
      <c r="C507" s="234" t="s">
        <v>986</v>
      </c>
      <c r="D507" s="234" t="s">
        <v>210</v>
      </c>
      <c r="E507" s="235" t="s">
        <v>961</v>
      </c>
      <c r="F507" s="236" t="s">
        <v>962</v>
      </c>
      <c r="G507" s="237" t="s">
        <v>246</v>
      </c>
      <c r="H507" s="238">
        <v>20</v>
      </c>
      <c r="I507" s="239"/>
      <c r="J507" s="240">
        <f>ROUND(I507*H507,2)</f>
        <v>0</v>
      </c>
      <c r="K507" s="241"/>
      <c r="L507" s="41"/>
      <c r="M507" s="242" t="s">
        <v>1</v>
      </c>
      <c r="N507" s="243" t="s">
        <v>44</v>
      </c>
      <c r="O507" s="91"/>
      <c r="P507" s="244">
        <f>O507*H507</f>
        <v>0</v>
      </c>
      <c r="Q507" s="244">
        <v>0</v>
      </c>
      <c r="R507" s="244">
        <f>Q507*H507</f>
        <v>0</v>
      </c>
      <c r="S507" s="244">
        <v>0</v>
      </c>
      <c r="T507" s="245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46" t="s">
        <v>214</v>
      </c>
      <c r="AT507" s="246" t="s">
        <v>210</v>
      </c>
      <c r="AU507" s="246" t="s">
        <v>84</v>
      </c>
      <c r="AY507" s="15" t="s">
        <v>209</v>
      </c>
      <c r="BE507" s="138">
        <f>IF(N507="základní",J507,0)</f>
        <v>0</v>
      </c>
      <c r="BF507" s="138">
        <f>IF(N507="snížená",J507,0)</f>
        <v>0</v>
      </c>
      <c r="BG507" s="138">
        <f>IF(N507="zákl. přenesená",J507,0)</f>
        <v>0</v>
      </c>
      <c r="BH507" s="138">
        <f>IF(N507="sníž. přenesená",J507,0)</f>
        <v>0</v>
      </c>
      <c r="BI507" s="138">
        <f>IF(N507="nulová",J507,0)</f>
        <v>0</v>
      </c>
      <c r="BJ507" s="15" t="s">
        <v>84</v>
      </c>
      <c r="BK507" s="138">
        <f>ROUND(I507*H507,2)</f>
        <v>0</v>
      </c>
      <c r="BL507" s="15" t="s">
        <v>214</v>
      </c>
      <c r="BM507" s="246" t="s">
        <v>987</v>
      </c>
    </row>
    <row r="508" spans="1:65" s="2" customFormat="1" ht="24.15" customHeight="1">
      <c r="A508" s="38"/>
      <c r="B508" s="39"/>
      <c r="C508" s="234" t="s">
        <v>988</v>
      </c>
      <c r="D508" s="234" t="s">
        <v>210</v>
      </c>
      <c r="E508" s="235" t="s">
        <v>965</v>
      </c>
      <c r="F508" s="236" t="s">
        <v>966</v>
      </c>
      <c r="G508" s="237" t="s">
        <v>246</v>
      </c>
      <c r="H508" s="238">
        <v>20</v>
      </c>
      <c r="I508" s="239"/>
      <c r="J508" s="240">
        <f>ROUND(I508*H508,2)</f>
        <v>0</v>
      </c>
      <c r="K508" s="241"/>
      <c r="L508" s="41"/>
      <c r="M508" s="242" t="s">
        <v>1</v>
      </c>
      <c r="N508" s="243" t="s">
        <v>44</v>
      </c>
      <c r="O508" s="91"/>
      <c r="P508" s="244">
        <f>O508*H508</f>
        <v>0</v>
      </c>
      <c r="Q508" s="244">
        <v>0</v>
      </c>
      <c r="R508" s="244">
        <f>Q508*H508</f>
        <v>0</v>
      </c>
      <c r="S508" s="244">
        <v>0</v>
      </c>
      <c r="T508" s="245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46" t="s">
        <v>214</v>
      </c>
      <c r="AT508" s="246" t="s">
        <v>210</v>
      </c>
      <c r="AU508" s="246" t="s">
        <v>84</v>
      </c>
      <c r="AY508" s="15" t="s">
        <v>209</v>
      </c>
      <c r="BE508" s="138">
        <f>IF(N508="základní",J508,0)</f>
        <v>0</v>
      </c>
      <c r="BF508" s="138">
        <f>IF(N508="snížená",J508,0)</f>
        <v>0</v>
      </c>
      <c r="BG508" s="138">
        <f>IF(N508="zákl. přenesená",J508,0)</f>
        <v>0</v>
      </c>
      <c r="BH508" s="138">
        <f>IF(N508="sníž. přenesená",J508,0)</f>
        <v>0</v>
      </c>
      <c r="BI508" s="138">
        <f>IF(N508="nulová",J508,0)</f>
        <v>0</v>
      </c>
      <c r="BJ508" s="15" t="s">
        <v>84</v>
      </c>
      <c r="BK508" s="138">
        <f>ROUND(I508*H508,2)</f>
        <v>0</v>
      </c>
      <c r="BL508" s="15" t="s">
        <v>214</v>
      </c>
      <c r="BM508" s="246" t="s">
        <v>989</v>
      </c>
    </row>
    <row r="509" spans="1:65" s="2" customFormat="1" ht="24.15" customHeight="1">
      <c r="A509" s="38"/>
      <c r="B509" s="39"/>
      <c r="C509" s="234" t="s">
        <v>990</v>
      </c>
      <c r="D509" s="234" t="s">
        <v>210</v>
      </c>
      <c r="E509" s="235" t="s">
        <v>897</v>
      </c>
      <c r="F509" s="236" t="s">
        <v>898</v>
      </c>
      <c r="G509" s="237" t="s">
        <v>246</v>
      </c>
      <c r="H509" s="238">
        <v>4</v>
      </c>
      <c r="I509" s="239"/>
      <c r="J509" s="240">
        <f>ROUND(I509*H509,2)</f>
        <v>0</v>
      </c>
      <c r="K509" s="241"/>
      <c r="L509" s="41"/>
      <c r="M509" s="242" t="s">
        <v>1</v>
      </c>
      <c r="N509" s="243" t="s">
        <v>44</v>
      </c>
      <c r="O509" s="91"/>
      <c r="P509" s="244">
        <f>O509*H509</f>
        <v>0</v>
      </c>
      <c r="Q509" s="244">
        <v>0</v>
      </c>
      <c r="R509" s="244">
        <f>Q509*H509</f>
        <v>0</v>
      </c>
      <c r="S509" s="244">
        <v>0</v>
      </c>
      <c r="T509" s="245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46" t="s">
        <v>214</v>
      </c>
      <c r="AT509" s="246" t="s">
        <v>210</v>
      </c>
      <c r="AU509" s="246" t="s">
        <v>84</v>
      </c>
      <c r="AY509" s="15" t="s">
        <v>209</v>
      </c>
      <c r="BE509" s="138">
        <f>IF(N509="základní",J509,0)</f>
        <v>0</v>
      </c>
      <c r="BF509" s="138">
        <f>IF(N509="snížená",J509,0)</f>
        <v>0</v>
      </c>
      <c r="BG509" s="138">
        <f>IF(N509="zákl. přenesená",J509,0)</f>
        <v>0</v>
      </c>
      <c r="BH509" s="138">
        <f>IF(N509="sníž. přenesená",J509,0)</f>
        <v>0</v>
      </c>
      <c r="BI509" s="138">
        <f>IF(N509="nulová",J509,0)</f>
        <v>0</v>
      </c>
      <c r="BJ509" s="15" t="s">
        <v>84</v>
      </c>
      <c r="BK509" s="138">
        <f>ROUND(I509*H509,2)</f>
        <v>0</v>
      </c>
      <c r="BL509" s="15" t="s">
        <v>214</v>
      </c>
      <c r="BM509" s="246" t="s">
        <v>991</v>
      </c>
    </row>
    <row r="510" spans="1:65" s="2" customFormat="1" ht="24.15" customHeight="1">
      <c r="A510" s="38"/>
      <c r="B510" s="39"/>
      <c r="C510" s="247" t="s">
        <v>992</v>
      </c>
      <c r="D510" s="247" t="s">
        <v>221</v>
      </c>
      <c r="E510" s="248" t="s">
        <v>993</v>
      </c>
      <c r="F510" s="249" t="s">
        <v>253</v>
      </c>
      <c r="G510" s="250" t="s">
        <v>246</v>
      </c>
      <c r="H510" s="251">
        <v>6</v>
      </c>
      <c r="I510" s="252"/>
      <c r="J510" s="253">
        <f>ROUND(I510*H510,2)</f>
        <v>0</v>
      </c>
      <c r="K510" s="254"/>
      <c r="L510" s="255"/>
      <c r="M510" s="256" t="s">
        <v>1</v>
      </c>
      <c r="N510" s="257" t="s">
        <v>44</v>
      </c>
      <c r="O510" s="91"/>
      <c r="P510" s="244">
        <f>O510*H510</f>
        <v>0</v>
      </c>
      <c r="Q510" s="244">
        <v>0.00019</v>
      </c>
      <c r="R510" s="244">
        <f>Q510*H510</f>
        <v>0.00114</v>
      </c>
      <c r="S510" s="244">
        <v>0</v>
      </c>
      <c r="T510" s="245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46" t="s">
        <v>234</v>
      </c>
      <c r="AT510" s="246" t="s">
        <v>221</v>
      </c>
      <c r="AU510" s="246" t="s">
        <v>84</v>
      </c>
      <c r="AY510" s="15" t="s">
        <v>209</v>
      </c>
      <c r="BE510" s="138">
        <f>IF(N510="základní",J510,0)</f>
        <v>0</v>
      </c>
      <c r="BF510" s="138">
        <f>IF(N510="snížená",J510,0)</f>
        <v>0</v>
      </c>
      <c r="BG510" s="138">
        <f>IF(N510="zákl. přenesená",J510,0)</f>
        <v>0</v>
      </c>
      <c r="BH510" s="138">
        <f>IF(N510="sníž. přenesená",J510,0)</f>
        <v>0</v>
      </c>
      <c r="BI510" s="138">
        <f>IF(N510="nulová",J510,0)</f>
        <v>0</v>
      </c>
      <c r="BJ510" s="15" t="s">
        <v>84</v>
      </c>
      <c r="BK510" s="138">
        <f>ROUND(I510*H510,2)</f>
        <v>0</v>
      </c>
      <c r="BL510" s="15" t="s">
        <v>214</v>
      </c>
      <c r="BM510" s="246" t="s">
        <v>994</v>
      </c>
    </row>
    <row r="511" spans="1:65" s="2" customFormat="1" ht="16.5" customHeight="1">
      <c r="A511" s="38"/>
      <c r="B511" s="39"/>
      <c r="C511" s="247" t="s">
        <v>995</v>
      </c>
      <c r="D511" s="247" t="s">
        <v>221</v>
      </c>
      <c r="E511" s="248" t="s">
        <v>257</v>
      </c>
      <c r="F511" s="249" t="s">
        <v>258</v>
      </c>
      <c r="G511" s="250" t="s">
        <v>259</v>
      </c>
      <c r="H511" s="251">
        <v>0.004</v>
      </c>
      <c r="I511" s="252"/>
      <c r="J511" s="253">
        <f>ROUND(I511*H511,2)</f>
        <v>0</v>
      </c>
      <c r="K511" s="254"/>
      <c r="L511" s="255"/>
      <c r="M511" s="256" t="s">
        <v>1</v>
      </c>
      <c r="N511" s="257" t="s">
        <v>44</v>
      </c>
      <c r="O511" s="91"/>
      <c r="P511" s="244">
        <f>O511*H511</f>
        <v>0</v>
      </c>
      <c r="Q511" s="244">
        <v>0.9</v>
      </c>
      <c r="R511" s="244">
        <f>Q511*H511</f>
        <v>0.0036000000000000003</v>
      </c>
      <c r="S511" s="244">
        <v>0</v>
      </c>
      <c r="T511" s="245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46" t="s">
        <v>234</v>
      </c>
      <c r="AT511" s="246" t="s">
        <v>221</v>
      </c>
      <c r="AU511" s="246" t="s">
        <v>84</v>
      </c>
      <c r="AY511" s="15" t="s">
        <v>209</v>
      </c>
      <c r="BE511" s="138">
        <f>IF(N511="základní",J511,0)</f>
        <v>0</v>
      </c>
      <c r="BF511" s="138">
        <f>IF(N511="snížená",J511,0)</f>
        <v>0</v>
      </c>
      <c r="BG511" s="138">
        <f>IF(N511="zákl. přenesená",J511,0)</f>
        <v>0</v>
      </c>
      <c r="BH511" s="138">
        <f>IF(N511="sníž. přenesená",J511,0)</f>
        <v>0</v>
      </c>
      <c r="BI511" s="138">
        <f>IF(N511="nulová",J511,0)</f>
        <v>0</v>
      </c>
      <c r="BJ511" s="15" t="s">
        <v>84</v>
      </c>
      <c r="BK511" s="138">
        <f>ROUND(I511*H511,2)</f>
        <v>0</v>
      </c>
      <c r="BL511" s="15" t="s">
        <v>214</v>
      </c>
      <c r="BM511" s="246" t="s">
        <v>996</v>
      </c>
    </row>
    <row r="512" spans="1:65" s="2" customFormat="1" ht="21.75" customHeight="1">
      <c r="A512" s="38"/>
      <c r="B512" s="39"/>
      <c r="C512" s="247" t="s">
        <v>997</v>
      </c>
      <c r="D512" s="247" t="s">
        <v>221</v>
      </c>
      <c r="E512" s="248" t="s">
        <v>262</v>
      </c>
      <c r="F512" s="249" t="s">
        <v>263</v>
      </c>
      <c r="G512" s="250" t="s">
        <v>246</v>
      </c>
      <c r="H512" s="251">
        <v>4</v>
      </c>
      <c r="I512" s="252"/>
      <c r="J512" s="253">
        <f>ROUND(I512*H512,2)</f>
        <v>0</v>
      </c>
      <c r="K512" s="254"/>
      <c r="L512" s="255"/>
      <c r="M512" s="256" t="s">
        <v>1</v>
      </c>
      <c r="N512" s="257" t="s">
        <v>44</v>
      </c>
      <c r="O512" s="91"/>
      <c r="P512" s="244">
        <f>O512*H512</f>
        <v>0</v>
      </c>
      <c r="Q512" s="244">
        <v>0</v>
      </c>
      <c r="R512" s="244">
        <f>Q512*H512</f>
        <v>0</v>
      </c>
      <c r="S512" s="244">
        <v>0</v>
      </c>
      <c r="T512" s="245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46" t="s">
        <v>234</v>
      </c>
      <c r="AT512" s="246" t="s">
        <v>221</v>
      </c>
      <c r="AU512" s="246" t="s">
        <v>84</v>
      </c>
      <c r="AY512" s="15" t="s">
        <v>209</v>
      </c>
      <c r="BE512" s="138">
        <f>IF(N512="základní",J512,0)</f>
        <v>0</v>
      </c>
      <c r="BF512" s="138">
        <f>IF(N512="snížená",J512,0)</f>
        <v>0</v>
      </c>
      <c r="BG512" s="138">
        <f>IF(N512="zákl. přenesená",J512,0)</f>
        <v>0</v>
      </c>
      <c r="BH512" s="138">
        <f>IF(N512="sníž. přenesená",J512,0)</f>
        <v>0</v>
      </c>
      <c r="BI512" s="138">
        <f>IF(N512="nulová",J512,0)</f>
        <v>0</v>
      </c>
      <c r="BJ512" s="15" t="s">
        <v>84</v>
      </c>
      <c r="BK512" s="138">
        <f>ROUND(I512*H512,2)</f>
        <v>0</v>
      </c>
      <c r="BL512" s="15" t="s">
        <v>214</v>
      </c>
      <c r="BM512" s="246" t="s">
        <v>998</v>
      </c>
    </row>
    <row r="513" spans="1:65" s="2" customFormat="1" ht="16.5" customHeight="1">
      <c r="A513" s="38"/>
      <c r="B513" s="39"/>
      <c r="C513" s="234" t="s">
        <v>999</v>
      </c>
      <c r="D513" s="234" t="s">
        <v>210</v>
      </c>
      <c r="E513" s="235" t="s">
        <v>266</v>
      </c>
      <c r="F513" s="236" t="s">
        <v>267</v>
      </c>
      <c r="G513" s="237" t="s">
        <v>246</v>
      </c>
      <c r="H513" s="238">
        <v>4</v>
      </c>
      <c r="I513" s="239"/>
      <c r="J513" s="240">
        <f>ROUND(I513*H513,2)</f>
        <v>0</v>
      </c>
      <c r="K513" s="241"/>
      <c r="L513" s="41"/>
      <c r="M513" s="242" t="s">
        <v>1</v>
      </c>
      <c r="N513" s="243" t="s">
        <v>44</v>
      </c>
      <c r="O513" s="91"/>
      <c r="P513" s="244">
        <f>O513*H513</f>
        <v>0</v>
      </c>
      <c r="Q513" s="244">
        <v>0</v>
      </c>
      <c r="R513" s="244">
        <f>Q513*H513</f>
        <v>0</v>
      </c>
      <c r="S513" s="244">
        <v>0</v>
      </c>
      <c r="T513" s="245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246" t="s">
        <v>214</v>
      </c>
      <c r="AT513" s="246" t="s">
        <v>210</v>
      </c>
      <c r="AU513" s="246" t="s">
        <v>84</v>
      </c>
      <c r="AY513" s="15" t="s">
        <v>209</v>
      </c>
      <c r="BE513" s="138">
        <f>IF(N513="základní",J513,0)</f>
        <v>0</v>
      </c>
      <c r="BF513" s="138">
        <f>IF(N513="snížená",J513,0)</f>
        <v>0</v>
      </c>
      <c r="BG513" s="138">
        <f>IF(N513="zákl. přenesená",J513,0)</f>
        <v>0</v>
      </c>
      <c r="BH513" s="138">
        <f>IF(N513="sníž. přenesená",J513,0)</f>
        <v>0</v>
      </c>
      <c r="BI513" s="138">
        <f>IF(N513="nulová",J513,0)</f>
        <v>0</v>
      </c>
      <c r="BJ513" s="15" t="s">
        <v>84</v>
      </c>
      <c r="BK513" s="138">
        <f>ROUND(I513*H513,2)</f>
        <v>0</v>
      </c>
      <c r="BL513" s="15" t="s">
        <v>214</v>
      </c>
      <c r="BM513" s="246" t="s">
        <v>1000</v>
      </c>
    </row>
    <row r="514" spans="1:65" s="2" customFormat="1" ht="24.15" customHeight="1">
      <c r="A514" s="38"/>
      <c r="B514" s="39"/>
      <c r="C514" s="234" t="s">
        <v>1001</v>
      </c>
      <c r="D514" s="234" t="s">
        <v>210</v>
      </c>
      <c r="E514" s="235" t="s">
        <v>1002</v>
      </c>
      <c r="F514" s="236" t="s">
        <v>902</v>
      </c>
      <c r="G514" s="237" t="s">
        <v>246</v>
      </c>
      <c r="H514" s="238">
        <v>4</v>
      </c>
      <c r="I514" s="239"/>
      <c r="J514" s="240">
        <f>ROUND(I514*H514,2)</f>
        <v>0</v>
      </c>
      <c r="K514" s="241"/>
      <c r="L514" s="41"/>
      <c r="M514" s="242" t="s">
        <v>1</v>
      </c>
      <c r="N514" s="243" t="s">
        <v>44</v>
      </c>
      <c r="O514" s="91"/>
      <c r="P514" s="244">
        <f>O514*H514</f>
        <v>0</v>
      </c>
      <c r="Q514" s="244">
        <v>0</v>
      </c>
      <c r="R514" s="244">
        <f>Q514*H514</f>
        <v>0</v>
      </c>
      <c r="S514" s="244">
        <v>0</v>
      </c>
      <c r="T514" s="245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46" t="s">
        <v>214</v>
      </c>
      <c r="AT514" s="246" t="s">
        <v>210</v>
      </c>
      <c r="AU514" s="246" t="s">
        <v>84</v>
      </c>
      <c r="AY514" s="15" t="s">
        <v>209</v>
      </c>
      <c r="BE514" s="138">
        <f>IF(N514="základní",J514,0)</f>
        <v>0</v>
      </c>
      <c r="BF514" s="138">
        <f>IF(N514="snížená",J514,0)</f>
        <v>0</v>
      </c>
      <c r="BG514" s="138">
        <f>IF(N514="zákl. přenesená",J514,0)</f>
        <v>0</v>
      </c>
      <c r="BH514" s="138">
        <f>IF(N514="sníž. přenesená",J514,0)</f>
        <v>0</v>
      </c>
      <c r="BI514" s="138">
        <f>IF(N514="nulová",J514,0)</f>
        <v>0</v>
      </c>
      <c r="BJ514" s="15" t="s">
        <v>84</v>
      </c>
      <c r="BK514" s="138">
        <f>ROUND(I514*H514,2)</f>
        <v>0</v>
      </c>
      <c r="BL514" s="15" t="s">
        <v>214</v>
      </c>
      <c r="BM514" s="246" t="s">
        <v>1003</v>
      </c>
    </row>
    <row r="515" spans="1:65" s="2" customFormat="1" ht="24.15" customHeight="1">
      <c r="A515" s="38"/>
      <c r="B515" s="39"/>
      <c r="C515" s="234" t="s">
        <v>1004</v>
      </c>
      <c r="D515" s="234" t="s">
        <v>210</v>
      </c>
      <c r="E515" s="235" t="s">
        <v>943</v>
      </c>
      <c r="F515" s="236" t="s">
        <v>944</v>
      </c>
      <c r="G515" s="237" t="s">
        <v>239</v>
      </c>
      <c r="H515" s="238">
        <v>1</v>
      </c>
      <c r="I515" s="239"/>
      <c r="J515" s="240">
        <f>ROUND(I515*H515,2)</f>
        <v>0</v>
      </c>
      <c r="K515" s="241"/>
      <c r="L515" s="41"/>
      <c r="M515" s="242" t="s">
        <v>1</v>
      </c>
      <c r="N515" s="243" t="s">
        <v>44</v>
      </c>
      <c r="O515" s="91"/>
      <c r="P515" s="244">
        <f>O515*H515</f>
        <v>0</v>
      </c>
      <c r="Q515" s="244">
        <v>0.0038</v>
      </c>
      <c r="R515" s="244">
        <f>Q515*H515</f>
        <v>0.0038</v>
      </c>
      <c r="S515" s="244">
        <v>0</v>
      </c>
      <c r="T515" s="245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46" t="s">
        <v>214</v>
      </c>
      <c r="AT515" s="246" t="s">
        <v>210</v>
      </c>
      <c r="AU515" s="246" t="s">
        <v>84</v>
      </c>
      <c r="AY515" s="15" t="s">
        <v>209</v>
      </c>
      <c r="BE515" s="138">
        <f>IF(N515="základní",J515,0)</f>
        <v>0</v>
      </c>
      <c r="BF515" s="138">
        <f>IF(N515="snížená",J515,0)</f>
        <v>0</v>
      </c>
      <c r="BG515" s="138">
        <f>IF(N515="zákl. přenesená",J515,0)</f>
        <v>0</v>
      </c>
      <c r="BH515" s="138">
        <f>IF(N515="sníž. přenesená",J515,0)</f>
        <v>0</v>
      </c>
      <c r="BI515" s="138">
        <f>IF(N515="nulová",J515,0)</f>
        <v>0</v>
      </c>
      <c r="BJ515" s="15" t="s">
        <v>84</v>
      </c>
      <c r="BK515" s="138">
        <f>ROUND(I515*H515,2)</f>
        <v>0</v>
      </c>
      <c r="BL515" s="15" t="s">
        <v>214</v>
      </c>
      <c r="BM515" s="246" t="s">
        <v>1005</v>
      </c>
    </row>
    <row r="516" spans="1:63" s="12" customFormat="1" ht="22.8" customHeight="1">
      <c r="A516" s="12"/>
      <c r="B516" s="220"/>
      <c r="C516" s="221"/>
      <c r="D516" s="222" t="s">
        <v>78</v>
      </c>
      <c r="E516" s="258" t="s">
        <v>1006</v>
      </c>
      <c r="F516" s="258" t="s">
        <v>1007</v>
      </c>
      <c r="G516" s="221"/>
      <c r="H516" s="221"/>
      <c r="I516" s="224"/>
      <c r="J516" s="259">
        <f>BK516</f>
        <v>0</v>
      </c>
      <c r="K516" s="221"/>
      <c r="L516" s="226"/>
      <c r="M516" s="227"/>
      <c r="N516" s="228"/>
      <c r="O516" s="228"/>
      <c r="P516" s="229">
        <f>P517+SUM(P518:P523)</f>
        <v>0</v>
      </c>
      <c r="Q516" s="228"/>
      <c r="R516" s="229">
        <f>R517+SUM(R518:R523)</f>
        <v>0.01929</v>
      </c>
      <c r="S516" s="228"/>
      <c r="T516" s="230">
        <f>T517+SUM(T518:T523)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31" t="s">
        <v>84</v>
      </c>
      <c r="AT516" s="232" t="s">
        <v>78</v>
      </c>
      <c r="AU516" s="232" t="s">
        <v>84</v>
      </c>
      <c r="AY516" s="231" t="s">
        <v>209</v>
      </c>
      <c r="BK516" s="233">
        <f>BK517+SUM(BK518:BK523)</f>
        <v>0</v>
      </c>
    </row>
    <row r="517" spans="1:65" s="2" customFormat="1" ht="16.5" customHeight="1">
      <c r="A517" s="38"/>
      <c r="B517" s="39"/>
      <c r="C517" s="234" t="s">
        <v>1008</v>
      </c>
      <c r="D517" s="234" t="s">
        <v>210</v>
      </c>
      <c r="E517" s="235" t="s">
        <v>1009</v>
      </c>
      <c r="F517" s="236" t="s">
        <v>281</v>
      </c>
      <c r="G517" s="237" t="s">
        <v>282</v>
      </c>
      <c r="H517" s="238">
        <v>0.49</v>
      </c>
      <c r="I517" s="239"/>
      <c r="J517" s="240">
        <f>ROUND(I517*H517,2)</f>
        <v>0</v>
      </c>
      <c r="K517" s="241"/>
      <c r="L517" s="41"/>
      <c r="M517" s="242" t="s">
        <v>1</v>
      </c>
      <c r="N517" s="243" t="s">
        <v>44</v>
      </c>
      <c r="O517" s="91"/>
      <c r="P517" s="244">
        <f>O517*H517</f>
        <v>0</v>
      </c>
      <c r="Q517" s="244">
        <v>0</v>
      </c>
      <c r="R517" s="244">
        <f>Q517*H517</f>
        <v>0</v>
      </c>
      <c r="S517" s="244">
        <v>0</v>
      </c>
      <c r="T517" s="245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46" t="s">
        <v>214</v>
      </c>
      <c r="AT517" s="246" t="s">
        <v>210</v>
      </c>
      <c r="AU517" s="246" t="s">
        <v>103</v>
      </c>
      <c r="AY517" s="15" t="s">
        <v>209</v>
      </c>
      <c r="BE517" s="138">
        <f>IF(N517="základní",J517,0)</f>
        <v>0</v>
      </c>
      <c r="BF517" s="138">
        <f>IF(N517="snížená",J517,0)</f>
        <v>0</v>
      </c>
      <c r="BG517" s="138">
        <f>IF(N517="zákl. přenesená",J517,0)</f>
        <v>0</v>
      </c>
      <c r="BH517" s="138">
        <f>IF(N517="sníž. přenesená",J517,0)</f>
        <v>0</v>
      </c>
      <c r="BI517" s="138">
        <f>IF(N517="nulová",J517,0)</f>
        <v>0</v>
      </c>
      <c r="BJ517" s="15" t="s">
        <v>84</v>
      </c>
      <c r="BK517" s="138">
        <f>ROUND(I517*H517,2)</f>
        <v>0</v>
      </c>
      <c r="BL517" s="15" t="s">
        <v>214</v>
      </c>
      <c r="BM517" s="246" t="s">
        <v>1010</v>
      </c>
    </row>
    <row r="518" spans="1:65" s="2" customFormat="1" ht="24.15" customHeight="1">
      <c r="A518" s="38"/>
      <c r="B518" s="39"/>
      <c r="C518" s="234" t="s">
        <v>1011</v>
      </c>
      <c r="D518" s="234" t="s">
        <v>210</v>
      </c>
      <c r="E518" s="235" t="s">
        <v>211</v>
      </c>
      <c r="F518" s="236" t="s">
        <v>212</v>
      </c>
      <c r="G518" s="237" t="s">
        <v>213</v>
      </c>
      <c r="H518" s="238">
        <v>0.539</v>
      </c>
      <c r="I518" s="239"/>
      <c r="J518" s="240">
        <f>ROUND(I518*H518,2)</f>
        <v>0</v>
      </c>
      <c r="K518" s="241"/>
      <c r="L518" s="41"/>
      <c r="M518" s="242" t="s">
        <v>1</v>
      </c>
      <c r="N518" s="243" t="s">
        <v>44</v>
      </c>
      <c r="O518" s="91"/>
      <c r="P518" s="244">
        <f>O518*H518</f>
        <v>0</v>
      </c>
      <c r="Q518" s="244">
        <v>0</v>
      </c>
      <c r="R518" s="244">
        <f>Q518*H518</f>
        <v>0</v>
      </c>
      <c r="S518" s="244">
        <v>0</v>
      </c>
      <c r="T518" s="245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46" t="s">
        <v>214</v>
      </c>
      <c r="AT518" s="246" t="s">
        <v>210</v>
      </c>
      <c r="AU518" s="246" t="s">
        <v>103</v>
      </c>
      <c r="AY518" s="15" t="s">
        <v>209</v>
      </c>
      <c r="BE518" s="138">
        <f>IF(N518="základní",J518,0)</f>
        <v>0</v>
      </c>
      <c r="BF518" s="138">
        <f>IF(N518="snížená",J518,0)</f>
        <v>0</v>
      </c>
      <c r="BG518" s="138">
        <f>IF(N518="zákl. přenesená",J518,0)</f>
        <v>0</v>
      </c>
      <c r="BH518" s="138">
        <f>IF(N518="sníž. přenesená",J518,0)</f>
        <v>0</v>
      </c>
      <c r="BI518" s="138">
        <f>IF(N518="nulová",J518,0)</f>
        <v>0</v>
      </c>
      <c r="BJ518" s="15" t="s">
        <v>84</v>
      </c>
      <c r="BK518" s="138">
        <f>ROUND(I518*H518,2)</f>
        <v>0</v>
      </c>
      <c r="BL518" s="15" t="s">
        <v>214</v>
      </c>
      <c r="BM518" s="246" t="s">
        <v>1012</v>
      </c>
    </row>
    <row r="519" spans="1:65" s="2" customFormat="1" ht="16.5" customHeight="1">
      <c r="A519" s="38"/>
      <c r="B519" s="39"/>
      <c r="C519" s="247" t="s">
        <v>1013</v>
      </c>
      <c r="D519" s="247" t="s">
        <v>221</v>
      </c>
      <c r="E519" s="248" t="s">
        <v>316</v>
      </c>
      <c r="F519" s="249" t="s">
        <v>317</v>
      </c>
      <c r="G519" s="250" t="s">
        <v>239</v>
      </c>
      <c r="H519" s="251">
        <v>1</v>
      </c>
      <c r="I519" s="252"/>
      <c r="J519" s="253">
        <f>ROUND(I519*H519,2)</f>
        <v>0</v>
      </c>
      <c r="K519" s="254"/>
      <c r="L519" s="255"/>
      <c r="M519" s="256" t="s">
        <v>1</v>
      </c>
      <c r="N519" s="257" t="s">
        <v>44</v>
      </c>
      <c r="O519" s="91"/>
      <c r="P519" s="244">
        <f>O519*H519</f>
        <v>0</v>
      </c>
      <c r="Q519" s="244">
        <v>0</v>
      </c>
      <c r="R519" s="244">
        <f>Q519*H519</f>
        <v>0</v>
      </c>
      <c r="S519" s="244">
        <v>0</v>
      </c>
      <c r="T519" s="245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46" t="s">
        <v>268</v>
      </c>
      <c r="AT519" s="246" t="s">
        <v>221</v>
      </c>
      <c r="AU519" s="246" t="s">
        <v>103</v>
      </c>
      <c r="AY519" s="15" t="s">
        <v>209</v>
      </c>
      <c r="BE519" s="138">
        <f>IF(N519="základní",J519,0)</f>
        <v>0</v>
      </c>
      <c r="BF519" s="138">
        <f>IF(N519="snížená",J519,0)</f>
        <v>0</v>
      </c>
      <c r="BG519" s="138">
        <f>IF(N519="zákl. přenesená",J519,0)</f>
        <v>0</v>
      </c>
      <c r="BH519" s="138">
        <f>IF(N519="sníž. přenesená",J519,0)</f>
        <v>0</v>
      </c>
      <c r="BI519" s="138">
        <f>IF(N519="nulová",J519,0)</f>
        <v>0</v>
      </c>
      <c r="BJ519" s="15" t="s">
        <v>84</v>
      </c>
      <c r="BK519" s="138">
        <f>ROUND(I519*H519,2)</f>
        <v>0</v>
      </c>
      <c r="BL519" s="15" t="s">
        <v>268</v>
      </c>
      <c r="BM519" s="246" t="s">
        <v>1014</v>
      </c>
    </row>
    <row r="520" spans="1:65" s="2" customFormat="1" ht="24.15" customHeight="1">
      <c r="A520" s="38"/>
      <c r="B520" s="39"/>
      <c r="C520" s="234" t="s">
        <v>1015</v>
      </c>
      <c r="D520" s="234" t="s">
        <v>210</v>
      </c>
      <c r="E520" s="235" t="s">
        <v>324</v>
      </c>
      <c r="F520" s="236" t="s">
        <v>325</v>
      </c>
      <c r="G520" s="237" t="s">
        <v>239</v>
      </c>
      <c r="H520" s="238">
        <v>1</v>
      </c>
      <c r="I520" s="239"/>
      <c r="J520" s="240">
        <f>ROUND(I520*H520,2)</f>
        <v>0</v>
      </c>
      <c r="K520" s="241"/>
      <c r="L520" s="41"/>
      <c r="M520" s="242" t="s">
        <v>1</v>
      </c>
      <c r="N520" s="243" t="s">
        <v>44</v>
      </c>
      <c r="O520" s="91"/>
      <c r="P520" s="244">
        <f>O520*H520</f>
        <v>0</v>
      </c>
      <c r="Q520" s="244">
        <v>0</v>
      </c>
      <c r="R520" s="244">
        <f>Q520*H520</f>
        <v>0</v>
      </c>
      <c r="S520" s="244">
        <v>0</v>
      </c>
      <c r="T520" s="245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46" t="s">
        <v>268</v>
      </c>
      <c r="AT520" s="246" t="s">
        <v>210</v>
      </c>
      <c r="AU520" s="246" t="s">
        <v>103</v>
      </c>
      <c r="AY520" s="15" t="s">
        <v>209</v>
      </c>
      <c r="BE520" s="138">
        <f>IF(N520="základní",J520,0)</f>
        <v>0</v>
      </c>
      <c r="BF520" s="138">
        <f>IF(N520="snížená",J520,0)</f>
        <v>0</v>
      </c>
      <c r="BG520" s="138">
        <f>IF(N520="zákl. přenesená",J520,0)</f>
        <v>0</v>
      </c>
      <c r="BH520" s="138">
        <f>IF(N520="sníž. přenesená",J520,0)</f>
        <v>0</v>
      </c>
      <c r="BI520" s="138">
        <f>IF(N520="nulová",J520,0)</f>
        <v>0</v>
      </c>
      <c r="BJ520" s="15" t="s">
        <v>84</v>
      </c>
      <c r="BK520" s="138">
        <f>ROUND(I520*H520,2)</f>
        <v>0</v>
      </c>
      <c r="BL520" s="15" t="s">
        <v>268</v>
      </c>
      <c r="BM520" s="246" t="s">
        <v>1016</v>
      </c>
    </row>
    <row r="521" spans="1:65" s="2" customFormat="1" ht="16.5" customHeight="1">
      <c r="A521" s="38"/>
      <c r="B521" s="39"/>
      <c r="C521" s="247" t="s">
        <v>1017</v>
      </c>
      <c r="D521" s="247" t="s">
        <v>221</v>
      </c>
      <c r="E521" s="248" t="s">
        <v>328</v>
      </c>
      <c r="F521" s="249" t="s">
        <v>329</v>
      </c>
      <c r="G521" s="250" t="s">
        <v>213</v>
      </c>
      <c r="H521" s="251">
        <v>0.539</v>
      </c>
      <c r="I521" s="252"/>
      <c r="J521" s="253">
        <f>ROUND(I521*H521,2)</f>
        <v>0</v>
      </c>
      <c r="K521" s="254"/>
      <c r="L521" s="255"/>
      <c r="M521" s="256" t="s">
        <v>1</v>
      </c>
      <c r="N521" s="257" t="s">
        <v>44</v>
      </c>
      <c r="O521" s="91"/>
      <c r="P521" s="244">
        <f>O521*H521</f>
        <v>0</v>
      </c>
      <c r="Q521" s="244">
        <v>0</v>
      </c>
      <c r="R521" s="244">
        <f>Q521*H521</f>
        <v>0</v>
      </c>
      <c r="S521" s="244">
        <v>0</v>
      </c>
      <c r="T521" s="245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46" t="s">
        <v>268</v>
      </c>
      <c r="AT521" s="246" t="s">
        <v>221</v>
      </c>
      <c r="AU521" s="246" t="s">
        <v>103</v>
      </c>
      <c r="AY521" s="15" t="s">
        <v>209</v>
      </c>
      <c r="BE521" s="138">
        <f>IF(N521="základní",J521,0)</f>
        <v>0</v>
      </c>
      <c r="BF521" s="138">
        <f>IF(N521="snížená",J521,0)</f>
        <v>0</v>
      </c>
      <c r="BG521" s="138">
        <f>IF(N521="zákl. přenesená",J521,0)</f>
        <v>0</v>
      </c>
      <c r="BH521" s="138">
        <f>IF(N521="sníž. přenesená",J521,0)</f>
        <v>0</v>
      </c>
      <c r="BI521" s="138">
        <f>IF(N521="nulová",J521,0)</f>
        <v>0</v>
      </c>
      <c r="BJ521" s="15" t="s">
        <v>84</v>
      </c>
      <c r="BK521" s="138">
        <f>ROUND(I521*H521,2)</f>
        <v>0</v>
      </c>
      <c r="BL521" s="15" t="s">
        <v>268</v>
      </c>
      <c r="BM521" s="246" t="s">
        <v>1018</v>
      </c>
    </row>
    <row r="522" spans="1:65" s="2" customFormat="1" ht="16.5" customHeight="1">
      <c r="A522" s="38"/>
      <c r="B522" s="39"/>
      <c r="C522" s="234" t="s">
        <v>1019</v>
      </c>
      <c r="D522" s="234" t="s">
        <v>210</v>
      </c>
      <c r="E522" s="235" t="s">
        <v>216</v>
      </c>
      <c r="F522" s="236" t="s">
        <v>217</v>
      </c>
      <c r="G522" s="237" t="s">
        <v>213</v>
      </c>
      <c r="H522" s="238">
        <v>0.539</v>
      </c>
      <c r="I522" s="239"/>
      <c r="J522" s="240">
        <f>ROUND(I522*H522,2)</f>
        <v>0</v>
      </c>
      <c r="K522" s="241"/>
      <c r="L522" s="41"/>
      <c r="M522" s="242" t="s">
        <v>1</v>
      </c>
      <c r="N522" s="243" t="s">
        <v>44</v>
      </c>
      <c r="O522" s="91"/>
      <c r="P522" s="244">
        <f>O522*H522</f>
        <v>0</v>
      </c>
      <c r="Q522" s="244">
        <v>0</v>
      </c>
      <c r="R522" s="244">
        <f>Q522*H522</f>
        <v>0</v>
      </c>
      <c r="S522" s="244">
        <v>0</v>
      </c>
      <c r="T522" s="245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46" t="s">
        <v>218</v>
      </c>
      <c r="AT522" s="246" t="s">
        <v>210</v>
      </c>
      <c r="AU522" s="246" t="s">
        <v>103</v>
      </c>
      <c r="AY522" s="15" t="s">
        <v>209</v>
      </c>
      <c r="BE522" s="138">
        <f>IF(N522="základní",J522,0)</f>
        <v>0</v>
      </c>
      <c r="BF522" s="138">
        <f>IF(N522="snížená",J522,0)</f>
        <v>0</v>
      </c>
      <c r="BG522" s="138">
        <f>IF(N522="zákl. přenesená",J522,0)</f>
        <v>0</v>
      </c>
      <c r="BH522" s="138">
        <f>IF(N522="sníž. přenesená",J522,0)</f>
        <v>0</v>
      </c>
      <c r="BI522" s="138">
        <f>IF(N522="nulová",J522,0)</f>
        <v>0</v>
      </c>
      <c r="BJ522" s="15" t="s">
        <v>84</v>
      </c>
      <c r="BK522" s="138">
        <f>ROUND(I522*H522,2)</f>
        <v>0</v>
      </c>
      <c r="BL522" s="15" t="s">
        <v>218</v>
      </c>
      <c r="BM522" s="246" t="s">
        <v>1020</v>
      </c>
    </row>
    <row r="523" spans="1:63" s="12" customFormat="1" ht="20.85" customHeight="1">
      <c r="A523" s="12"/>
      <c r="B523" s="220"/>
      <c r="C523" s="221"/>
      <c r="D523" s="222" t="s">
        <v>78</v>
      </c>
      <c r="E523" s="258" t="s">
        <v>1021</v>
      </c>
      <c r="F523" s="258" t="s">
        <v>1022</v>
      </c>
      <c r="G523" s="221"/>
      <c r="H523" s="221"/>
      <c r="I523" s="224"/>
      <c r="J523" s="259">
        <f>BK523</f>
        <v>0</v>
      </c>
      <c r="K523" s="221"/>
      <c r="L523" s="226"/>
      <c r="M523" s="227"/>
      <c r="N523" s="228"/>
      <c r="O523" s="228"/>
      <c r="P523" s="229">
        <f>P524+SUM(P525:P544)</f>
        <v>0</v>
      </c>
      <c r="Q523" s="228"/>
      <c r="R523" s="229">
        <f>R524+SUM(R525:R544)</f>
        <v>0.01929</v>
      </c>
      <c r="S523" s="228"/>
      <c r="T523" s="230">
        <f>T524+SUM(T525:T544)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31" t="s">
        <v>84</v>
      </c>
      <c r="AT523" s="232" t="s">
        <v>78</v>
      </c>
      <c r="AU523" s="232" t="s">
        <v>103</v>
      </c>
      <c r="AY523" s="231" t="s">
        <v>209</v>
      </c>
      <c r="BK523" s="233">
        <f>BK524+SUM(BK525:BK544)</f>
        <v>0</v>
      </c>
    </row>
    <row r="524" spans="1:65" s="2" customFormat="1" ht="24.15" customHeight="1">
      <c r="A524" s="38"/>
      <c r="B524" s="39"/>
      <c r="C524" s="234" t="s">
        <v>1023</v>
      </c>
      <c r="D524" s="234" t="s">
        <v>210</v>
      </c>
      <c r="E524" s="235" t="s">
        <v>336</v>
      </c>
      <c r="F524" s="236" t="s">
        <v>337</v>
      </c>
      <c r="G524" s="237" t="s">
        <v>239</v>
      </c>
      <c r="H524" s="238">
        <v>1</v>
      </c>
      <c r="I524" s="239"/>
      <c r="J524" s="240">
        <f>ROUND(I524*H524,2)</f>
        <v>0</v>
      </c>
      <c r="K524" s="241"/>
      <c r="L524" s="41"/>
      <c r="M524" s="242" t="s">
        <v>1</v>
      </c>
      <c r="N524" s="243" t="s">
        <v>44</v>
      </c>
      <c r="O524" s="91"/>
      <c r="P524" s="244">
        <f>O524*H524</f>
        <v>0</v>
      </c>
      <c r="Q524" s="244">
        <v>0</v>
      </c>
      <c r="R524" s="244">
        <f>Q524*H524</f>
        <v>0</v>
      </c>
      <c r="S524" s="244">
        <v>0</v>
      </c>
      <c r="T524" s="245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46" t="s">
        <v>268</v>
      </c>
      <c r="AT524" s="246" t="s">
        <v>210</v>
      </c>
      <c r="AU524" s="246" t="s">
        <v>220</v>
      </c>
      <c r="AY524" s="15" t="s">
        <v>209</v>
      </c>
      <c r="BE524" s="138">
        <f>IF(N524="základní",J524,0)</f>
        <v>0</v>
      </c>
      <c r="BF524" s="138">
        <f>IF(N524="snížená",J524,0)</f>
        <v>0</v>
      </c>
      <c r="BG524" s="138">
        <f>IF(N524="zákl. přenesená",J524,0)</f>
        <v>0</v>
      </c>
      <c r="BH524" s="138">
        <f>IF(N524="sníž. přenesená",J524,0)</f>
        <v>0</v>
      </c>
      <c r="BI524" s="138">
        <f>IF(N524="nulová",J524,0)</f>
        <v>0</v>
      </c>
      <c r="BJ524" s="15" t="s">
        <v>84</v>
      </c>
      <c r="BK524" s="138">
        <f>ROUND(I524*H524,2)</f>
        <v>0</v>
      </c>
      <c r="BL524" s="15" t="s">
        <v>268</v>
      </c>
      <c r="BM524" s="246" t="s">
        <v>1024</v>
      </c>
    </row>
    <row r="525" spans="1:65" s="2" customFormat="1" ht="16.5" customHeight="1">
      <c r="A525" s="38"/>
      <c r="B525" s="39"/>
      <c r="C525" s="247" t="s">
        <v>1025</v>
      </c>
      <c r="D525" s="247" t="s">
        <v>221</v>
      </c>
      <c r="E525" s="248" t="s">
        <v>340</v>
      </c>
      <c r="F525" s="249" t="s">
        <v>341</v>
      </c>
      <c r="G525" s="250" t="s">
        <v>239</v>
      </c>
      <c r="H525" s="251">
        <v>1</v>
      </c>
      <c r="I525" s="252"/>
      <c r="J525" s="253">
        <f>ROUND(I525*H525,2)</f>
        <v>0</v>
      </c>
      <c r="K525" s="254"/>
      <c r="L525" s="255"/>
      <c r="M525" s="256" t="s">
        <v>1</v>
      </c>
      <c r="N525" s="257" t="s">
        <v>44</v>
      </c>
      <c r="O525" s="91"/>
      <c r="P525" s="244">
        <f>O525*H525</f>
        <v>0</v>
      </c>
      <c r="Q525" s="244">
        <v>0</v>
      </c>
      <c r="R525" s="244">
        <f>Q525*H525</f>
        <v>0</v>
      </c>
      <c r="S525" s="244">
        <v>0</v>
      </c>
      <c r="T525" s="245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46" t="s">
        <v>268</v>
      </c>
      <c r="AT525" s="246" t="s">
        <v>221</v>
      </c>
      <c r="AU525" s="246" t="s">
        <v>220</v>
      </c>
      <c r="AY525" s="15" t="s">
        <v>209</v>
      </c>
      <c r="BE525" s="138">
        <f>IF(N525="základní",J525,0)</f>
        <v>0</v>
      </c>
      <c r="BF525" s="138">
        <f>IF(N525="snížená",J525,0)</f>
        <v>0</v>
      </c>
      <c r="BG525" s="138">
        <f>IF(N525="zákl. přenesená",J525,0)</f>
        <v>0</v>
      </c>
      <c r="BH525" s="138">
        <f>IF(N525="sníž. přenesená",J525,0)</f>
        <v>0</v>
      </c>
      <c r="BI525" s="138">
        <f>IF(N525="nulová",J525,0)</f>
        <v>0</v>
      </c>
      <c r="BJ525" s="15" t="s">
        <v>84</v>
      </c>
      <c r="BK525" s="138">
        <f>ROUND(I525*H525,2)</f>
        <v>0</v>
      </c>
      <c r="BL525" s="15" t="s">
        <v>268</v>
      </c>
      <c r="BM525" s="246" t="s">
        <v>1026</v>
      </c>
    </row>
    <row r="526" spans="1:65" s="2" customFormat="1" ht="24.15" customHeight="1">
      <c r="A526" s="38"/>
      <c r="B526" s="39"/>
      <c r="C526" s="234" t="s">
        <v>268</v>
      </c>
      <c r="D526" s="234" t="s">
        <v>210</v>
      </c>
      <c r="E526" s="235" t="s">
        <v>344</v>
      </c>
      <c r="F526" s="236" t="s">
        <v>345</v>
      </c>
      <c r="G526" s="237" t="s">
        <v>246</v>
      </c>
      <c r="H526" s="238">
        <v>0.2</v>
      </c>
      <c r="I526" s="239"/>
      <c r="J526" s="240">
        <f>ROUND(I526*H526,2)</f>
        <v>0</v>
      </c>
      <c r="K526" s="241"/>
      <c r="L526" s="41"/>
      <c r="M526" s="242" t="s">
        <v>1</v>
      </c>
      <c r="N526" s="243" t="s">
        <v>44</v>
      </c>
      <c r="O526" s="91"/>
      <c r="P526" s="244">
        <f>O526*H526</f>
        <v>0</v>
      </c>
      <c r="Q526" s="244">
        <v>0</v>
      </c>
      <c r="R526" s="244">
        <f>Q526*H526</f>
        <v>0</v>
      </c>
      <c r="S526" s="244">
        <v>0</v>
      </c>
      <c r="T526" s="245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46" t="s">
        <v>268</v>
      </c>
      <c r="AT526" s="246" t="s">
        <v>210</v>
      </c>
      <c r="AU526" s="246" t="s">
        <v>220</v>
      </c>
      <c r="AY526" s="15" t="s">
        <v>209</v>
      </c>
      <c r="BE526" s="138">
        <f>IF(N526="základní",J526,0)</f>
        <v>0</v>
      </c>
      <c r="BF526" s="138">
        <f>IF(N526="snížená",J526,0)</f>
        <v>0</v>
      </c>
      <c r="BG526" s="138">
        <f>IF(N526="zákl. přenesená",J526,0)</f>
        <v>0</v>
      </c>
      <c r="BH526" s="138">
        <f>IF(N526="sníž. přenesená",J526,0)</f>
        <v>0</v>
      </c>
      <c r="BI526" s="138">
        <f>IF(N526="nulová",J526,0)</f>
        <v>0</v>
      </c>
      <c r="BJ526" s="15" t="s">
        <v>84</v>
      </c>
      <c r="BK526" s="138">
        <f>ROUND(I526*H526,2)</f>
        <v>0</v>
      </c>
      <c r="BL526" s="15" t="s">
        <v>268</v>
      </c>
      <c r="BM526" s="246" t="s">
        <v>1027</v>
      </c>
    </row>
    <row r="527" spans="1:65" s="2" customFormat="1" ht="24.15" customHeight="1">
      <c r="A527" s="38"/>
      <c r="B527" s="39"/>
      <c r="C527" s="234" t="s">
        <v>1028</v>
      </c>
      <c r="D527" s="234" t="s">
        <v>210</v>
      </c>
      <c r="E527" s="235" t="s">
        <v>348</v>
      </c>
      <c r="F527" s="236" t="s">
        <v>349</v>
      </c>
      <c r="G527" s="237" t="s">
        <v>239</v>
      </c>
      <c r="H527" s="238">
        <v>5</v>
      </c>
      <c r="I527" s="239"/>
      <c r="J527" s="240">
        <f>ROUND(I527*H527,2)</f>
        <v>0</v>
      </c>
      <c r="K527" s="241"/>
      <c r="L527" s="41"/>
      <c r="M527" s="242" t="s">
        <v>1</v>
      </c>
      <c r="N527" s="243" t="s">
        <v>44</v>
      </c>
      <c r="O527" s="91"/>
      <c r="P527" s="244">
        <f>O527*H527</f>
        <v>0</v>
      </c>
      <c r="Q527" s="244">
        <v>0</v>
      </c>
      <c r="R527" s="244">
        <f>Q527*H527</f>
        <v>0</v>
      </c>
      <c r="S527" s="244">
        <v>0</v>
      </c>
      <c r="T527" s="245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46" t="s">
        <v>251</v>
      </c>
      <c r="AT527" s="246" t="s">
        <v>210</v>
      </c>
      <c r="AU527" s="246" t="s">
        <v>220</v>
      </c>
      <c r="AY527" s="15" t="s">
        <v>209</v>
      </c>
      <c r="BE527" s="138">
        <f>IF(N527="základní",J527,0)</f>
        <v>0</v>
      </c>
      <c r="BF527" s="138">
        <f>IF(N527="snížená",J527,0)</f>
        <v>0</v>
      </c>
      <c r="BG527" s="138">
        <f>IF(N527="zákl. přenesená",J527,0)</f>
        <v>0</v>
      </c>
      <c r="BH527" s="138">
        <f>IF(N527="sníž. přenesená",J527,0)</f>
        <v>0</v>
      </c>
      <c r="BI527" s="138">
        <f>IF(N527="nulová",J527,0)</f>
        <v>0</v>
      </c>
      <c r="BJ527" s="15" t="s">
        <v>84</v>
      </c>
      <c r="BK527" s="138">
        <f>ROUND(I527*H527,2)</f>
        <v>0</v>
      </c>
      <c r="BL527" s="15" t="s">
        <v>251</v>
      </c>
      <c r="BM527" s="246" t="s">
        <v>1029</v>
      </c>
    </row>
    <row r="528" spans="1:65" s="2" customFormat="1" ht="24.15" customHeight="1">
      <c r="A528" s="38"/>
      <c r="B528" s="39"/>
      <c r="C528" s="234" t="s">
        <v>1030</v>
      </c>
      <c r="D528" s="234" t="s">
        <v>210</v>
      </c>
      <c r="E528" s="235" t="s">
        <v>352</v>
      </c>
      <c r="F528" s="236" t="s">
        <v>353</v>
      </c>
      <c r="G528" s="237" t="s">
        <v>239</v>
      </c>
      <c r="H528" s="238">
        <v>4</v>
      </c>
      <c r="I528" s="239"/>
      <c r="J528" s="240">
        <f>ROUND(I528*H528,2)</f>
        <v>0</v>
      </c>
      <c r="K528" s="241"/>
      <c r="L528" s="41"/>
      <c r="M528" s="242" t="s">
        <v>1</v>
      </c>
      <c r="N528" s="243" t="s">
        <v>44</v>
      </c>
      <c r="O528" s="91"/>
      <c r="P528" s="244">
        <f>O528*H528</f>
        <v>0</v>
      </c>
      <c r="Q528" s="244">
        <v>0</v>
      </c>
      <c r="R528" s="244">
        <f>Q528*H528</f>
        <v>0</v>
      </c>
      <c r="S528" s="244">
        <v>0</v>
      </c>
      <c r="T528" s="245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46" t="s">
        <v>268</v>
      </c>
      <c r="AT528" s="246" t="s">
        <v>210</v>
      </c>
      <c r="AU528" s="246" t="s">
        <v>220</v>
      </c>
      <c r="AY528" s="15" t="s">
        <v>209</v>
      </c>
      <c r="BE528" s="138">
        <f>IF(N528="základní",J528,0)</f>
        <v>0</v>
      </c>
      <c r="BF528" s="138">
        <f>IF(N528="snížená",J528,0)</f>
        <v>0</v>
      </c>
      <c r="BG528" s="138">
        <f>IF(N528="zákl. přenesená",J528,0)</f>
        <v>0</v>
      </c>
      <c r="BH528" s="138">
        <f>IF(N528="sníž. přenesená",J528,0)</f>
        <v>0</v>
      </c>
      <c r="BI528" s="138">
        <f>IF(N528="nulová",J528,0)</f>
        <v>0</v>
      </c>
      <c r="BJ528" s="15" t="s">
        <v>84</v>
      </c>
      <c r="BK528" s="138">
        <f>ROUND(I528*H528,2)</f>
        <v>0</v>
      </c>
      <c r="BL528" s="15" t="s">
        <v>268</v>
      </c>
      <c r="BM528" s="246" t="s">
        <v>1031</v>
      </c>
    </row>
    <row r="529" spans="1:65" s="2" customFormat="1" ht="16.5" customHeight="1">
      <c r="A529" s="38"/>
      <c r="B529" s="39"/>
      <c r="C529" s="247" t="s">
        <v>1032</v>
      </c>
      <c r="D529" s="247" t="s">
        <v>221</v>
      </c>
      <c r="E529" s="248" t="s">
        <v>356</v>
      </c>
      <c r="F529" s="249" t="s">
        <v>357</v>
      </c>
      <c r="G529" s="250" t="s">
        <v>239</v>
      </c>
      <c r="H529" s="251">
        <v>1</v>
      </c>
      <c r="I529" s="252"/>
      <c r="J529" s="253">
        <f>ROUND(I529*H529,2)</f>
        <v>0</v>
      </c>
      <c r="K529" s="254"/>
      <c r="L529" s="255"/>
      <c r="M529" s="256" t="s">
        <v>1</v>
      </c>
      <c r="N529" s="257" t="s">
        <v>44</v>
      </c>
      <c r="O529" s="91"/>
      <c r="P529" s="244">
        <f>O529*H529</f>
        <v>0</v>
      </c>
      <c r="Q529" s="244">
        <v>3E-05</v>
      </c>
      <c r="R529" s="244">
        <f>Q529*H529</f>
        <v>3E-05</v>
      </c>
      <c r="S529" s="244">
        <v>0</v>
      </c>
      <c r="T529" s="245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46" t="s">
        <v>268</v>
      </c>
      <c r="AT529" s="246" t="s">
        <v>221</v>
      </c>
      <c r="AU529" s="246" t="s">
        <v>220</v>
      </c>
      <c r="AY529" s="15" t="s">
        <v>209</v>
      </c>
      <c r="BE529" s="138">
        <f>IF(N529="základní",J529,0)</f>
        <v>0</v>
      </c>
      <c r="BF529" s="138">
        <f>IF(N529="snížená",J529,0)</f>
        <v>0</v>
      </c>
      <c r="BG529" s="138">
        <f>IF(N529="zákl. přenesená",J529,0)</f>
        <v>0</v>
      </c>
      <c r="BH529" s="138">
        <f>IF(N529="sníž. přenesená",J529,0)</f>
        <v>0</v>
      </c>
      <c r="BI529" s="138">
        <f>IF(N529="nulová",J529,0)</f>
        <v>0</v>
      </c>
      <c r="BJ529" s="15" t="s">
        <v>84</v>
      </c>
      <c r="BK529" s="138">
        <f>ROUND(I529*H529,2)</f>
        <v>0</v>
      </c>
      <c r="BL529" s="15" t="s">
        <v>268</v>
      </c>
      <c r="BM529" s="246" t="s">
        <v>1033</v>
      </c>
    </row>
    <row r="530" spans="1:65" s="2" customFormat="1" ht="21.75" customHeight="1">
      <c r="A530" s="38"/>
      <c r="B530" s="39"/>
      <c r="C530" s="247" t="s">
        <v>1034</v>
      </c>
      <c r="D530" s="247" t="s">
        <v>221</v>
      </c>
      <c r="E530" s="248" t="s">
        <v>359</v>
      </c>
      <c r="F530" s="249" t="s">
        <v>360</v>
      </c>
      <c r="G530" s="250" t="s">
        <v>239</v>
      </c>
      <c r="H530" s="251">
        <v>1</v>
      </c>
      <c r="I530" s="252"/>
      <c r="J530" s="253">
        <f>ROUND(I530*H530,2)</f>
        <v>0</v>
      </c>
      <c r="K530" s="254"/>
      <c r="L530" s="255"/>
      <c r="M530" s="256" t="s">
        <v>1</v>
      </c>
      <c r="N530" s="257" t="s">
        <v>44</v>
      </c>
      <c r="O530" s="91"/>
      <c r="P530" s="244">
        <f>O530*H530</f>
        <v>0</v>
      </c>
      <c r="Q530" s="244">
        <v>3E-05</v>
      </c>
      <c r="R530" s="244">
        <f>Q530*H530</f>
        <v>3E-05</v>
      </c>
      <c r="S530" s="244">
        <v>0</v>
      </c>
      <c r="T530" s="245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46" t="s">
        <v>284</v>
      </c>
      <c r="AT530" s="246" t="s">
        <v>221</v>
      </c>
      <c r="AU530" s="246" t="s">
        <v>220</v>
      </c>
      <c r="AY530" s="15" t="s">
        <v>209</v>
      </c>
      <c r="BE530" s="138">
        <f>IF(N530="základní",J530,0)</f>
        <v>0</v>
      </c>
      <c r="BF530" s="138">
        <f>IF(N530="snížená",J530,0)</f>
        <v>0</v>
      </c>
      <c r="BG530" s="138">
        <f>IF(N530="zákl. přenesená",J530,0)</f>
        <v>0</v>
      </c>
      <c r="BH530" s="138">
        <f>IF(N530="sníž. přenesená",J530,0)</f>
        <v>0</v>
      </c>
      <c r="BI530" s="138">
        <f>IF(N530="nulová",J530,0)</f>
        <v>0</v>
      </c>
      <c r="BJ530" s="15" t="s">
        <v>84</v>
      </c>
      <c r="BK530" s="138">
        <f>ROUND(I530*H530,2)</f>
        <v>0</v>
      </c>
      <c r="BL530" s="15" t="s">
        <v>251</v>
      </c>
      <c r="BM530" s="246" t="s">
        <v>1035</v>
      </c>
    </row>
    <row r="531" spans="1:65" s="2" customFormat="1" ht="16.5" customHeight="1">
      <c r="A531" s="38"/>
      <c r="B531" s="39"/>
      <c r="C531" s="247" t="s">
        <v>1036</v>
      </c>
      <c r="D531" s="247" t="s">
        <v>221</v>
      </c>
      <c r="E531" s="248" t="s">
        <v>363</v>
      </c>
      <c r="F531" s="249" t="s">
        <v>364</v>
      </c>
      <c r="G531" s="250" t="s">
        <v>259</v>
      </c>
      <c r="H531" s="251">
        <v>0.007</v>
      </c>
      <c r="I531" s="252"/>
      <c r="J531" s="253">
        <f>ROUND(I531*H531,2)</f>
        <v>0</v>
      </c>
      <c r="K531" s="254"/>
      <c r="L531" s="255"/>
      <c r="M531" s="256" t="s">
        <v>1</v>
      </c>
      <c r="N531" s="257" t="s">
        <v>44</v>
      </c>
      <c r="O531" s="91"/>
      <c r="P531" s="244">
        <f>O531*H531</f>
        <v>0</v>
      </c>
      <c r="Q531" s="244">
        <v>0.16</v>
      </c>
      <c r="R531" s="244">
        <f>Q531*H531</f>
        <v>0.0011200000000000001</v>
      </c>
      <c r="S531" s="244">
        <v>0</v>
      </c>
      <c r="T531" s="245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46" t="s">
        <v>284</v>
      </c>
      <c r="AT531" s="246" t="s">
        <v>221</v>
      </c>
      <c r="AU531" s="246" t="s">
        <v>220</v>
      </c>
      <c r="AY531" s="15" t="s">
        <v>209</v>
      </c>
      <c r="BE531" s="138">
        <f>IF(N531="základní",J531,0)</f>
        <v>0</v>
      </c>
      <c r="BF531" s="138">
        <f>IF(N531="snížená",J531,0)</f>
        <v>0</v>
      </c>
      <c r="BG531" s="138">
        <f>IF(N531="zákl. přenesená",J531,0)</f>
        <v>0</v>
      </c>
      <c r="BH531" s="138">
        <f>IF(N531="sníž. přenesená",J531,0)</f>
        <v>0</v>
      </c>
      <c r="BI531" s="138">
        <f>IF(N531="nulová",J531,0)</f>
        <v>0</v>
      </c>
      <c r="BJ531" s="15" t="s">
        <v>84</v>
      </c>
      <c r="BK531" s="138">
        <f>ROUND(I531*H531,2)</f>
        <v>0</v>
      </c>
      <c r="BL531" s="15" t="s">
        <v>251</v>
      </c>
      <c r="BM531" s="246" t="s">
        <v>1037</v>
      </c>
    </row>
    <row r="532" spans="1:65" s="2" customFormat="1" ht="16.5" customHeight="1">
      <c r="A532" s="38"/>
      <c r="B532" s="39"/>
      <c r="C532" s="247" t="s">
        <v>1038</v>
      </c>
      <c r="D532" s="247" t="s">
        <v>221</v>
      </c>
      <c r="E532" s="248" t="s">
        <v>257</v>
      </c>
      <c r="F532" s="249" t="s">
        <v>258</v>
      </c>
      <c r="G532" s="250" t="s">
        <v>259</v>
      </c>
      <c r="H532" s="251">
        <v>0.002</v>
      </c>
      <c r="I532" s="252"/>
      <c r="J532" s="253">
        <f>ROUND(I532*H532,2)</f>
        <v>0</v>
      </c>
      <c r="K532" s="254"/>
      <c r="L532" s="255"/>
      <c r="M532" s="256" t="s">
        <v>1</v>
      </c>
      <c r="N532" s="257" t="s">
        <v>44</v>
      </c>
      <c r="O532" s="91"/>
      <c r="P532" s="244">
        <f>O532*H532</f>
        <v>0</v>
      </c>
      <c r="Q532" s="244">
        <v>0.9</v>
      </c>
      <c r="R532" s="244">
        <f>Q532*H532</f>
        <v>0.0018000000000000002</v>
      </c>
      <c r="S532" s="244">
        <v>0</v>
      </c>
      <c r="T532" s="245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46" t="s">
        <v>284</v>
      </c>
      <c r="AT532" s="246" t="s">
        <v>221</v>
      </c>
      <c r="AU532" s="246" t="s">
        <v>220</v>
      </c>
      <c r="AY532" s="15" t="s">
        <v>209</v>
      </c>
      <c r="BE532" s="138">
        <f>IF(N532="základní",J532,0)</f>
        <v>0</v>
      </c>
      <c r="BF532" s="138">
        <f>IF(N532="snížená",J532,0)</f>
        <v>0</v>
      </c>
      <c r="BG532" s="138">
        <f>IF(N532="zákl. přenesená",J532,0)</f>
        <v>0</v>
      </c>
      <c r="BH532" s="138">
        <f>IF(N532="sníž. přenesená",J532,0)</f>
        <v>0</v>
      </c>
      <c r="BI532" s="138">
        <f>IF(N532="nulová",J532,0)</f>
        <v>0</v>
      </c>
      <c r="BJ532" s="15" t="s">
        <v>84</v>
      </c>
      <c r="BK532" s="138">
        <f>ROUND(I532*H532,2)</f>
        <v>0</v>
      </c>
      <c r="BL532" s="15" t="s">
        <v>251</v>
      </c>
      <c r="BM532" s="246" t="s">
        <v>1039</v>
      </c>
    </row>
    <row r="533" spans="1:65" s="2" customFormat="1" ht="16.5" customHeight="1">
      <c r="A533" s="38"/>
      <c r="B533" s="39"/>
      <c r="C533" s="247" t="s">
        <v>1040</v>
      </c>
      <c r="D533" s="247" t="s">
        <v>221</v>
      </c>
      <c r="E533" s="248" t="s">
        <v>369</v>
      </c>
      <c r="F533" s="249" t="s">
        <v>370</v>
      </c>
      <c r="G533" s="250" t="s">
        <v>239</v>
      </c>
      <c r="H533" s="251">
        <v>2</v>
      </c>
      <c r="I533" s="252"/>
      <c r="J533" s="253">
        <f>ROUND(I533*H533,2)</f>
        <v>0</v>
      </c>
      <c r="K533" s="254"/>
      <c r="L533" s="255"/>
      <c r="M533" s="256" t="s">
        <v>1</v>
      </c>
      <c r="N533" s="257" t="s">
        <v>44</v>
      </c>
      <c r="O533" s="91"/>
      <c r="P533" s="244">
        <f>O533*H533</f>
        <v>0</v>
      </c>
      <c r="Q533" s="244">
        <v>0</v>
      </c>
      <c r="R533" s="244">
        <f>Q533*H533</f>
        <v>0</v>
      </c>
      <c r="S533" s="244">
        <v>0</v>
      </c>
      <c r="T533" s="245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46" t="s">
        <v>268</v>
      </c>
      <c r="AT533" s="246" t="s">
        <v>221</v>
      </c>
      <c r="AU533" s="246" t="s">
        <v>220</v>
      </c>
      <c r="AY533" s="15" t="s">
        <v>209</v>
      </c>
      <c r="BE533" s="138">
        <f>IF(N533="základní",J533,0)</f>
        <v>0</v>
      </c>
      <c r="BF533" s="138">
        <f>IF(N533="snížená",J533,0)</f>
        <v>0</v>
      </c>
      <c r="BG533" s="138">
        <f>IF(N533="zákl. přenesená",J533,0)</f>
        <v>0</v>
      </c>
      <c r="BH533" s="138">
        <f>IF(N533="sníž. přenesená",J533,0)</f>
        <v>0</v>
      </c>
      <c r="BI533" s="138">
        <f>IF(N533="nulová",J533,0)</f>
        <v>0</v>
      </c>
      <c r="BJ533" s="15" t="s">
        <v>84</v>
      </c>
      <c r="BK533" s="138">
        <f>ROUND(I533*H533,2)</f>
        <v>0</v>
      </c>
      <c r="BL533" s="15" t="s">
        <v>268</v>
      </c>
      <c r="BM533" s="246" t="s">
        <v>1041</v>
      </c>
    </row>
    <row r="534" spans="1:65" s="2" customFormat="1" ht="16.5" customHeight="1">
      <c r="A534" s="38"/>
      <c r="B534" s="39"/>
      <c r="C534" s="234" t="s">
        <v>1042</v>
      </c>
      <c r="D534" s="234" t="s">
        <v>210</v>
      </c>
      <c r="E534" s="235" t="s">
        <v>403</v>
      </c>
      <c r="F534" s="236" t="s">
        <v>404</v>
      </c>
      <c r="G534" s="237" t="s">
        <v>239</v>
      </c>
      <c r="H534" s="238">
        <v>1</v>
      </c>
      <c r="I534" s="239"/>
      <c r="J534" s="240">
        <f>ROUND(I534*H534,2)</f>
        <v>0</v>
      </c>
      <c r="K534" s="241"/>
      <c r="L534" s="41"/>
      <c r="M534" s="242" t="s">
        <v>1</v>
      </c>
      <c r="N534" s="243" t="s">
        <v>44</v>
      </c>
      <c r="O534" s="91"/>
      <c r="P534" s="244">
        <f>O534*H534</f>
        <v>0</v>
      </c>
      <c r="Q534" s="244">
        <v>0</v>
      </c>
      <c r="R534" s="244">
        <f>Q534*H534</f>
        <v>0</v>
      </c>
      <c r="S534" s="244">
        <v>0</v>
      </c>
      <c r="T534" s="245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46" t="s">
        <v>218</v>
      </c>
      <c r="AT534" s="246" t="s">
        <v>210</v>
      </c>
      <c r="AU534" s="246" t="s">
        <v>220</v>
      </c>
      <c r="AY534" s="15" t="s">
        <v>209</v>
      </c>
      <c r="BE534" s="138">
        <f>IF(N534="základní",J534,0)</f>
        <v>0</v>
      </c>
      <c r="BF534" s="138">
        <f>IF(N534="snížená",J534,0)</f>
        <v>0</v>
      </c>
      <c r="BG534" s="138">
        <f>IF(N534="zákl. přenesená",J534,0)</f>
        <v>0</v>
      </c>
      <c r="BH534" s="138">
        <f>IF(N534="sníž. přenesená",J534,0)</f>
        <v>0</v>
      </c>
      <c r="BI534" s="138">
        <f>IF(N534="nulová",J534,0)</f>
        <v>0</v>
      </c>
      <c r="BJ534" s="15" t="s">
        <v>84</v>
      </c>
      <c r="BK534" s="138">
        <f>ROUND(I534*H534,2)</f>
        <v>0</v>
      </c>
      <c r="BL534" s="15" t="s">
        <v>218</v>
      </c>
      <c r="BM534" s="246" t="s">
        <v>1043</v>
      </c>
    </row>
    <row r="535" spans="1:65" s="2" customFormat="1" ht="16.5" customHeight="1">
      <c r="A535" s="38"/>
      <c r="B535" s="39"/>
      <c r="C535" s="247" t="s">
        <v>1044</v>
      </c>
      <c r="D535" s="247" t="s">
        <v>221</v>
      </c>
      <c r="E535" s="248" t="s">
        <v>1045</v>
      </c>
      <c r="F535" s="249" t="s">
        <v>1046</v>
      </c>
      <c r="G535" s="250" t="s">
        <v>1</v>
      </c>
      <c r="H535" s="251">
        <v>1</v>
      </c>
      <c r="I535" s="252"/>
      <c r="J535" s="253">
        <f>ROUND(I535*H535,2)</f>
        <v>0</v>
      </c>
      <c r="K535" s="254"/>
      <c r="L535" s="255"/>
      <c r="M535" s="256" t="s">
        <v>1</v>
      </c>
      <c r="N535" s="257" t="s">
        <v>44</v>
      </c>
      <c r="O535" s="91"/>
      <c r="P535" s="244">
        <f>O535*H535</f>
        <v>0</v>
      </c>
      <c r="Q535" s="244">
        <v>0</v>
      </c>
      <c r="R535" s="244">
        <f>Q535*H535</f>
        <v>0</v>
      </c>
      <c r="S535" s="244">
        <v>0</v>
      </c>
      <c r="T535" s="245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46" t="s">
        <v>225</v>
      </c>
      <c r="AT535" s="246" t="s">
        <v>221</v>
      </c>
      <c r="AU535" s="246" t="s">
        <v>220</v>
      </c>
      <c r="AY535" s="15" t="s">
        <v>209</v>
      </c>
      <c r="BE535" s="138">
        <f>IF(N535="základní",J535,0)</f>
        <v>0</v>
      </c>
      <c r="BF535" s="138">
        <f>IF(N535="snížená",J535,0)</f>
        <v>0</v>
      </c>
      <c r="BG535" s="138">
        <f>IF(N535="zákl. přenesená",J535,0)</f>
        <v>0</v>
      </c>
      <c r="BH535" s="138">
        <f>IF(N535="sníž. přenesená",J535,0)</f>
        <v>0</v>
      </c>
      <c r="BI535" s="138">
        <f>IF(N535="nulová",J535,0)</f>
        <v>0</v>
      </c>
      <c r="BJ535" s="15" t="s">
        <v>84</v>
      </c>
      <c r="BK535" s="138">
        <f>ROUND(I535*H535,2)</f>
        <v>0</v>
      </c>
      <c r="BL535" s="15" t="s">
        <v>218</v>
      </c>
      <c r="BM535" s="246" t="s">
        <v>1047</v>
      </c>
    </row>
    <row r="536" spans="1:65" s="2" customFormat="1" ht="16.5" customHeight="1">
      <c r="A536" s="38"/>
      <c r="B536" s="39"/>
      <c r="C536" s="247" t="s">
        <v>1048</v>
      </c>
      <c r="D536" s="247" t="s">
        <v>221</v>
      </c>
      <c r="E536" s="248" t="s">
        <v>377</v>
      </c>
      <c r="F536" s="249" t="s">
        <v>378</v>
      </c>
      <c r="G536" s="250" t="s">
        <v>379</v>
      </c>
      <c r="H536" s="251">
        <v>1</v>
      </c>
      <c r="I536" s="252"/>
      <c r="J536" s="253">
        <f>ROUND(I536*H536,2)</f>
        <v>0</v>
      </c>
      <c r="K536" s="254"/>
      <c r="L536" s="255"/>
      <c r="M536" s="256" t="s">
        <v>1</v>
      </c>
      <c r="N536" s="257" t="s">
        <v>44</v>
      </c>
      <c r="O536" s="91"/>
      <c r="P536" s="244">
        <f>O536*H536</f>
        <v>0</v>
      </c>
      <c r="Q536" s="244">
        <v>0.001</v>
      </c>
      <c r="R536" s="244">
        <f>Q536*H536</f>
        <v>0.001</v>
      </c>
      <c r="S536" s="244">
        <v>0</v>
      </c>
      <c r="T536" s="245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46" t="s">
        <v>268</v>
      </c>
      <c r="AT536" s="246" t="s">
        <v>221</v>
      </c>
      <c r="AU536" s="246" t="s">
        <v>220</v>
      </c>
      <c r="AY536" s="15" t="s">
        <v>209</v>
      </c>
      <c r="BE536" s="138">
        <f>IF(N536="základní",J536,0)</f>
        <v>0</v>
      </c>
      <c r="BF536" s="138">
        <f>IF(N536="snížená",J536,0)</f>
        <v>0</v>
      </c>
      <c r="BG536" s="138">
        <f>IF(N536="zákl. přenesená",J536,0)</f>
        <v>0</v>
      </c>
      <c r="BH536" s="138">
        <f>IF(N536="sníž. přenesená",J536,0)</f>
        <v>0</v>
      </c>
      <c r="BI536" s="138">
        <f>IF(N536="nulová",J536,0)</f>
        <v>0</v>
      </c>
      <c r="BJ536" s="15" t="s">
        <v>84</v>
      </c>
      <c r="BK536" s="138">
        <f>ROUND(I536*H536,2)</f>
        <v>0</v>
      </c>
      <c r="BL536" s="15" t="s">
        <v>268</v>
      </c>
      <c r="BM536" s="246" t="s">
        <v>1049</v>
      </c>
    </row>
    <row r="537" spans="1:65" s="2" customFormat="1" ht="16.5" customHeight="1">
      <c r="A537" s="38"/>
      <c r="B537" s="39"/>
      <c r="C537" s="247" t="s">
        <v>1050</v>
      </c>
      <c r="D537" s="247" t="s">
        <v>221</v>
      </c>
      <c r="E537" s="248" t="s">
        <v>382</v>
      </c>
      <c r="F537" s="249" t="s">
        <v>383</v>
      </c>
      <c r="G537" s="250" t="s">
        <v>239</v>
      </c>
      <c r="H537" s="251">
        <v>1</v>
      </c>
      <c r="I537" s="252"/>
      <c r="J537" s="253">
        <f>ROUND(I537*H537,2)</f>
        <v>0</v>
      </c>
      <c r="K537" s="254"/>
      <c r="L537" s="255"/>
      <c r="M537" s="256" t="s">
        <v>1</v>
      </c>
      <c r="N537" s="257" t="s">
        <v>44</v>
      </c>
      <c r="O537" s="91"/>
      <c r="P537" s="244">
        <f>O537*H537</f>
        <v>0</v>
      </c>
      <c r="Q537" s="244">
        <v>0</v>
      </c>
      <c r="R537" s="244">
        <f>Q537*H537</f>
        <v>0</v>
      </c>
      <c r="S537" s="244">
        <v>0</v>
      </c>
      <c r="T537" s="245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46" t="s">
        <v>268</v>
      </c>
      <c r="AT537" s="246" t="s">
        <v>221</v>
      </c>
      <c r="AU537" s="246" t="s">
        <v>220</v>
      </c>
      <c r="AY537" s="15" t="s">
        <v>209</v>
      </c>
      <c r="BE537" s="138">
        <f>IF(N537="základní",J537,0)</f>
        <v>0</v>
      </c>
      <c r="BF537" s="138">
        <f>IF(N537="snížená",J537,0)</f>
        <v>0</v>
      </c>
      <c r="BG537" s="138">
        <f>IF(N537="zákl. přenesená",J537,0)</f>
        <v>0</v>
      </c>
      <c r="BH537" s="138">
        <f>IF(N537="sníž. přenesená",J537,0)</f>
        <v>0</v>
      </c>
      <c r="BI537" s="138">
        <f>IF(N537="nulová",J537,0)</f>
        <v>0</v>
      </c>
      <c r="BJ537" s="15" t="s">
        <v>84</v>
      </c>
      <c r="BK537" s="138">
        <f>ROUND(I537*H537,2)</f>
        <v>0</v>
      </c>
      <c r="BL537" s="15" t="s">
        <v>268</v>
      </c>
      <c r="BM537" s="246" t="s">
        <v>1051</v>
      </c>
    </row>
    <row r="538" spans="1:65" s="2" customFormat="1" ht="24.15" customHeight="1">
      <c r="A538" s="38"/>
      <c r="B538" s="39"/>
      <c r="C538" s="234" t="s">
        <v>1052</v>
      </c>
      <c r="D538" s="234" t="s">
        <v>210</v>
      </c>
      <c r="E538" s="235" t="s">
        <v>386</v>
      </c>
      <c r="F538" s="236" t="s">
        <v>387</v>
      </c>
      <c r="G538" s="237" t="s">
        <v>246</v>
      </c>
      <c r="H538" s="238">
        <v>1</v>
      </c>
      <c r="I538" s="239"/>
      <c r="J538" s="240">
        <f>ROUND(I538*H538,2)</f>
        <v>0</v>
      </c>
      <c r="K538" s="241"/>
      <c r="L538" s="41"/>
      <c r="M538" s="242" t="s">
        <v>1</v>
      </c>
      <c r="N538" s="243" t="s">
        <v>44</v>
      </c>
      <c r="O538" s="91"/>
      <c r="P538" s="244">
        <f>O538*H538</f>
        <v>0</v>
      </c>
      <c r="Q538" s="244">
        <v>0</v>
      </c>
      <c r="R538" s="244">
        <f>Q538*H538</f>
        <v>0</v>
      </c>
      <c r="S538" s="244">
        <v>0</v>
      </c>
      <c r="T538" s="245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46" t="s">
        <v>251</v>
      </c>
      <c r="AT538" s="246" t="s">
        <v>210</v>
      </c>
      <c r="AU538" s="246" t="s">
        <v>220</v>
      </c>
      <c r="AY538" s="15" t="s">
        <v>209</v>
      </c>
      <c r="BE538" s="138">
        <f>IF(N538="základní",J538,0)</f>
        <v>0</v>
      </c>
      <c r="BF538" s="138">
        <f>IF(N538="snížená",J538,0)</f>
        <v>0</v>
      </c>
      <c r="BG538" s="138">
        <f>IF(N538="zákl. přenesená",J538,0)</f>
        <v>0</v>
      </c>
      <c r="BH538" s="138">
        <f>IF(N538="sníž. přenesená",J538,0)</f>
        <v>0</v>
      </c>
      <c r="BI538" s="138">
        <f>IF(N538="nulová",J538,0)</f>
        <v>0</v>
      </c>
      <c r="BJ538" s="15" t="s">
        <v>84</v>
      </c>
      <c r="BK538" s="138">
        <f>ROUND(I538*H538,2)</f>
        <v>0</v>
      </c>
      <c r="BL538" s="15" t="s">
        <v>251</v>
      </c>
      <c r="BM538" s="246" t="s">
        <v>1053</v>
      </c>
    </row>
    <row r="539" spans="1:65" s="2" customFormat="1" ht="16.5" customHeight="1">
      <c r="A539" s="38"/>
      <c r="B539" s="39"/>
      <c r="C539" s="234" t="s">
        <v>1054</v>
      </c>
      <c r="D539" s="234" t="s">
        <v>210</v>
      </c>
      <c r="E539" s="235" t="s">
        <v>1055</v>
      </c>
      <c r="F539" s="236" t="s">
        <v>1056</v>
      </c>
      <c r="G539" s="237" t="s">
        <v>239</v>
      </c>
      <c r="H539" s="238">
        <v>1</v>
      </c>
      <c r="I539" s="239"/>
      <c r="J539" s="240">
        <f>ROUND(I539*H539,2)</f>
        <v>0</v>
      </c>
      <c r="K539" s="241"/>
      <c r="L539" s="41"/>
      <c r="M539" s="242" t="s">
        <v>1</v>
      </c>
      <c r="N539" s="243" t="s">
        <v>44</v>
      </c>
      <c r="O539" s="91"/>
      <c r="P539" s="244">
        <f>O539*H539</f>
        <v>0</v>
      </c>
      <c r="Q539" s="244">
        <v>0</v>
      </c>
      <c r="R539" s="244">
        <f>Q539*H539</f>
        <v>0</v>
      </c>
      <c r="S539" s="244">
        <v>0</v>
      </c>
      <c r="T539" s="245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46" t="s">
        <v>251</v>
      </c>
      <c r="AT539" s="246" t="s">
        <v>210</v>
      </c>
      <c r="AU539" s="246" t="s">
        <v>220</v>
      </c>
      <c r="AY539" s="15" t="s">
        <v>209</v>
      </c>
      <c r="BE539" s="138">
        <f>IF(N539="základní",J539,0)</f>
        <v>0</v>
      </c>
      <c r="BF539" s="138">
        <f>IF(N539="snížená",J539,0)</f>
        <v>0</v>
      </c>
      <c r="BG539" s="138">
        <f>IF(N539="zákl. přenesená",J539,0)</f>
        <v>0</v>
      </c>
      <c r="BH539" s="138">
        <f>IF(N539="sníž. přenesená",J539,0)</f>
        <v>0</v>
      </c>
      <c r="BI539" s="138">
        <f>IF(N539="nulová",J539,0)</f>
        <v>0</v>
      </c>
      <c r="BJ539" s="15" t="s">
        <v>84</v>
      </c>
      <c r="BK539" s="138">
        <f>ROUND(I539*H539,2)</f>
        <v>0</v>
      </c>
      <c r="BL539" s="15" t="s">
        <v>251</v>
      </c>
      <c r="BM539" s="246" t="s">
        <v>1057</v>
      </c>
    </row>
    <row r="540" spans="1:65" s="2" customFormat="1" ht="21.75" customHeight="1">
      <c r="A540" s="38"/>
      <c r="B540" s="39"/>
      <c r="C540" s="247" t="s">
        <v>1058</v>
      </c>
      <c r="D540" s="247" t="s">
        <v>221</v>
      </c>
      <c r="E540" s="248" t="s">
        <v>390</v>
      </c>
      <c r="F540" s="249" t="s">
        <v>391</v>
      </c>
      <c r="G540" s="250" t="s">
        <v>392</v>
      </c>
      <c r="H540" s="251">
        <v>1</v>
      </c>
      <c r="I540" s="252"/>
      <c r="J540" s="253">
        <f>ROUND(I540*H540,2)</f>
        <v>0</v>
      </c>
      <c r="K540" s="254"/>
      <c r="L540" s="255"/>
      <c r="M540" s="256" t="s">
        <v>1</v>
      </c>
      <c r="N540" s="257" t="s">
        <v>44</v>
      </c>
      <c r="O540" s="91"/>
      <c r="P540" s="244">
        <f>O540*H540</f>
        <v>0</v>
      </c>
      <c r="Q540" s="244">
        <v>0</v>
      </c>
      <c r="R540" s="244">
        <f>Q540*H540</f>
        <v>0</v>
      </c>
      <c r="S540" s="244">
        <v>0</v>
      </c>
      <c r="T540" s="245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46" t="s">
        <v>268</v>
      </c>
      <c r="AT540" s="246" t="s">
        <v>221</v>
      </c>
      <c r="AU540" s="246" t="s">
        <v>220</v>
      </c>
      <c r="AY540" s="15" t="s">
        <v>209</v>
      </c>
      <c r="BE540" s="138">
        <f>IF(N540="základní",J540,0)</f>
        <v>0</v>
      </c>
      <c r="BF540" s="138">
        <f>IF(N540="snížená",J540,0)</f>
        <v>0</v>
      </c>
      <c r="BG540" s="138">
        <f>IF(N540="zákl. přenesená",J540,0)</f>
        <v>0</v>
      </c>
      <c r="BH540" s="138">
        <f>IF(N540="sníž. přenesená",J540,0)</f>
        <v>0</v>
      </c>
      <c r="BI540" s="138">
        <f>IF(N540="nulová",J540,0)</f>
        <v>0</v>
      </c>
      <c r="BJ540" s="15" t="s">
        <v>84</v>
      </c>
      <c r="BK540" s="138">
        <f>ROUND(I540*H540,2)</f>
        <v>0</v>
      </c>
      <c r="BL540" s="15" t="s">
        <v>268</v>
      </c>
      <c r="BM540" s="246" t="s">
        <v>1059</v>
      </c>
    </row>
    <row r="541" spans="1:65" s="2" customFormat="1" ht="16.5" customHeight="1">
      <c r="A541" s="38"/>
      <c r="B541" s="39"/>
      <c r="C541" s="247" t="s">
        <v>1060</v>
      </c>
      <c r="D541" s="247" t="s">
        <v>221</v>
      </c>
      <c r="E541" s="248" t="s">
        <v>395</v>
      </c>
      <c r="F541" s="249" t="s">
        <v>396</v>
      </c>
      <c r="G541" s="250" t="s">
        <v>239</v>
      </c>
      <c r="H541" s="251">
        <v>1</v>
      </c>
      <c r="I541" s="252"/>
      <c r="J541" s="253">
        <f>ROUND(I541*H541,2)</f>
        <v>0</v>
      </c>
      <c r="K541" s="254"/>
      <c r="L541" s="255"/>
      <c r="M541" s="256" t="s">
        <v>1</v>
      </c>
      <c r="N541" s="257" t="s">
        <v>44</v>
      </c>
      <c r="O541" s="91"/>
      <c r="P541" s="244">
        <f>O541*H541</f>
        <v>0</v>
      </c>
      <c r="Q541" s="244">
        <v>1E-05</v>
      </c>
      <c r="R541" s="244">
        <f>Q541*H541</f>
        <v>1E-05</v>
      </c>
      <c r="S541" s="244">
        <v>0</v>
      </c>
      <c r="T541" s="245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46" t="s">
        <v>268</v>
      </c>
      <c r="AT541" s="246" t="s">
        <v>221</v>
      </c>
      <c r="AU541" s="246" t="s">
        <v>220</v>
      </c>
      <c r="AY541" s="15" t="s">
        <v>209</v>
      </c>
      <c r="BE541" s="138">
        <f>IF(N541="základní",J541,0)</f>
        <v>0</v>
      </c>
      <c r="BF541" s="138">
        <f>IF(N541="snížená",J541,0)</f>
        <v>0</v>
      </c>
      <c r="BG541" s="138">
        <f>IF(N541="zákl. přenesená",J541,0)</f>
        <v>0</v>
      </c>
      <c r="BH541" s="138">
        <f>IF(N541="sníž. přenesená",J541,0)</f>
        <v>0</v>
      </c>
      <c r="BI541" s="138">
        <f>IF(N541="nulová",J541,0)</f>
        <v>0</v>
      </c>
      <c r="BJ541" s="15" t="s">
        <v>84</v>
      </c>
      <c r="BK541" s="138">
        <f>ROUND(I541*H541,2)</f>
        <v>0</v>
      </c>
      <c r="BL541" s="15" t="s">
        <v>268</v>
      </c>
      <c r="BM541" s="246" t="s">
        <v>1061</v>
      </c>
    </row>
    <row r="542" spans="1:65" s="2" customFormat="1" ht="16.5" customHeight="1">
      <c r="A542" s="38"/>
      <c r="B542" s="39"/>
      <c r="C542" s="247" t="s">
        <v>1062</v>
      </c>
      <c r="D542" s="247" t="s">
        <v>221</v>
      </c>
      <c r="E542" s="248" t="s">
        <v>1063</v>
      </c>
      <c r="F542" s="249" t="s">
        <v>1064</v>
      </c>
      <c r="G542" s="250" t="s">
        <v>239</v>
      </c>
      <c r="H542" s="251">
        <v>1</v>
      </c>
      <c r="I542" s="252"/>
      <c r="J542" s="253">
        <f>ROUND(I542*H542,2)</f>
        <v>0</v>
      </c>
      <c r="K542" s="254"/>
      <c r="L542" s="255"/>
      <c r="M542" s="256" t="s">
        <v>1</v>
      </c>
      <c r="N542" s="257" t="s">
        <v>44</v>
      </c>
      <c r="O542" s="91"/>
      <c r="P542" s="244">
        <f>O542*H542</f>
        <v>0</v>
      </c>
      <c r="Q542" s="244">
        <v>0</v>
      </c>
      <c r="R542" s="244">
        <f>Q542*H542</f>
        <v>0</v>
      </c>
      <c r="S542" s="244">
        <v>0</v>
      </c>
      <c r="T542" s="245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46" t="s">
        <v>268</v>
      </c>
      <c r="AT542" s="246" t="s">
        <v>221</v>
      </c>
      <c r="AU542" s="246" t="s">
        <v>220</v>
      </c>
      <c r="AY542" s="15" t="s">
        <v>209</v>
      </c>
      <c r="BE542" s="138">
        <f>IF(N542="základní",J542,0)</f>
        <v>0</v>
      </c>
      <c r="BF542" s="138">
        <f>IF(N542="snížená",J542,0)</f>
        <v>0</v>
      </c>
      <c r="BG542" s="138">
        <f>IF(N542="zákl. přenesená",J542,0)</f>
        <v>0</v>
      </c>
      <c r="BH542" s="138">
        <f>IF(N542="sníž. přenesená",J542,0)</f>
        <v>0</v>
      </c>
      <c r="BI542" s="138">
        <f>IF(N542="nulová",J542,0)</f>
        <v>0</v>
      </c>
      <c r="BJ542" s="15" t="s">
        <v>84</v>
      </c>
      <c r="BK542" s="138">
        <f>ROUND(I542*H542,2)</f>
        <v>0</v>
      </c>
      <c r="BL542" s="15" t="s">
        <v>268</v>
      </c>
      <c r="BM542" s="246" t="s">
        <v>1065</v>
      </c>
    </row>
    <row r="543" spans="1:65" s="2" customFormat="1" ht="16.5" customHeight="1">
      <c r="A543" s="38"/>
      <c r="B543" s="39"/>
      <c r="C543" s="247" t="s">
        <v>1066</v>
      </c>
      <c r="D543" s="247" t="s">
        <v>221</v>
      </c>
      <c r="E543" s="248" t="s">
        <v>1067</v>
      </c>
      <c r="F543" s="249" t="s">
        <v>1068</v>
      </c>
      <c r="G543" s="250" t="s">
        <v>239</v>
      </c>
      <c r="H543" s="251">
        <v>1</v>
      </c>
      <c r="I543" s="252"/>
      <c r="J543" s="253">
        <f>ROUND(I543*H543,2)</f>
        <v>0</v>
      </c>
      <c r="K543" s="254"/>
      <c r="L543" s="255"/>
      <c r="M543" s="256" t="s">
        <v>1</v>
      </c>
      <c r="N543" s="257" t="s">
        <v>44</v>
      </c>
      <c r="O543" s="91"/>
      <c r="P543" s="244">
        <f>O543*H543</f>
        <v>0</v>
      </c>
      <c r="Q543" s="244">
        <v>0</v>
      </c>
      <c r="R543" s="244">
        <f>Q543*H543</f>
        <v>0</v>
      </c>
      <c r="S543" s="244">
        <v>0</v>
      </c>
      <c r="T543" s="245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46" t="s">
        <v>268</v>
      </c>
      <c r="AT543" s="246" t="s">
        <v>221</v>
      </c>
      <c r="AU543" s="246" t="s">
        <v>220</v>
      </c>
      <c r="AY543" s="15" t="s">
        <v>209</v>
      </c>
      <c r="BE543" s="138">
        <f>IF(N543="základní",J543,0)</f>
        <v>0</v>
      </c>
      <c r="BF543" s="138">
        <f>IF(N543="snížená",J543,0)</f>
        <v>0</v>
      </c>
      <c r="BG543" s="138">
        <f>IF(N543="zákl. přenesená",J543,0)</f>
        <v>0</v>
      </c>
      <c r="BH543" s="138">
        <f>IF(N543="sníž. přenesená",J543,0)</f>
        <v>0</v>
      </c>
      <c r="BI543" s="138">
        <f>IF(N543="nulová",J543,0)</f>
        <v>0</v>
      </c>
      <c r="BJ543" s="15" t="s">
        <v>84</v>
      </c>
      <c r="BK543" s="138">
        <f>ROUND(I543*H543,2)</f>
        <v>0</v>
      </c>
      <c r="BL543" s="15" t="s">
        <v>268</v>
      </c>
      <c r="BM543" s="246" t="s">
        <v>1069</v>
      </c>
    </row>
    <row r="544" spans="1:63" s="13" customFormat="1" ht="20.85" customHeight="1">
      <c r="A544" s="13"/>
      <c r="B544" s="260"/>
      <c r="C544" s="261"/>
      <c r="D544" s="262" t="s">
        <v>78</v>
      </c>
      <c r="E544" s="262" t="s">
        <v>1070</v>
      </c>
      <c r="F544" s="262" t="s">
        <v>1071</v>
      </c>
      <c r="G544" s="261"/>
      <c r="H544" s="261"/>
      <c r="I544" s="263"/>
      <c r="J544" s="264">
        <f>BK544</f>
        <v>0</v>
      </c>
      <c r="K544" s="261"/>
      <c r="L544" s="265"/>
      <c r="M544" s="266"/>
      <c r="N544" s="267"/>
      <c r="O544" s="267"/>
      <c r="P544" s="268">
        <f>P545</f>
        <v>0</v>
      </c>
      <c r="Q544" s="267"/>
      <c r="R544" s="268">
        <f>R545</f>
        <v>0.015300000000000001</v>
      </c>
      <c r="S544" s="267"/>
      <c r="T544" s="269">
        <f>T545</f>
        <v>0</v>
      </c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R544" s="270" t="s">
        <v>84</v>
      </c>
      <c r="AT544" s="271" t="s">
        <v>78</v>
      </c>
      <c r="AU544" s="271" t="s">
        <v>220</v>
      </c>
      <c r="AY544" s="270" t="s">
        <v>209</v>
      </c>
      <c r="BK544" s="272">
        <f>BK545</f>
        <v>0</v>
      </c>
    </row>
    <row r="545" spans="1:65" s="2" customFormat="1" ht="16.5" customHeight="1">
      <c r="A545" s="38"/>
      <c r="B545" s="39"/>
      <c r="C545" s="247" t="s">
        <v>1072</v>
      </c>
      <c r="D545" s="247" t="s">
        <v>221</v>
      </c>
      <c r="E545" s="248" t="s">
        <v>257</v>
      </c>
      <c r="F545" s="249" t="s">
        <v>258</v>
      </c>
      <c r="G545" s="250" t="s">
        <v>259</v>
      </c>
      <c r="H545" s="251">
        <v>0.017</v>
      </c>
      <c r="I545" s="252"/>
      <c r="J545" s="253">
        <f>ROUND(I545*H545,2)</f>
        <v>0</v>
      </c>
      <c r="K545" s="254"/>
      <c r="L545" s="255"/>
      <c r="M545" s="256" t="s">
        <v>1</v>
      </c>
      <c r="N545" s="257" t="s">
        <v>44</v>
      </c>
      <c r="O545" s="91"/>
      <c r="P545" s="244">
        <f>O545*H545</f>
        <v>0</v>
      </c>
      <c r="Q545" s="244">
        <v>0.9</v>
      </c>
      <c r="R545" s="244">
        <f>Q545*H545</f>
        <v>0.015300000000000001</v>
      </c>
      <c r="S545" s="244">
        <v>0</v>
      </c>
      <c r="T545" s="245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46" t="s">
        <v>234</v>
      </c>
      <c r="AT545" s="246" t="s">
        <v>221</v>
      </c>
      <c r="AU545" s="246" t="s">
        <v>214</v>
      </c>
      <c r="AY545" s="15" t="s">
        <v>209</v>
      </c>
      <c r="BE545" s="138">
        <f>IF(N545="základní",J545,0)</f>
        <v>0</v>
      </c>
      <c r="BF545" s="138">
        <f>IF(N545="snížená",J545,0)</f>
        <v>0</v>
      </c>
      <c r="BG545" s="138">
        <f>IF(N545="zákl. přenesená",J545,0)</f>
        <v>0</v>
      </c>
      <c r="BH545" s="138">
        <f>IF(N545="sníž. přenesená",J545,0)</f>
        <v>0</v>
      </c>
      <c r="BI545" s="138">
        <f>IF(N545="nulová",J545,0)</f>
        <v>0</v>
      </c>
      <c r="BJ545" s="15" t="s">
        <v>84</v>
      </c>
      <c r="BK545" s="138">
        <f>ROUND(I545*H545,2)</f>
        <v>0</v>
      </c>
      <c r="BL545" s="15" t="s">
        <v>214</v>
      </c>
      <c r="BM545" s="246" t="s">
        <v>1073</v>
      </c>
    </row>
    <row r="546" spans="1:63" s="12" customFormat="1" ht="22.8" customHeight="1">
      <c r="A546" s="12"/>
      <c r="B546" s="220"/>
      <c r="C546" s="221"/>
      <c r="D546" s="222" t="s">
        <v>78</v>
      </c>
      <c r="E546" s="258" t="s">
        <v>1074</v>
      </c>
      <c r="F546" s="258" t="s">
        <v>1075</v>
      </c>
      <c r="G546" s="221"/>
      <c r="H546" s="221"/>
      <c r="I546" s="224"/>
      <c r="J546" s="259">
        <f>BK546</f>
        <v>0</v>
      </c>
      <c r="K546" s="221"/>
      <c r="L546" s="226"/>
      <c r="M546" s="227"/>
      <c r="N546" s="228"/>
      <c r="O546" s="228"/>
      <c r="P546" s="229">
        <f>P547+SUM(P548:P559)+P579+P718</f>
        <v>0</v>
      </c>
      <c r="Q546" s="228"/>
      <c r="R546" s="229">
        <f>R547+SUM(R548:R559)+R579+R718</f>
        <v>22.306195000000002</v>
      </c>
      <c r="S546" s="228"/>
      <c r="T546" s="230">
        <f>T547+SUM(T548:T559)+T579+T718</f>
        <v>2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31" t="s">
        <v>84</v>
      </c>
      <c r="AT546" s="232" t="s">
        <v>78</v>
      </c>
      <c r="AU546" s="232" t="s">
        <v>84</v>
      </c>
      <c r="AY546" s="231" t="s">
        <v>209</v>
      </c>
      <c r="BK546" s="233">
        <f>BK547+SUM(BK548:BK559)+BK579+BK718</f>
        <v>0</v>
      </c>
    </row>
    <row r="547" spans="1:65" s="2" customFormat="1" ht="24.15" customHeight="1">
      <c r="A547" s="38"/>
      <c r="B547" s="39"/>
      <c r="C547" s="234" t="s">
        <v>1076</v>
      </c>
      <c r="D547" s="234" t="s">
        <v>210</v>
      </c>
      <c r="E547" s="235" t="s">
        <v>471</v>
      </c>
      <c r="F547" s="236" t="s">
        <v>472</v>
      </c>
      <c r="G547" s="237" t="s">
        <v>282</v>
      </c>
      <c r="H547" s="238">
        <v>0.64</v>
      </c>
      <c r="I547" s="239"/>
      <c r="J547" s="240">
        <f>ROUND(I547*H547,2)</f>
        <v>0</v>
      </c>
      <c r="K547" s="241"/>
      <c r="L547" s="41"/>
      <c r="M547" s="242" t="s">
        <v>1</v>
      </c>
      <c r="N547" s="243" t="s">
        <v>44</v>
      </c>
      <c r="O547" s="91"/>
      <c r="P547" s="244">
        <f>O547*H547</f>
        <v>0</v>
      </c>
      <c r="Q547" s="244">
        <v>0</v>
      </c>
      <c r="R547" s="244">
        <f>Q547*H547</f>
        <v>0</v>
      </c>
      <c r="S547" s="244">
        <v>0</v>
      </c>
      <c r="T547" s="245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46" t="s">
        <v>214</v>
      </c>
      <c r="AT547" s="246" t="s">
        <v>210</v>
      </c>
      <c r="AU547" s="246" t="s">
        <v>103</v>
      </c>
      <c r="AY547" s="15" t="s">
        <v>209</v>
      </c>
      <c r="BE547" s="138">
        <f>IF(N547="základní",J547,0)</f>
        <v>0</v>
      </c>
      <c r="BF547" s="138">
        <f>IF(N547="snížená",J547,0)</f>
        <v>0</v>
      </c>
      <c r="BG547" s="138">
        <f>IF(N547="zákl. přenesená",J547,0)</f>
        <v>0</v>
      </c>
      <c r="BH547" s="138">
        <f>IF(N547="sníž. přenesená",J547,0)</f>
        <v>0</v>
      </c>
      <c r="BI547" s="138">
        <f>IF(N547="nulová",J547,0)</f>
        <v>0</v>
      </c>
      <c r="BJ547" s="15" t="s">
        <v>84</v>
      </c>
      <c r="BK547" s="138">
        <f>ROUND(I547*H547,2)</f>
        <v>0</v>
      </c>
      <c r="BL547" s="15" t="s">
        <v>214</v>
      </c>
      <c r="BM547" s="246" t="s">
        <v>1077</v>
      </c>
    </row>
    <row r="548" spans="1:65" s="2" customFormat="1" ht="24.15" customHeight="1">
      <c r="A548" s="38"/>
      <c r="B548" s="39"/>
      <c r="C548" s="247" t="s">
        <v>1078</v>
      </c>
      <c r="D548" s="247" t="s">
        <v>221</v>
      </c>
      <c r="E548" s="248" t="s">
        <v>475</v>
      </c>
      <c r="F548" s="249" t="s">
        <v>476</v>
      </c>
      <c r="G548" s="250" t="s">
        <v>224</v>
      </c>
      <c r="H548" s="251">
        <v>0.086</v>
      </c>
      <c r="I548" s="252"/>
      <c r="J548" s="253">
        <f>ROUND(I548*H548,2)</f>
        <v>0</v>
      </c>
      <c r="K548" s="254"/>
      <c r="L548" s="255"/>
      <c r="M548" s="256" t="s">
        <v>1</v>
      </c>
      <c r="N548" s="257" t="s">
        <v>44</v>
      </c>
      <c r="O548" s="91"/>
      <c r="P548" s="244">
        <f>O548*H548</f>
        <v>0</v>
      </c>
      <c r="Q548" s="244">
        <v>1</v>
      </c>
      <c r="R548" s="244">
        <f>Q548*H548</f>
        <v>0.086</v>
      </c>
      <c r="S548" s="244">
        <v>0</v>
      </c>
      <c r="T548" s="245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46" t="s">
        <v>234</v>
      </c>
      <c r="AT548" s="246" t="s">
        <v>221</v>
      </c>
      <c r="AU548" s="246" t="s">
        <v>103</v>
      </c>
      <c r="AY548" s="15" t="s">
        <v>209</v>
      </c>
      <c r="BE548" s="138">
        <f>IF(N548="základní",J548,0)</f>
        <v>0</v>
      </c>
      <c r="BF548" s="138">
        <f>IF(N548="snížená",J548,0)</f>
        <v>0</v>
      </c>
      <c r="BG548" s="138">
        <f>IF(N548="zákl. přenesená",J548,0)</f>
        <v>0</v>
      </c>
      <c r="BH548" s="138">
        <f>IF(N548="sníž. přenesená",J548,0)</f>
        <v>0</v>
      </c>
      <c r="BI548" s="138">
        <f>IF(N548="nulová",J548,0)</f>
        <v>0</v>
      </c>
      <c r="BJ548" s="15" t="s">
        <v>84</v>
      </c>
      <c r="BK548" s="138">
        <f>ROUND(I548*H548,2)</f>
        <v>0</v>
      </c>
      <c r="BL548" s="15" t="s">
        <v>214</v>
      </c>
      <c r="BM548" s="246" t="s">
        <v>1079</v>
      </c>
    </row>
    <row r="549" spans="1:65" s="2" customFormat="1" ht="24.15" customHeight="1">
      <c r="A549" s="38"/>
      <c r="B549" s="39"/>
      <c r="C549" s="247" t="s">
        <v>1080</v>
      </c>
      <c r="D549" s="247" t="s">
        <v>221</v>
      </c>
      <c r="E549" s="248" t="s">
        <v>479</v>
      </c>
      <c r="F549" s="249" t="s">
        <v>480</v>
      </c>
      <c r="G549" s="250" t="s">
        <v>224</v>
      </c>
      <c r="H549" s="251">
        <v>0.086</v>
      </c>
      <c r="I549" s="252"/>
      <c r="J549" s="253">
        <f>ROUND(I549*H549,2)</f>
        <v>0</v>
      </c>
      <c r="K549" s="254"/>
      <c r="L549" s="255"/>
      <c r="M549" s="256" t="s">
        <v>1</v>
      </c>
      <c r="N549" s="257" t="s">
        <v>44</v>
      </c>
      <c r="O549" s="91"/>
      <c r="P549" s="244">
        <f>O549*H549</f>
        <v>0</v>
      </c>
      <c r="Q549" s="244">
        <v>1</v>
      </c>
      <c r="R549" s="244">
        <f>Q549*H549</f>
        <v>0.086</v>
      </c>
      <c r="S549" s="244">
        <v>0</v>
      </c>
      <c r="T549" s="245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46" t="s">
        <v>234</v>
      </c>
      <c r="AT549" s="246" t="s">
        <v>221</v>
      </c>
      <c r="AU549" s="246" t="s">
        <v>103</v>
      </c>
      <c r="AY549" s="15" t="s">
        <v>209</v>
      </c>
      <c r="BE549" s="138">
        <f>IF(N549="základní",J549,0)</f>
        <v>0</v>
      </c>
      <c r="BF549" s="138">
        <f>IF(N549="snížená",J549,0)</f>
        <v>0</v>
      </c>
      <c r="BG549" s="138">
        <f>IF(N549="zákl. přenesená",J549,0)</f>
        <v>0</v>
      </c>
      <c r="BH549" s="138">
        <f>IF(N549="sníž. přenesená",J549,0)</f>
        <v>0</v>
      </c>
      <c r="BI549" s="138">
        <f>IF(N549="nulová",J549,0)</f>
        <v>0</v>
      </c>
      <c r="BJ549" s="15" t="s">
        <v>84</v>
      </c>
      <c r="BK549" s="138">
        <f>ROUND(I549*H549,2)</f>
        <v>0</v>
      </c>
      <c r="BL549" s="15" t="s">
        <v>214</v>
      </c>
      <c r="BM549" s="246" t="s">
        <v>1081</v>
      </c>
    </row>
    <row r="550" spans="1:65" s="2" customFormat="1" ht="21.75" customHeight="1">
      <c r="A550" s="38"/>
      <c r="B550" s="39"/>
      <c r="C550" s="247" t="s">
        <v>1082</v>
      </c>
      <c r="D550" s="247" t="s">
        <v>221</v>
      </c>
      <c r="E550" s="248" t="s">
        <v>483</v>
      </c>
      <c r="F550" s="249" t="s">
        <v>484</v>
      </c>
      <c r="G550" s="250" t="s">
        <v>379</v>
      </c>
      <c r="H550" s="251">
        <v>0.5</v>
      </c>
      <c r="I550" s="252"/>
      <c r="J550" s="253">
        <f>ROUND(I550*H550,2)</f>
        <v>0</v>
      </c>
      <c r="K550" s="254"/>
      <c r="L550" s="255"/>
      <c r="M550" s="256" t="s">
        <v>1</v>
      </c>
      <c r="N550" s="257" t="s">
        <v>44</v>
      </c>
      <c r="O550" s="91"/>
      <c r="P550" s="244">
        <f>O550*H550</f>
        <v>0</v>
      </c>
      <c r="Q550" s="244">
        <v>0.001</v>
      </c>
      <c r="R550" s="244">
        <f>Q550*H550</f>
        <v>0.0005</v>
      </c>
      <c r="S550" s="244">
        <v>0</v>
      </c>
      <c r="T550" s="245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46" t="s">
        <v>234</v>
      </c>
      <c r="AT550" s="246" t="s">
        <v>221</v>
      </c>
      <c r="AU550" s="246" t="s">
        <v>103</v>
      </c>
      <c r="AY550" s="15" t="s">
        <v>209</v>
      </c>
      <c r="BE550" s="138">
        <f>IF(N550="základní",J550,0)</f>
        <v>0</v>
      </c>
      <c r="BF550" s="138">
        <f>IF(N550="snížená",J550,0)</f>
        <v>0</v>
      </c>
      <c r="BG550" s="138">
        <f>IF(N550="zákl. přenesená",J550,0)</f>
        <v>0</v>
      </c>
      <c r="BH550" s="138">
        <f>IF(N550="sníž. přenesená",J550,0)</f>
        <v>0</v>
      </c>
      <c r="BI550" s="138">
        <f>IF(N550="nulová",J550,0)</f>
        <v>0</v>
      </c>
      <c r="BJ550" s="15" t="s">
        <v>84</v>
      </c>
      <c r="BK550" s="138">
        <f>ROUND(I550*H550,2)</f>
        <v>0</v>
      </c>
      <c r="BL550" s="15" t="s">
        <v>214</v>
      </c>
      <c r="BM550" s="246" t="s">
        <v>1083</v>
      </c>
    </row>
    <row r="551" spans="1:65" s="2" customFormat="1" ht="21.75" customHeight="1">
      <c r="A551" s="38"/>
      <c r="B551" s="39"/>
      <c r="C551" s="234" t="s">
        <v>1084</v>
      </c>
      <c r="D551" s="234" t="s">
        <v>210</v>
      </c>
      <c r="E551" s="235" t="s">
        <v>487</v>
      </c>
      <c r="F551" s="236" t="s">
        <v>488</v>
      </c>
      <c r="G551" s="237" t="s">
        <v>246</v>
      </c>
      <c r="H551" s="238">
        <v>3</v>
      </c>
      <c r="I551" s="239"/>
      <c r="J551" s="240">
        <f>ROUND(I551*H551,2)</f>
        <v>0</v>
      </c>
      <c r="K551" s="241"/>
      <c r="L551" s="41"/>
      <c r="M551" s="242" t="s">
        <v>1</v>
      </c>
      <c r="N551" s="243" t="s">
        <v>44</v>
      </c>
      <c r="O551" s="91"/>
      <c r="P551" s="244">
        <f>O551*H551</f>
        <v>0</v>
      </c>
      <c r="Q551" s="244">
        <v>2E-05</v>
      </c>
      <c r="R551" s="244">
        <f>Q551*H551</f>
        <v>6.000000000000001E-05</v>
      </c>
      <c r="S551" s="244">
        <v>0</v>
      </c>
      <c r="T551" s="245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46" t="s">
        <v>214</v>
      </c>
      <c r="AT551" s="246" t="s">
        <v>210</v>
      </c>
      <c r="AU551" s="246" t="s">
        <v>103</v>
      </c>
      <c r="AY551" s="15" t="s">
        <v>209</v>
      </c>
      <c r="BE551" s="138">
        <f>IF(N551="základní",J551,0)</f>
        <v>0</v>
      </c>
      <c r="BF551" s="138">
        <f>IF(N551="snížená",J551,0)</f>
        <v>0</v>
      </c>
      <c r="BG551" s="138">
        <f>IF(N551="zákl. přenesená",J551,0)</f>
        <v>0</v>
      </c>
      <c r="BH551" s="138">
        <f>IF(N551="sníž. přenesená",J551,0)</f>
        <v>0</v>
      </c>
      <c r="BI551" s="138">
        <f>IF(N551="nulová",J551,0)</f>
        <v>0</v>
      </c>
      <c r="BJ551" s="15" t="s">
        <v>84</v>
      </c>
      <c r="BK551" s="138">
        <f>ROUND(I551*H551,2)</f>
        <v>0</v>
      </c>
      <c r="BL551" s="15" t="s">
        <v>214</v>
      </c>
      <c r="BM551" s="246" t="s">
        <v>1085</v>
      </c>
    </row>
    <row r="552" spans="1:65" s="2" customFormat="1" ht="33" customHeight="1">
      <c r="A552" s="38"/>
      <c r="B552" s="39"/>
      <c r="C552" s="234" t="s">
        <v>1086</v>
      </c>
      <c r="D552" s="234" t="s">
        <v>210</v>
      </c>
      <c r="E552" s="235" t="s">
        <v>491</v>
      </c>
      <c r="F552" s="236" t="s">
        <v>492</v>
      </c>
      <c r="G552" s="237" t="s">
        <v>224</v>
      </c>
      <c r="H552" s="238">
        <v>0.17</v>
      </c>
      <c r="I552" s="239"/>
      <c r="J552" s="240">
        <f>ROUND(I552*H552,2)</f>
        <v>0</v>
      </c>
      <c r="K552" s="241"/>
      <c r="L552" s="41"/>
      <c r="M552" s="242" t="s">
        <v>1</v>
      </c>
      <c r="N552" s="243" t="s">
        <v>44</v>
      </c>
      <c r="O552" s="91"/>
      <c r="P552" s="244">
        <f>O552*H552</f>
        <v>0</v>
      </c>
      <c r="Q552" s="244">
        <v>0</v>
      </c>
      <c r="R552" s="244">
        <f>Q552*H552</f>
        <v>0</v>
      </c>
      <c r="S552" s="244">
        <v>0</v>
      </c>
      <c r="T552" s="245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46" t="s">
        <v>214</v>
      </c>
      <c r="AT552" s="246" t="s">
        <v>210</v>
      </c>
      <c r="AU552" s="246" t="s">
        <v>103</v>
      </c>
      <c r="AY552" s="15" t="s">
        <v>209</v>
      </c>
      <c r="BE552" s="138">
        <f>IF(N552="základní",J552,0)</f>
        <v>0</v>
      </c>
      <c r="BF552" s="138">
        <f>IF(N552="snížená",J552,0)</f>
        <v>0</v>
      </c>
      <c r="BG552" s="138">
        <f>IF(N552="zákl. přenesená",J552,0)</f>
        <v>0</v>
      </c>
      <c r="BH552" s="138">
        <f>IF(N552="sníž. přenesená",J552,0)</f>
        <v>0</v>
      </c>
      <c r="BI552" s="138">
        <f>IF(N552="nulová",J552,0)</f>
        <v>0</v>
      </c>
      <c r="BJ552" s="15" t="s">
        <v>84</v>
      </c>
      <c r="BK552" s="138">
        <f>ROUND(I552*H552,2)</f>
        <v>0</v>
      </c>
      <c r="BL552" s="15" t="s">
        <v>214</v>
      </c>
      <c r="BM552" s="246" t="s">
        <v>1087</v>
      </c>
    </row>
    <row r="553" spans="1:65" s="2" customFormat="1" ht="24.15" customHeight="1">
      <c r="A553" s="38"/>
      <c r="B553" s="39"/>
      <c r="C553" s="234" t="s">
        <v>1088</v>
      </c>
      <c r="D553" s="234" t="s">
        <v>210</v>
      </c>
      <c r="E553" s="235" t="s">
        <v>211</v>
      </c>
      <c r="F553" s="236" t="s">
        <v>212</v>
      </c>
      <c r="G553" s="237" t="s">
        <v>213</v>
      </c>
      <c r="H553" s="238">
        <v>0.832</v>
      </c>
      <c r="I553" s="239"/>
      <c r="J553" s="240">
        <f>ROUND(I553*H553,2)</f>
        <v>0</v>
      </c>
      <c r="K553" s="241"/>
      <c r="L553" s="41"/>
      <c r="M553" s="242" t="s">
        <v>1</v>
      </c>
      <c r="N553" s="243" t="s">
        <v>44</v>
      </c>
      <c r="O553" s="91"/>
      <c r="P553" s="244">
        <f>O553*H553</f>
        <v>0</v>
      </c>
      <c r="Q553" s="244">
        <v>0</v>
      </c>
      <c r="R553" s="244">
        <f>Q553*H553</f>
        <v>0</v>
      </c>
      <c r="S553" s="244">
        <v>0</v>
      </c>
      <c r="T553" s="245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46" t="s">
        <v>214</v>
      </c>
      <c r="AT553" s="246" t="s">
        <v>210</v>
      </c>
      <c r="AU553" s="246" t="s">
        <v>103</v>
      </c>
      <c r="AY553" s="15" t="s">
        <v>209</v>
      </c>
      <c r="BE553" s="138">
        <f>IF(N553="základní",J553,0)</f>
        <v>0</v>
      </c>
      <c r="BF553" s="138">
        <f>IF(N553="snížená",J553,0)</f>
        <v>0</v>
      </c>
      <c r="BG553" s="138">
        <f>IF(N553="zákl. přenesená",J553,0)</f>
        <v>0</v>
      </c>
      <c r="BH553" s="138">
        <f>IF(N553="sníž. přenesená",J553,0)</f>
        <v>0</v>
      </c>
      <c r="BI553" s="138">
        <f>IF(N553="nulová",J553,0)</f>
        <v>0</v>
      </c>
      <c r="BJ553" s="15" t="s">
        <v>84</v>
      </c>
      <c r="BK553" s="138">
        <f>ROUND(I553*H553,2)</f>
        <v>0</v>
      </c>
      <c r="BL553" s="15" t="s">
        <v>214</v>
      </c>
      <c r="BM553" s="246" t="s">
        <v>1089</v>
      </c>
    </row>
    <row r="554" spans="1:65" s="2" customFormat="1" ht="16.5" customHeight="1">
      <c r="A554" s="38"/>
      <c r="B554" s="39"/>
      <c r="C554" s="247" t="s">
        <v>1090</v>
      </c>
      <c r="D554" s="247" t="s">
        <v>221</v>
      </c>
      <c r="E554" s="248" t="s">
        <v>316</v>
      </c>
      <c r="F554" s="249" t="s">
        <v>317</v>
      </c>
      <c r="G554" s="250" t="s">
        <v>239</v>
      </c>
      <c r="H554" s="251">
        <v>1</v>
      </c>
      <c r="I554" s="252"/>
      <c r="J554" s="253">
        <f>ROUND(I554*H554,2)</f>
        <v>0</v>
      </c>
      <c r="K554" s="254"/>
      <c r="L554" s="255"/>
      <c r="M554" s="256" t="s">
        <v>1</v>
      </c>
      <c r="N554" s="257" t="s">
        <v>44</v>
      </c>
      <c r="O554" s="91"/>
      <c r="P554" s="244">
        <f>O554*H554</f>
        <v>0</v>
      </c>
      <c r="Q554" s="244">
        <v>0</v>
      </c>
      <c r="R554" s="244">
        <f>Q554*H554</f>
        <v>0</v>
      </c>
      <c r="S554" s="244">
        <v>0</v>
      </c>
      <c r="T554" s="245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46" t="s">
        <v>234</v>
      </c>
      <c r="AT554" s="246" t="s">
        <v>221</v>
      </c>
      <c r="AU554" s="246" t="s">
        <v>103</v>
      </c>
      <c r="AY554" s="15" t="s">
        <v>209</v>
      </c>
      <c r="BE554" s="138">
        <f>IF(N554="základní",J554,0)</f>
        <v>0</v>
      </c>
      <c r="BF554" s="138">
        <f>IF(N554="snížená",J554,0)</f>
        <v>0</v>
      </c>
      <c r="BG554" s="138">
        <f>IF(N554="zákl. přenesená",J554,0)</f>
        <v>0</v>
      </c>
      <c r="BH554" s="138">
        <f>IF(N554="sníž. přenesená",J554,0)</f>
        <v>0</v>
      </c>
      <c r="BI554" s="138">
        <f>IF(N554="nulová",J554,0)</f>
        <v>0</v>
      </c>
      <c r="BJ554" s="15" t="s">
        <v>84</v>
      </c>
      <c r="BK554" s="138">
        <f>ROUND(I554*H554,2)</f>
        <v>0</v>
      </c>
      <c r="BL554" s="15" t="s">
        <v>214</v>
      </c>
      <c r="BM554" s="246" t="s">
        <v>1091</v>
      </c>
    </row>
    <row r="555" spans="1:65" s="2" customFormat="1" ht="16.5" customHeight="1">
      <c r="A555" s="38"/>
      <c r="B555" s="39"/>
      <c r="C555" s="247" t="s">
        <v>1092</v>
      </c>
      <c r="D555" s="247" t="s">
        <v>221</v>
      </c>
      <c r="E555" s="248" t="s">
        <v>320</v>
      </c>
      <c r="F555" s="249" t="s">
        <v>321</v>
      </c>
      <c r="G555" s="250" t="s">
        <v>239</v>
      </c>
      <c r="H555" s="251">
        <v>1</v>
      </c>
      <c r="I555" s="252"/>
      <c r="J555" s="253">
        <f>ROUND(I555*H555,2)</f>
        <v>0</v>
      </c>
      <c r="K555" s="254"/>
      <c r="L555" s="255"/>
      <c r="M555" s="256" t="s">
        <v>1</v>
      </c>
      <c r="N555" s="257" t="s">
        <v>44</v>
      </c>
      <c r="O555" s="91"/>
      <c r="P555" s="244">
        <f>O555*H555</f>
        <v>0</v>
      </c>
      <c r="Q555" s="244">
        <v>0.092</v>
      </c>
      <c r="R555" s="244">
        <f>Q555*H555</f>
        <v>0.092</v>
      </c>
      <c r="S555" s="244">
        <v>0</v>
      </c>
      <c r="T555" s="245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46" t="s">
        <v>234</v>
      </c>
      <c r="AT555" s="246" t="s">
        <v>221</v>
      </c>
      <c r="AU555" s="246" t="s">
        <v>103</v>
      </c>
      <c r="AY555" s="15" t="s">
        <v>209</v>
      </c>
      <c r="BE555" s="138">
        <f>IF(N555="základní",J555,0)</f>
        <v>0</v>
      </c>
      <c r="BF555" s="138">
        <f>IF(N555="snížená",J555,0)</f>
        <v>0</v>
      </c>
      <c r="BG555" s="138">
        <f>IF(N555="zákl. přenesená",J555,0)</f>
        <v>0</v>
      </c>
      <c r="BH555" s="138">
        <f>IF(N555="sníž. přenesená",J555,0)</f>
        <v>0</v>
      </c>
      <c r="BI555" s="138">
        <f>IF(N555="nulová",J555,0)</f>
        <v>0</v>
      </c>
      <c r="BJ555" s="15" t="s">
        <v>84</v>
      </c>
      <c r="BK555" s="138">
        <f>ROUND(I555*H555,2)</f>
        <v>0</v>
      </c>
      <c r="BL555" s="15" t="s">
        <v>214</v>
      </c>
      <c r="BM555" s="246" t="s">
        <v>1093</v>
      </c>
    </row>
    <row r="556" spans="1:65" s="2" customFormat="1" ht="24.15" customHeight="1">
      <c r="A556" s="38"/>
      <c r="B556" s="39"/>
      <c r="C556" s="234" t="s">
        <v>1094</v>
      </c>
      <c r="D556" s="234" t="s">
        <v>210</v>
      </c>
      <c r="E556" s="235" t="s">
        <v>324</v>
      </c>
      <c r="F556" s="236" t="s">
        <v>325</v>
      </c>
      <c r="G556" s="237" t="s">
        <v>239</v>
      </c>
      <c r="H556" s="238">
        <v>1</v>
      </c>
      <c r="I556" s="239"/>
      <c r="J556" s="240">
        <f>ROUND(I556*H556,2)</f>
        <v>0</v>
      </c>
      <c r="K556" s="241"/>
      <c r="L556" s="41"/>
      <c r="M556" s="242" t="s">
        <v>1</v>
      </c>
      <c r="N556" s="243" t="s">
        <v>44</v>
      </c>
      <c r="O556" s="91"/>
      <c r="P556" s="244">
        <f>O556*H556</f>
        <v>0</v>
      </c>
      <c r="Q556" s="244">
        <v>0</v>
      </c>
      <c r="R556" s="244">
        <f>Q556*H556</f>
        <v>0</v>
      </c>
      <c r="S556" s="244">
        <v>0</v>
      </c>
      <c r="T556" s="245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46" t="s">
        <v>214</v>
      </c>
      <c r="AT556" s="246" t="s">
        <v>210</v>
      </c>
      <c r="AU556" s="246" t="s">
        <v>103</v>
      </c>
      <c r="AY556" s="15" t="s">
        <v>209</v>
      </c>
      <c r="BE556" s="138">
        <f>IF(N556="základní",J556,0)</f>
        <v>0</v>
      </c>
      <c r="BF556" s="138">
        <f>IF(N556="snížená",J556,0)</f>
        <v>0</v>
      </c>
      <c r="BG556" s="138">
        <f>IF(N556="zákl. přenesená",J556,0)</f>
        <v>0</v>
      </c>
      <c r="BH556" s="138">
        <f>IF(N556="sníž. přenesená",J556,0)</f>
        <v>0</v>
      </c>
      <c r="BI556" s="138">
        <f>IF(N556="nulová",J556,0)</f>
        <v>0</v>
      </c>
      <c r="BJ556" s="15" t="s">
        <v>84</v>
      </c>
      <c r="BK556" s="138">
        <f>ROUND(I556*H556,2)</f>
        <v>0</v>
      </c>
      <c r="BL556" s="15" t="s">
        <v>214</v>
      </c>
      <c r="BM556" s="246" t="s">
        <v>1095</v>
      </c>
    </row>
    <row r="557" spans="1:65" s="2" customFormat="1" ht="16.5" customHeight="1">
      <c r="A557" s="38"/>
      <c r="B557" s="39"/>
      <c r="C557" s="247" t="s">
        <v>1096</v>
      </c>
      <c r="D557" s="247" t="s">
        <v>221</v>
      </c>
      <c r="E557" s="248" t="s">
        <v>328</v>
      </c>
      <c r="F557" s="249" t="s">
        <v>329</v>
      </c>
      <c r="G557" s="250" t="s">
        <v>213</v>
      </c>
      <c r="H557" s="251">
        <v>0.85</v>
      </c>
      <c r="I557" s="252"/>
      <c r="J557" s="253">
        <f>ROUND(I557*H557,2)</f>
        <v>0</v>
      </c>
      <c r="K557" s="254"/>
      <c r="L557" s="255"/>
      <c r="M557" s="256" t="s">
        <v>1</v>
      </c>
      <c r="N557" s="257" t="s">
        <v>44</v>
      </c>
      <c r="O557" s="91"/>
      <c r="P557" s="244">
        <f>O557*H557</f>
        <v>0</v>
      </c>
      <c r="Q557" s="244">
        <v>0</v>
      </c>
      <c r="R557" s="244">
        <f>Q557*H557</f>
        <v>0</v>
      </c>
      <c r="S557" s="244">
        <v>0</v>
      </c>
      <c r="T557" s="245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46" t="s">
        <v>234</v>
      </c>
      <c r="AT557" s="246" t="s">
        <v>221</v>
      </c>
      <c r="AU557" s="246" t="s">
        <v>103</v>
      </c>
      <c r="AY557" s="15" t="s">
        <v>209</v>
      </c>
      <c r="BE557" s="138">
        <f>IF(N557="základní",J557,0)</f>
        <v>0</v>
      </c>
      <c r="BF557" s="138">
        <f>IF(N557="snížená",J557,0)</f>
        <v>0</v>
      </c>
      <c r="BG557" s="138">
        <f>IF(N557="zákl. přenesená",J557,0)</f>
        <v>0</v>
      </c>
      <c r="BH557" s="138">
        <f>IF(N557="sníž. přenesená",J557,0)</f>
        <v>0</v>
      </c>
      <c r="BI557" s="138">
        <f>IF(N557="nulová",J557,0)</f>
        <v>0</v>
      </c>
      <c r="BJ557" s="15" t="s">
        <v>84</v>
      </c>
      <c r="BK557" s="138">
        <f>ROUND(I557*H557,2)</f>
        <v>0</v>
      </c>
      <c r="BL557" s="15" t="s">
        <v>214</v>
      </c>
      <c r="BM557" s="246" t="s">
        <v>1097</v>
      </c>
    </row>
    <row r="558" spans="1:65" s="2" customFormat="1" ht="16.5" customHeight="1">
      <c r="A558" s="38"/>
      <c r="B558" s="39"/>
      <c r="C558" s="234" t="s">
        <v>1098</v>
      </c>
      <c r="D558" s="234" t="s">
        <v>210</v>
      </c>
      <c r="E558" s="235" t="s">
        <v>216</v>
      </c>
      <c r="F558" s="236" t="s">
        <v>217</v>
      </c>
      <c r="G558" s="237" t="s">
        <v>213</v>
      </c>
      <c r="H558" s="238">
        <v>0.832</v>
      </c>
      <c r="I558" s="239"/>
      <c r="J558" s="240">
        <f>ROUND(I558*H558,2)</f>
        <v>0</v>
      </c>
      <c r="K558" s="241"/>
      <c r="L558" s="41"/>
      <c r="M558" s="242" t="s">
        <v>1</v>
      </c>
      <c r="N558" s="243" t="s">
        <v>44</v>
      </c>
      <c r="O558" s="91"/>
      <c r="P558" s="244">
        <f>O558*H558</f>
        <v>0</v>
      </c>
      <c r="Q558" s="244">
        <v>0</v>
      </c>
      <c r="R558" s="244">
        <f>Q558*H558</f>
        <v>0</v>
      </c>
      <c r="S558" s="244">
        <v>0</v>
      </c>
      <c r="T558" s="245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46" t="s">
        <v>214</v>
      </c>
      <c r="AT558" s="246" t="s">
        <v>210</v>
      </c>
      <c r="AU558" s="246" t="s">
        <v>103</v>
      </c>
      <c r="AY558" s="15" t="s">
        <v>209</v>
      </c>
      <c r="BE558" s="138">
        <f>IF(N558="základní",J558,0)</f>
        <v>0</v>
      </c>
      <c r="BF558" s="138">
        <f>IF(N558="snížená",J558,0)</f>
        <v>0</v>
      </c>
      <c r="BG558" s="138">
        <f>IF(N558="zákl. přenesená",J558,0)</f>
        <v>0</v>
      </c>
      <c r="BH558" s="138">
        <f>IF(N558="sníž. přenesená",J558,0)</f>
        <v>0</v>
      </c>
      <c r="BI558" s="138">
        <f>IF(N558="nulová",J558,0)</f>
        <v>0</v>
      </c>
      <c r="BJ558" s="15" t="s">
        <v>84</v>
      </c>
      <c r="BK558" s="138">
        <f>ROUND(I558*H558,2)</f>
        <v>0</v>
      </c>
      <c r="BL558" s="15" t="s">
        <v>214</v>
      </c>
      <c r="BM558" s="246" t="s">
        <v>1099</v>
      </c>
    </row>
    <row r="559" spans="1:63" s="12" customFormat="1" ht="20.85" customHeight="1">
      <c r="A559" s="12"/>
      <c r="B559" s="220"/>
      <c r="C559" s="221"/>
      <c r="D559" s="222" t="s">
        <v>78</v>
      </c>
      <c r="E559" s="258" t="s">
        <v>1100</v>
      </c>
      <c r="F559" s="258" t="s">
        <v>1101</v>
      </c>
      <c r="G559" s="221"/>
      <c r="H559" s="221"/>
      <c r="I559" s="224"/>
      <c r="J559" s="259">
        <f>BK559</f>
        <v>0</v>
      </c>
      <c r="K559" s="221"/>
      <c r="L559" s="226"/>
      <c r="M559" s="227"/>
      <c r="N559" s="228"/>
      <c r="O559" s="228"/>
      <c r="P559" s="229">
        <f>SUM(P560:P578)</f>
        <v>0</v>
      </c>
      <c r="Q559" s="228"/>
      <c r="R559" s="229">
        <f>SUM(R560:R578)</f>
        <v>0.009810000000000001</v>
      </c>
      <c r="S559" s="228"/>
      <c r="T559" s="230">
        <f>SUM(T560:T578)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31" t="s">
        <v>84</v>
      </c>
      <c r="AT559" s="232" t="s">
        <v>78</v>
      </c>
      <c r="AU559" s="232" t="s">
        <v>103</v>
      </c>
      <c r="AY559" s="231" t="s">
        <v>209</v>
      </c>
      <c r="BK559" s="233">
        <f>SUM(BK560:BK578)</f>
        <v>0</v>
      </c>
    </row>
    <row r="560" spans="1:65" s="2" customFormat="1" ht="24.15" customHeight="1">
      <c r="A560" s="38"/>
      <c r="B560" s="39"/>
      <c r="C560" s="234" t="s">
        <v>1102</v>
      </c>
      <c r="D560" s="234" t="s">
        <v>210</v>
      </c>
      <c r="E560" s="235" t="s">
        <v>336</v>
      </c>
      <c r="F560" s="236" t="s">
        <v>337</v>
      </c>
      <c r="G560" s="237" t="s">
        <v>239</v>
      </c>
      <c r="H560" s="238">
        <v>1</v>
      </c>
      <c r="I560" s="239"/>
      <c r="J560" s="240">
        <f>ROUND(I560*H560,2)</f>
        <v>0</v>
      </c>
      <c r="K560" s="241"/>
      <c r="L560" s="41"/>
      <c r="M560" s="242" t="s">
        <v>1</v>
      </c>
      <c r="N560" s="243" t="s">
        <v>44</v>
      </c>
      <c r="O560" s="91"/>
      <c r="P560" s="244">
        <f>O560*H560</f>
        <v>0</v>
      </c>
      <c r="Q560" s="244">
        <v>0</v>
      </c>
      <c r="R560" s="244">
        <f>Q560*H560</f>
        <v>0</v>
      </c>
      <c r="S560" s="244">
        <v>0</v>
      </c>
      <c r="T560" s="245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46" t="s">
        <v>214</v>
      </c>
      <c r="AT560" s="246" t="s">
        <v>210</v>
      </c>
      <c r="AU560" s="246" t="s">
        <v>220</v>
      </c>
      <c r="AY560" s="15" t="s">
        <v>209</v>
      </c>
      <c r="BE560" s="138">
        <f>IF(N560="základní",J560,0)</f>
        <v>0</v>
      </c>
      <c r="BF560" s="138">
        <f>IF(N560="snížená",J560,0)</f>
        <v>0</v>
      </c>
      <c r="BG560" s="138">
        <f>IF(N560="zákl. přenesená",J560,0)</f>
        <v>0</v>
      </c>
      <c r="BH560" s="138">
        <f>IF(N560="sníž. přenesená",J560,0)</f>
        <v>0</v>
      </c>
      <c r="BI560" s="138">
        <f>IF(N560="nulová",J560,0)</f>
        <v>0</v>
      </c>
      <c r="BJ560" s="15" t="s">
        <v>84</v>
      </c>
      <c r="BK560" s="138">
        <f>ROUND(I560*H560,2)</f>
        <v>0</v>
      </c>
      <c r="BL560" s="15" t="s">
        <v>214</v>
      </c>
      <c r="BM560" s="246" t="s">
        <v>1103</v>
      </c>
    </row>
    <row r="561" spans="1:65" s="2" customFormat="1" ht="16.5" customHeight="1">
      <c r="A561" s="38"/>
      <c r="B561" s="39"/>
      <c r="C561" s="247" t="s">
        <v>1104</v>
      </c>
      <c r="D561" s="247" t="s">
        <v>221</v>
      </c>
      <c r="E561" s="248" t="s">
        <v>340</v>
      </c>
      <c r="F561" s="249" t="s">
        <v>341</v>
      </c>
      <c r="G561" s="250" t="s">
        <v>239</v>
      </c>
      <c r="H561" s="251">
        <v>1</v>
      </c>
      <c r="I561" s="252"/>
      <c r="J561" s="253">
        <f>ROUND(I561*H561,2)</f>
        <v>0</v>
      </c>
      <c r="K561" s="254"/>
      <c r="L561" s="255"/>
      <c r="M561" s="256" t="s">
        <v>1</v>
      </c>
      <c r="N561" s="257" t="s">
        <v>44</v>
      </c>
      <c r="O561" s="91"/>
      <c r="P561" s="244">
        <f>O561*H561</f>
        <v>0</v>
      </c>
      <c r="Q561" s="244">
        <v>0</v>
      </c>
      <c r="R561" s="244">
        <f>Q561*H561</f>
        <v>0</v>
      </c>
      <c r="S561" s="244">
        <v>0</v>
      </c>
      <c r="T561" s="245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46" t="s">
        <v>234</v>
      </c>
      <c r="AT561" s="246" t="s">
        <v>221</v>
      </c>
      <c r="AU561" s="246" t="s">
        <v>220</v>
      </c>
      <c r="AY561" s="15" t="s">
        <v>209</v>
      </c>
      <c r="BE561" s="138">
        <f>IF(N561="základní",J561,0)</f>
        <v>0</v>
      </c>
      <c r="BF561" s="138">
        <f>IF(N561="snížená",J561,0)</f>
        <v>0</v>
      </c>
      <c r="BG561" s="138">
        <f>IF(N561="zákl. přenesená",J561,0)</f>
        <v>0</v>
      </c>
      <c r="BH561" s="138">
        <f>IF(N561="sníž. přenesená",J561,0)</f>
        <v>0</v>
      </c>
      <c r="BI561" s="138">
        <f>IF(N561="nulová",J561,0)</f>
        <v>0</v>
      </c>
      <c r="BJ561" s="15" t="s">
        <v>84</v>
      </c>
      <c r="BK561" s="138">
        <f>ROUND(I561*H561,2)</f>
        <v>0</v>
      </c>
      <c r="BL561" s="15" t="s">
        <v>214</v>
      </c>
      <c r="BM561" s="246" t="s">
        <v>1105</v>
      </c>
    </row>
    <row r="562" spans="1:65" s="2" customFormat="1" ht="24.15" customHeight="1">
      <c r="A562" s="38"/>
      <c r="B562" s="39"/>
      <c r="C562" s="234" t="s">
        <v>1106</v>
      </c>
      <c r="D562" s="234" t="s">
        <v>210</v>
      </c>
      <c r="E562" s="235" t="s">
        <v>344</v>
      </c>
      <c r="F562" s="236" t="s">
        <v>345</v>
      </c>
      <c r="G562" s="237" t="s">
        <v>246</v>
      </c>
      <c r="H562" s="238">
        <v>0.75</v>
      </c>
      <c r="I562" s="239"/>
      <c r="J562" s="240">
        <f>ROUND(I562*H562,2)</f>
        <v>0</v>
      </c>
      <c r="K562" s="241"/>
      <c r="L562" s="41"/>
      <c r="M562" s="242" t="s">
        <v>1</v>
      </c>
      <c r="N562" s="243" t="s">
        <v>44</v>
      </c>
      <c r="O562" s="91"/>
      <c r="P562" s="244">
        <f>O562*H562</f>
        <v>0</v>
      </c>
      <c r="Q562" s="244">
        <v>0</v>
      </c>
      <c r="R562" s="244">
        <f>Q562*H562</f>
        <v>0</v>
      </c>
      <c r="S562" s="244">
        <v>0</v>
      </c>
      <c r="T562" s="245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46" t="s">
        <v>214</v>
      </c>
      <c r="AT562" s="246" t="s">
        <v>210</v>
      </c>
      <c r="AU562" s="246" t="s">
        <v>220</v>
      </c>
      <c r="AY562" s="15" t="s">
        <v>209</v>
      </c>
      <c r="BE562" s="138">
        <f>IF(N562="základní",J562,0)</f>
        <v>0</v>
      </c>
      <c r="BF562" s="138">
        <f>IF(N562="snížená",J562,0)</f>
        <v>0</v>
      </c>
      <c r="BG562" s="138">
        <f>IF(N562="zákl. přenesená",J562,0)</f>
        <v>0</v>
      </c>
      <c r="BH562" s="138">
        <f>IF(N562="sníž. přenesená",J562,0)</f>
        <v>0</v>
      </c>
      <c r="BI562" s="138">
        <f>IF(N562="nulová",J562,0)</f>
        <v>0</v>
      </c>
      <c r="BJ562" s="15" t="s">
        <v>84</v>
      </c>
      <c r="BK562" s="138">
        <f>ROUND(I562*H562,2)</f>
        <v>0</v>
      </c>
      <c r="BL562" s="15" t="s">
        <v>214</v>
      </c>
      <c r="BM562" s="246" t="s">
        <v>1107</v>
      </c>
    </row>
    <row r="563" spans="1:65" s="2" customFormat="1" ht="24.15" customHeight="1">
      <c r="A563" s="38"/>
      <c r="B563" s="39"/>
      <c r="C563" s="234" t="s">
        <v>1108</v>
      </c>
      <c r="D563" s="234" t="s">
        <v>210</v>
      </c>
      <c r="E563" s="235" t="s">
        <v>348</v>
      </c>
      <c r="F563" s="236" t="s">
        <v>349</v>
      </c>
      <c r="G563" s="237" t="s">
        <v>239</v>
      </c>
      <c r="H563" s="238">
        <v>5</v>
      </c>
      <c r="I563" s="239"/>
      <c r="J563" s="240">
        <f>ROUND(I563*H563,2)</f>
        <v>0</v>
      </c>
      <c r="K563" s="241"/>
      <c r="L563" s="41"/>
      <c r="M563" s="242" t="s">
        <v>1</v>
      </c>
      <c r="N563" s="243" t="s">
        <v>44</v>
      </c>
      <c r="O563" s="91"/>
      <c r="P563" s="244">
        <f>O563*H563</f>
        <v>0</v>
      </c>
      <c r="Q563" s="244">
        <v>0</v>
      </c>
      <c r="R563" s="244">
        <f>Q563*H563</f>
        <v>0</v>
      </c>
      <c r="S563" s="244">
        <v>0</v>
      </c>
      <c r="T563" s="245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46" t="s">
        <v>214</v>
      </c>
      <c r="AT563" s="246" t="s">
        <v>210</v>
      </c>
      <c r="AU563" s="246" t="s">
        <v>220</v>
      </c>
      <c r="AY563" s="15" t="s">
        <v>209</v>
      </c>
      <c r="BE563" s="138">
        <f>IF(N563="základní",J563,0)</f>
        <v>0</v>
      </c>
      <c r="BF563" s="138">
        <f>IF(N563="snížená",J563,0)</f>
        <v>0</v>
      </c>
      <c r="BG563" s="138">
        <f>IF(N563="zákl. přenesená",J563,0)</f>
        <v>0</v>
      </c>
      <c r="BH563" s="138">
        <f>IF(N563="sníž. přenesená",J563,0)</f>
        <v>0</v>
      </c>
      <c r="BI563" s="138">
        <f>IF(N563="nulová",J563,0)</f>
        <v>0</v>
      </c>
      <c r="BJ563" s="15" t="s">
        <v>84</v>
      </c>
      <c r="BK563" s="138">
        <f>ROUND(I563*H563,2)</f>
        <v>0</v>
      </c>
      <c r="BL563" s="15" t="s">
        <v>214</v>
      </c>
      <c r="BM563" s="246" t="s">
        <v>1109</v>
      </c>
    </row>
    <row r="564" spans="1:65" s="2" customFormat="1" ht="24.15" customHeight="1">
      <c r="A564" s="38"/>
      <c r="B564" s="39"/>
      <c r="C564" s="234" t="s">
        <v>1110</v>
      </c>
      <c r="D564" s="234" t="s">
        <v>210</v>
      </c>
      <c r="E564" s="235" t="s">
        <v>352</v>
      </c>
      <c r="F564" s="236" t="s">
        <v>353</v>
      </c>
      <c r="G564" s="237" t="s">
        <v>239</v>
      </c>
      <c r="H564" s="238">
        <v>8</v>
      </c>
      <c r="I564" s="239"/>
      <c r="J564" s="240">
        <f>ROUND(I564*H564,2)</f>
        <v>0</v>
      </c>
      <c r="K564" s="241"/>
      <c r="L564" s="41"/>
      <c r="M564" s="242" t="s">
        <v>1</v>
      </c>
      <c r="N564" s="243" t="s">
        <v>44</v>
      </c>
      <c r="O564" s="91"/>
      <c r="P564" s="244">
        <f>O564*H564</f>
        <v>0</v>
      </c>
      <c r="Q564" s="244">
        <v>0</v>
      </c>
      <c r="R564" s="244">
        <f>Q564*H564</f>
        <v>0</v>
      </c>
      <c r="S564" s="244">
        <v>0</v>
      </c>
      <c r="T564" s="245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46" t="s">
        <v>214</v>
      </c>
      <c r="AT564" s="246" t="s">
        <v>210</v>
      </c>
      <c r="AU564" s="246" t="s">
        <v>220</v>
      </c>
      <c r="AY564" s="15" t="s">
        <v>209</v>
      </c>
      <c r="BE564" s="138">
        <f>IF(N564="základní",J564,0)</f>
        <v>0</v>
      </c>
      <c r="BF564" s="138">
        <f>IF(N564="snížená",J564,0)</f>
        <v>0</v>
      </c>
      <c r="BG564" s="138">
        <f>IF(N564="zákl. přenesená",J564,0)</f>
        <v>0</v>
      </c>
      <c r="BH564" s="138">
        <f>IF(N564="sníž. přenesená",J564,0)</f>
        <v>0</v>
      </c>
      <c r="BI564" s="138">
        <f>IF(N564="nulová",J564,0)</f>
        <v>0</v>
      </c>
      <c r="BJ564" s="15" t="s">
        <v>84</v>
      </c>
      <c r="BK564" s="138">
        <f>ROUND(I564*H564,2)</f>
        <v>0</v>
      </c>
      <c r="BL564" s="15" t="s">
        <v>214</v>
      </c>
      <c r="BM564" s="246" t="s">
        <v>1111</v>
      </c>
    </row>
    <row r="565" spans="1:65" s="2" customFormat="1" ht="16.5" customHeight="1">
      <c r="A565" s="38"/>
      <c r="B565" s="39"/>
      <c r="C565" s="247" t="s">
        <v>1112</v>
      </c>
      <c r="D565" s="247" t="s">
        <v>221</v>
      </c>
      <c r="E565" s="248" t="s">
        <v>356</v>
      </c>
      <c r="F565" s="249" t="s">
        <v>357</v>
      </c>
      <c r="G565" s="250" t="s">
        <v>239</v>
      </c>
      <c r="H565" s="251">
        <v>1</v>
      </c>
      <c r="I565" s="252"/>
      <c r="J565" s="253">
        <f>ROUND(I565*H565,2)</f>
        <v>0</v>
      </c>
      <c r="K565" s="254"/>
      <c r="L565" s="255"/>
      <c r="M565" s="256" t="s">
        <v>1</v>
      </c>
      <c r="N565" s="257" t="s">
        <v>44</v>
      </c>
      <c r="O565" s="91"/>
      <c r="P565" s="244">
        <f>O565*H565</f>
        <v>0</v>
      </c>
      <c r="Q565" s="244">
        <v>3E-05</v>
      </c>
      <c r="R565" s="244">
        <f>Q565*H565</f>
        <v>3E-05</v>
      </c>
      <c r="S565" s="244">
        <v>0</v>
      </c>
      <c r="T565" s="245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46" t="s">
        <v>234</v>
      </c>
      <c r="AT565" s="246" t="s">
        <v>221</v>
      </c>
      <c r="AU565" s="246" t="s">
        <v>220</v>
      </c>
      <c r="AY565" s="15" t="s">
        <v>209</v>
      </c>
      <c r="BE565" s="138">
        <f>IF(N565="základní",J565,0)</f>
        <v>0</v>
      </c>
      <c r="BF565" s="138">
        <f>IF(N565="snížená",J565,0)</f>
        <v>0</v>
      </c>
      <c r="BG565" s="138">
        <f>IF(N565="zákl. přenesená",J565,0)</f>
        <v>0</v>
      </c>
      <c r="BH565" s="138">
        <f>IF(N565="sníž. přenesená",J565,0)</f>
        <v>0</v>
      </c>
      <c r="BI565" s="138">
        <f>IF(N565="nulová",J565,0)</f>
        <v>0</v>
      </c>
      <c r="BJ565" s="15" t="s">
        <v>84</v>
      </c>
      <c r="BK565" s="138">
        <f>ROUND(I565*H565,2)</f>
        <v>0</v>
      </c>
      <c r="BL565" s="15" t="s">
        <v>214</v>
      </c>
      <c r="BM565" s="246" t="s">
        <v>1113</v>
      </c>
    </row>
    <row r="566" spans="1:65" s="2" customFormat="1" ht="21.75" customHeight="1">
      <c r="A566" s="38"/>
      <c r="B566" s="39"/>
      <c r="C566" s="247" t="s">
        <v>1114</v>
      </c>
      <c r="D566" s="247" t="s">
        <v>221</v>
      </c>
      <c r="E566" s="248" t="s">
        <v>359</v>
      </c>
      <c r="F566" s="249" t="s">
        <v>360</v>
      </c>
      <c r="G566" s="250" t="s">
        <v>239</v>
      </c>
      <c r="H566" s="251">
        <v>1</v>
      </c>
      <c r="I566" s="252"/>
      <c r="J566" s="253">
        <f>ROUND(I566*H566,2)</f>
        <v>0</v>
      </c>
      <c r="K566" s="254"/>
      <c r="L566" s="255"/>
      <c r="M566" s="256" t="s">
        <v>1</v>
      </c>
      <c r="N566" s="257" t="s">
        <v>44</v>
      </c>
      <c r="O566" s="91"/>
      <c r="P566" s="244">
        <f>O566*H566</f>
        <v>0</v>
      </c>
      <c r="Q566" s="244">
        <v>3E-05</v>
      </c>
      <c r="R566" s="244">
        <f>Q566*H566</f>
        <v>3E-05</v>
      </c>
      <c r="S566" s="244">
        <v>0</v>
      </c>
      <c r="T566" s="245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46" t="s">
        <v>234</v>
      </c>
      <c r="AT566" s="246" t="s">
        <v>221</v>
      </c>
      <c r="AU566" s="246" t="s">
        <v>220</v>
      </c>
      <c r="AY566" s="15" t="s">
        <v>209</v>
      </c>
      <c r="BE566" s="138">
        <f>IF(N566="základní",J566,0)</f>
        <v>0</v>
      </c>
      <c r="BF566" s="138">
        <f>IF(N566="snížená",J566,0)</f>
        <v>0</v>
      </c>
      <c r="BG566" s="138">
        <f>IF(N566="zákl. přenesená",J566,0)</f>
        <v>0</v>
      </c>
      <c r="BH566" s="138">
        <f>IF(N566="sníž. přenesená",J566,0)</f>
        <v>0</v>
      </c>
      <c r="BI566" s="138">
        <f>IF(N566="nulová",J566,0)</f>
        <v>0</v>
      </c>
      <c r="BJ566" s="15" t="s">
        <v>84</v>
      </c>
      <c r="BK566" s="138">
        <f>ROUND(I566*H566,2)</f>
        <v>0</v>
      </c>
      <c r="BL566" s="15" t="s">
        <v>214</v>
      </c>
      <c r="BM566" s="246" t="s">
        <v>1115</v>
      </c>
    </row>
    <row r="567" spans="1:65" s="2" customFormat="1" ht="16.5" customHeight="1">
      <c r="A567" s="38"/>
      <c r="B567" s="39"/>
      <c r="C567" s="247" t="s">
        <v>1116</v>
      </c>
      <c r="D567" s="247" t="s">
        <v>221</v>
      </c>
      <c r="E567" s="248" t="s">
        <v>363</v>
      </c>
      <c r="F567" s="249" t="s">
        <v>364</v>
      </c>
      <c r="G567" s="250" t="s">
        <v>259</v>
      </c>
      <c r="H567" s="251">
        <v>0.009</v>
      </c>
      <c r="I567" s="252"/>
      <c r="J567" s="253">
        <f>ROUND(I567*H567,2)</f>
        <v>0</v>
      </c>
      <c r="K567" s="254"/>
      <c r="L567" s="255"/>
      <c r="M567" s="256" t="s">
        <v>1</v>
      </c>
      <c r="N567" s="257" t="s">
        <v>44</v>
      </c>
      <c r="O567" s="91"/>
      <c r="P567" s="244">
        <f>O567*H567</f>
        <v>0</v>
      </c>
      <c r="Q567" s="244">
        <v>0.16</v>
      </c>
      <c r="R567" s="244">
        <f>Q567*H567</f>
        <v>0.0014399999999999999</v>
      </c>
      <c r="S567" s="244">
        <v>0</v>
      </c>
      <c r="T567" s="245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46" t="s">
        <v>234</v>
      </c>
      <c r="AT567" s="246" t="s">
        <v>221</v>
      </c>
      <c r="AU567" s="246" t="s">
        <v>220</v>
      </c>
      <c r="AY567" s="15" t="s">
        <v>209</v>
      </c>
      <c r="BE567" s="138">
        <f>IF(N567="základní",J567,0)</f>
        <v>0</v>
      </c>
      <c r="BF567" s="138">
        <f>IF(N567="snížená",J567,0)</f>
        <v>0</v>
      </c>
      <c r="BG567" s="138">
        <f>IF(N567="zákl. přenesená",J567,0)</f>
        <v>0</v>
      </c>
      <c r="BH567" s="138">
        <f>IF(N567="sníž. přenesená",J567,0)</f>
        <v>0</v>
      </c>
      <c r="BI567" s="138">
        <f>IF(N567="nulová",J567,0)</f>
        <v>0</v>
      </c>
      <c r="BJ567" s="15" t="s">
        <v>84</v>
      </c>
      <c r="BK567" s="138">
        <f>ROUND(I567*H567,2)</f>
        <v>0</v>
      </c>
      <c r="BL567" s="15" t="s">
        <v>214</v>
      </c>
      <c r="BM567" s="246" t="s">
        <v>1117</v>
      </c>
    </row>
    <row r="568" spans="1:65" s="2" customFormat="1" ht="16.5" customHeight="1">
      <c r="A568" s="38"/>
      <c r="B568" s="39"/>
      <c r="C568" s="247" t="s">
        <v>1118</v>
      </c>
      <c r="D568" s="247" t="s">
        <v>221</v>
      </c>
      <c r="E568" s="248" t="s">
        <v>257</v>
      </c>
      <c r="F568" s="249" t="s">
        <v>258</v>
      </c>
      <c r="G568" s="250" t="s">
        <v>259</v>
      </c>
      <c r="H568" s="251">
        <v>0.004</v>
      </c>
      <c r="I568" s="252"/>
      <c r="J568" s="253">
        <f>ROUND(I568*H568,2)</f>
        <v>0</v>
      </c>
      <c r="K568" s="254"/>
      <c r="L568" s="255"/>
      <c r="M568" s="256" t="s">
        <v>1</v>
      </c>
      <c r="N568" s="257" t="s">
        <v>44</v>
      </c>
      <c r="O568" s="91"/>
      <c r="P568" s="244">
        <f>O568*H568</f>
        <v>0</v>
      </c>
      <c r="Q568" s="244">
        <v>0.9</v>
      </c>
      <c r="R568" s="244">
        <f>Q568*H568</f>
        <v>0.0036000000000000003</v>
      </c>
      <c r="S568" s="244">
        <v>0</v>
      </c>
      <c r="T568" s="245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46" t="s">
        <v>234</v>
      </c>
      <c r="AT568" s="246" t="s">
        <v>221</v>
      </c>
      <c r="AU568" s="246" t="s">
        <v>220</v>
      </c>
      <c r="AY568" s="15" t="s">
        <v>209</v>
      </c>
      <c r="BE568" s="138">
        <f>IF(N568="základní",J568,0)</f>
        <v>0</v>
      </c>
      <c r="BF568" s="138">
        <f>IF(N568="snížená",J568,0)</f>
        <v>0</v>
      </c>
      <c r="BG568" s="138">
        <f>IF(N568="zákl. přenesená",J568,0)</f>
        <v>0</v>
      </c>
      <c r="BH568" s="138">
        <f>IF(N568="sníž. přenesená",J568,0)</f>
        <v>0</v>
      </c>
      <c r="BI568" s="138">
        <f>IF(N568="nulová",J568,0)</f>
        <v>0</v>
      </c>
      <c r="BJ568" s="15" t="s">
        <v>84</v>
      </c>
      <c r="BK568" s="138">
        <f>ROUND(I568*H568,2)</f>
        <v>0</v>
      </c>
      <c r="BL568" s="15" t="s">
        <v>214</v>
      </c>
      <c r="BM568" s="246" t="s">
        <v>1119</v>
      </c>
    </row>
    <row r="569" spans="1:65" s="2" customFormat="1" ht="16.5" customHeight="1">
      <c r="A569" s="38"/>
      <c r="B569" s="39"/>
      <c r="C569" s="247" t="s">
        <v>1120</v>
      </c>
      <c r="D569" s="247" t="s">
        <v>221</v>
      </c>
      <c r="E569" s="248" t="s">
        <v>369</v>
      </c>
      <c r="F569" s="249" t="s">
        <v>370</v>
      </c>
      <c r="G569" s="250" t="s">
        <v>239</v>
      </c>
      <c r="H569" s="251">
        <v>2</v>
      </c>
      <c r="I569" s="252"/>
      <c r="J569" s="253">
        <f>ROUND(I569*H569,2)</f>
        <v>0</v>
      </c>
      <c r="K569" s="254"/>
      <c r="L569" s="255"/>
      <c r="M569" s="256" t="s">
        <v>1</v>
      </c>
      <c r="N569" s="257" t="s">
        <v>44</v>
      </c>
      <c r="O569" s="91"/>
      <c r="P569" s="244">
        <f>O569*H569</f>
        <v>0</v>
      </c>
      <c r="Q569" s="244">
        <v>0</v>
      </c>
      <c r="R569" s="244">
        <f>Q569*H569</f>
        <v>0</v>
      </c>
      <c r="S569" s="244">
        <v>0</v>
      </c>
      <c r="T569" s="245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46" t="s">
        <v>234</v>
      </c>
      <c r="AT569" s="246" t="s">
        <v>221</v>
      </c>
      <c r="AU569" s="246" t="s">
        <v>220</v>
      </c>
      <c r="AY569" s="15" t="s">
        <v>209</v>
      </c>
      <c r="BE569" s="138">
        <f>IF(N569="základní",J569,0)</f>
        <v>0</v>
      </c>
      <c r="BF569" s="138">
        <f>IF(N569="snížená",J569,0)</f>
        <v>0</v>
      </c>
      <c r="BG569" s="138">
        <f>IF(N569="zákl. přenesená",J569,0)</f>
        <v>0</v>
      </c>
      <c r="BH569" s="138">
        <f>IF(N569="sníž. přenesená",J569,0)</f>
        <v>0</v>
      </c>
      <c r="BI569" s="138">
        <f>IF(N569="nulová",J569,0)</f>
        <v>0</v>
      </c>
      <c r="BJ569" s="15" t="s">
        <v>84</v>
      </c>
      <c r="BK569" s="138">
        <f>ROUND(I569*H569,2)</f>
        <v>0</v>
      </c>
      <c r="BL569" s="15" t="s">
        <v>214</v>
      </c>
      <c r="BM569" s="246" t="s">
        <v>1121</v>
      </c>
    </row>
    <row r="570" spans="1:65" s="2" customFormat="1" ht="16.5" customHeight="1">
      <c r="A570" s="38"/>
      <c r="B570" s="39"/>
      <c r="C570" s="247" t="s">
        <v>1122</v>
      </c>
      <c r="D570" s="247" t="s">
        <v>221</v>
      </c>
      <c r="E570" s="248" t="s">
        <v>373</v>
      </c>
      <c r="F570" s="249" t="s">
        <v>374</v>
      </c>
      <c r="G570" s="250" t="s">
        <v>1</v>
      </c>
      <c r="H570" s="251">
        <v>1</v>
      </c>
      <c r="I570" s="252"/>
      <c r="J570" s="253">
        <f>ROUND(I570*H570,2)</f>
        <v>0</v>
      </c>
      <c r="K570" s="254"/>
      <c r="L570" s="255"/>
      <c r="M570" s="256" t="s">
        <v>1</v>
      </c>
      <c r="N570" s="257" t="s">
        <v>44</v>
      </c>
      <c r="O570" s="91"/>
      <c r="P570" s="244">
        <f>O570*H570</f>
        <v>0</v>
      </c>
      <c r="Q570" s="244">
        <v>0</v>
      </c>
      <c r="R570" s="244">
        <f>Q570*H570</f>
        <v>0</v>
      </c>
      <c r="S570" s="244">
        <v>0</v>
      </c>
      <c r="T570" s="245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46" t="s">
        <v>234</v>
      </c>
      <c r="AT570" s="246" t="s">
        <v>221</v>
      </c>
      <c r="AU570" s="246" t="s">
        <v>220</v>
      </c>
      <c r="AY570" s="15" t="s">
        <v>209</v>
      </c>
      <c r="BE570" s="138">
        <f>IF(N570="základní",J570,0)</f>
        <v>0</v>
      </c>
      <c r="BF570" s="138">
        <f>IF(N570="snížená",J570,0)</f>
        <v>0</v>
      </c>
      <c r="BG570" s="138">
        <f>IF(N570="zákl. přenesená",J570,0)</f>
        <v>0</v>
      </c>
      <c r="BH570" s="138">
        <f>IF(N570="sníž. přenesená",J570,0)</f>
        <v>0</v>
      </c>
      <c r="BI570" s="138">
        <f>IF(N570="nulová",J570,0)</f>
        <v>0</v>
      </c>
      <c r="BJ570" s="15" t="s">
        <v>84</v>
      </c>
      <c r="BK570" s="138">
        <f>ROUND(I570*H570,2)</f>
        <v>0</v>
      </c>
      <c r="BL570" s="15" t="s">
        <v>214</v>
      </c>
      <c r="BM570" s="246" t="s">
        <v>1123</v>
      </c>
    </row>
    <row r="571" spans="1:65" s="2" customFormat="1" ht="16.5" customHeight="1">
      <c r="A571" s="38"/>
      <c r="B571" s="39"/>
      <c r="C571" s="247" t="s">
        <v>1124</v>
      </c>
      <c r="D571" s="247" t="s">
        <v>221</v>
      </c>
      <c r="E571" s="248" t="s">
        <v>377</v>
      </c>
      <c r="F571" s="249" t="s">
        <v>378</v>
      </c>
      <c r="G571" s="250" t="s">
        <v>379</v>
      </c>
      <c r="H571" s="251">
        <v>1</v>
      </c>
      <c r="I571" s="252"/>
      <c r="J571" s="253">
        <f>ROUND(I571*H571,2)</f>
        <v>0</v>
      </c>
      <c r="K571" s="254"/>
      <c r="L571" s="255"/>
      <c r="M571" s="256" t="s">
        <v>1</v>
      </c>
      <c r="N571" s="257" t="s">
        <v>44</v>
      </c>
      <c r="O571" s="91"/>
      <c r="P571" s="244">
        <f>O571*H571</f>
        <v>0</v>
      </c>
      <c r="Q571" s="244">
        <v>0.001</v>
      </c>
      <c r="R571" s="244">
        <f>Q571*H571</f>
        <v>0.001</v>
      </c>
      <c r="S571" s="244">
        <v>0</v>
      </c>
      <c r="T571" s="245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46" t="s">
        <v>234</v>
      </c>
      <c r="AT571" s="246" t="s">
        <v>221</v>
      </c>
      <c r="AU571" s="246" t="s">
        <v>220</v>
      </c>
      <c r="AY571" s="15" t="s">
        <v>209</v>
      </c>
      <c r="BE571" s="138">
        <f>IF(N571="základní",J571,0)</f>
        <v>0</v>
      </c>
      <c r="BF571" s="138">
        <f>IF(N571="snížená",J571,0)</f>
        <v>0</v>
      </c>
      <c r="BG571" s="138">
        <f>IF(N571="zákl. přenesená",J571,0)</f>
        <v>0</v>
      </c>
      <c r="BH571" s="138">
        <f>IF(N571="sníž. přenesená",J571,0)</f>
        <v>0</v>
      </c>
      <c r="BI571" s="138">
        <f>IF(N571="nulová",J571,0)</f>
        <v>0</v>
      </c>
      <c r="BJ571" s="15" t="s">
        <v>84</v>
      </c>
      <c r="BK571" s="138">
        <f>ROUND(I571*H571,2)</f>
        <v>0</v>
      </c>
      <c r="BL571" s="15" t="s">
        <v>214</v>
      </c>
      <c r="BM571" s="246" t="s">
        <v>1125</v>
      </c>
    </row>
    <row r="572" spans="1:65" s="2" customFormat="1" ht="16.5" customHeight="1">
      <c r="A572" s="38"/>
      <c r="B572" s="39"/>
      <c r="C572" s="247" t="s">
        <v>1126</v>
      </c>
      <c r="D572" s="247" t="s">
        <v>221</v>
      </c>
      <c r="E572" s="248" t="s">
        <v>382</v>
      </c>
      <c r="F572" s="249" t="s">
        <v>383</v>
      </c>
      <c r="G572" s="250" t="s">
        <v>239</v>
      </c>
      <c r="H572" s="251">
        <v>1</v>
      </c>
      <c r="I572" s="252"/>
      <c r="J572" s="253">
        <f>ROUND(I572*H572,2)</f>
        <v>0</v>
      </c>
      <c r="K572" s="254"/>
      <c r="L572" s="255"/>
      <c r="M572" s="256" t="s">
        <v>1</v>
      </c>
      <c r="N572" s="257" t="s">
        <v>44</v>
      </c>
      <c r="O572" s="91"/>
      <c r="P572" s="244">
        <f>O572*H572</f>
        <v>0</v>
      </c>
      <c r="Q572" s="244">
        <v>0</v>
      </c>
      <c r="R572" s="244">
        <f>Q572*H572</f>
        <v>0</v>
      </c>
      <c r="S572" s="244">
        <v>0</v>
      </c>
      <c r="T572" s="245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46" t="s">
        <v>234</v>
      </c>
      <c r="AT572" s="246" t="s">
        <v>221</v>
      </c>
      <c r="AU572" s="246" t="s">
        <v>220</v>
      </c>
      <c r="AY572" s="15" t="s">
        <v>209</v>
      </c>
      <c r="BE572" s="138">
        <f>IF(N572="základní",J572,0)</f>
        <v>0</v>
      </c>
      <c r="BF572" s="138">
        <f>IF(N572="snížená",J572,0)</f>
        <v>0</v>
      </c>
      <c r="BG572" s="138">
        <f>IF(N572="zákl. přenesená",J572,0)</f>
        <v>0</v>
      </c>
      <c r="BH572" s="138">
        <f>IF(N572="sníž. přenesená",J572,0)</f>
        <v>0</v>
      </c>
      <c r="BI572" s="138">
        <f>IF(N572="nulová",J572,0)</f>
        <v>0</v>
      </c>
      <c r="BJ572" s="15" t="s">
        <v>84</v>
      </c>
      <c r="BK572" s="138">
        <f>ROUND(I572*H572,2)</f>
        <v>0</v>
      </c>
      <c r="BL572" s="15" t="s">
        <v>214</v>
      </c>
      <c r="BM572" s="246" t="s">
        <v>1127</v>
      </c>
    </row>
    <row r="573" spans="1:65" s="2" customFormat="1" ht="24.15" customHeight="1">
      <c r="A573" s="38"/>
      <c r="B573" s="39"/>
      <c r="C573" s="234" t="s">
        <v>1128</v>
      </c>
      <c r="D573" s="234" t="s">
        <v>210</v>
      </c>
      <c r="E573" s="235" t="s">
        <v>386</v>
      </c>
      <c r="F573" s="236" t="s">
        <v>387</v>
      </c>
      <c r="G573" s="237" t="s">
        <v>246</v>
      </c>
      <c r="H573" s="238">
        <v>1</v>
      </c>
      <c r="I573" s="239"/>
      <c r="J573" s="240">
        <f>ROUND(I573*H573,2)</f>
        <v>0</v>
      </c>
      <c r="K573" s="241"/>
      <c r="L573" s="41"/>
      <c r="M573" s="242" t="s">
        <v>1</v>
      </c>
      <c r="N573" s="243" t="s">
        <v>44</v>
      </c>
      <c r="O573" s="91"/>
      <c r="P573" s="244">
        <f>O573*H573</f>
        <v>0</v>
      </c>
      <c r="Q573" s="244">
        <v>0</v>
      </c>
      <c r="R573" s="244">
        <f>Q573*H573</f>
        <v>0</v>
      </c>
      <c r="S573" s="244">
        <v>0</v>
      </c>
      <c r="T573" s="245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46" t="s">
        <v>214</v>
      </c>
      <c r="AT573" s="246" t="s">
        <v>210</v>
      </c>
      <c r="AU573" s="246" t="s">
        <v>220</v>
      </c>
      <c r="AY573" s="15" t="s">
        <v>209</v>
      </c>
      <c r="BE573" s="138">
        <f>IF(N573="základní",J573,0)</f>
        <v>0</v>
      </c>
      <c r="BF573" s="138">
        <f>IF(N573="snížená",J573,0)</f>
        <v>0</v>
      </c>
      <c r="BG573" s="138">
        <f>IF(N573="zákl. přenesená",J573,0)</f>
        <v>0</v>
      </c>
      <c r="BH573" s="138">
        <f>IF(N573="sníž. přenesená",J573,0)</f>
        <v>0</v>
      </c>
      <c r="BI573" s="138">
        <f>IF(N573="nulová",J573,0)</f>
        <v>0</v>
      </c>
      <c r="BJ573" s="15" t="s">
        <v>84</v>
      </c>
      <c r="BK573" s="138">
        <f>ROUND(I573*H573,2)</f>
        <v>0</v>
      </c>
      <c r="BL573" s="15" t="s">
        <v>214</v>
      </c>
      <c r="BM573" s="246" t="s">
        <v>1129</v>
      </c>
    </row>
    <row r="574" spans="1:65" s="2" customFormat="1" ht="21.75" customHeight="1">
      <c r="A574" s="38"/>
      <c r="B574" s="39"/>
      <c r="C574" s="247" t="s">
        <v>1130</v>
      </c>
      <c r="D574" s="247" t="s">
        <v>221</v>
      </c>
      <c r="E574" s="248" t="s">
        <v>390</v>
      </c>
      <c r="F574" s="249" t="s">
        <v>391</v>
      </c>
      <c r="G574" s="250" t="s">
        <v>392</v>
      </c>
      <c r="H574" s="251">
        <v>1</v>
      </c>
      <c r="I574" s="252"/>
      <c r="J574" s="253">
        <f>ROUND(I574*H574,2)</f>
        <v>0</v>
      </c>
      <c r="K574" s="254"/>
      <c r="L574" s="255"/>
      <c r="M574" s="256" t="s">
        <v>1</v>
      </c>
      <c r="N574" s="257" t="s">
        <v>44</v>
      </c>
      <c r="O574" s="91"/>
      <c r="P574" s="244">
        <f>O574*H574</f>
        <v>0</v>
      </c>
      <c r="Q574" s="244">
        <v>0</v>
      </c>
      <c r="R574" s="244">
        <f>Q574*H574</f>
        <v>0</v>
      </c>
      <c r="S574" s="244">
        <v>0</v>
      </c>
      <c r="T574" s="245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46" t="s">
        <v>234</v>
      </c>
      <c r="AT574" s="246" t="s">
        <v>221</v>
      </c>
      <c r="AU574" s="246" t="s">
        <v>220</v>
      </c>
      <c r="AY574" s="15" t="s">
        <v>209</v>
      </c>
      <c r="BE574" s="138">
        <f>IF(N574="základní",J574,0)</f>
        <v>0</v>
      </c>
      <c r="BF574" s="138">
        <f>IF(N574="snížená",J574,0)</f>
        <v>0</v>
      </c>
      <c r="BG574" s="138">
        <f>IF(N574="zákl. přenesená",J574,0)</f>
        <v>0</v>
      </c>
      <c r="BH574" s="138">
        <f>IF(N574="sníž. přenesená",J574,0)</f>
        <v>0</v>
      </c>
      <c r="BI574" s="138">
        <f>IF(N574="nulová",J574,0)</f>
        <v>0</v>
      </c>
      <c r="BJ574" s="15" t="s">
        <v>84</v>
      </c>
      <c r="BK574" s="138">
        <f>ROUND(I574*H574,2)</f>
        <v>0</v>
      </c>
      <c r="BL574" s="15" t="s">
        <v>214</v>
      </c>
      <c r="BM574" s="246" t="s">
        <v>1131</v>
      </c>
    </row>
    <row r="575" spans="1:65" s="2" customFormat="1" ht="16.5" customHeight="1">
      <c r="A575" s="38"/>
      <c r="B575" s="39"/>
      <c r="C575" s="247" t="s">
        <v>1132</v>
      </c>
      <c r="D575" s="247" t="s">
        <v>221</v>
      </c>
      <c r="E575" s="248" t="s">
        <v>395</v>
      </c>
      <c r="F575" s="249" t="s">
        <v>396</v>
      </c>
      <c r="G575" s="250" t="s">
        <v>239</v>
      </c>
      <c r="H575" s="251">
        <v>1</v>
      </c>
      <c r="I575" s="252"/>
      <c r="J575" s="253">
        <f>ROUND(I575*H575,2)</f>
        <v>0</v>
      </c>
      <c r="K575" s="254"/>
      <c r="L575" s="255"/>
      <c r="M575" s="256" t="s">
        <v>1</v>
      </c>
      <c r="N575" s="257" t="s">
        <v>44</v>
      </c>
      <c r="O575" s="91"/>
      <c r="P575" s="244">
        <f>O575*H575</f>
        <v>0</v>
      </c>
      <c r="Q575" s="244">
        <v>1E-05</v>
      </c>
      <c r="R575" s="244">
        <f>Q575*H575</f>
        <v>1E-05</v>
      </c>
      <c r="S575" s="244">
        <v>0</v>
      </c>
      <c r="T575" s="245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46" t="s">
        <v>234</v>
      </c>
      <c r="AT575" s="246" t="s">
        <v>221</v>
      </c>
      <c r="AU575" s="246" t="s">
        <v>220</v>
      </c>
      <c r="AY575" s="15" t="s">
        <v>209</v>
      </c>
      <c r="BE575" s="138">
        <f>IF(N575="základní",J575,0)</f>
        <v>0</v>
      </c>
      <c r="BF575" s="138">
        <f>IF(N575="snížená",J575,0)</f>
        <v>0</v>
      </c>
      <c r="BG575" s="138">
        <f>IF(N575="zákl. přenesená",J575,0)</f>
        <v>0</v>
      </c>
      <c r="BH575" s="138">
        <f>IF(N575="sníž. přenesená",J575,0)</f>
        <v>0</v>
      </c>
      <c r="BI575" s="138">
        <f>IF(N575="nulová",J575,0)</f>
        <v>0</v>
      </c>
      <c r="BJ575" s="15" t="s">
        <v>84</v>
      </c>
      <c r="BK575" s="138">
        <f>ROUND(I575*H575,2)</f>
        <v>0</v>
      </c>
      <c r="BL575" s="15" t="s">
        <v>214</v>
      </c>
      <c r="BM575" s="246" t="s">
        <v>1133</v>
      </c>
    </row>
    <row r="576" spans="1:65" s="2" customFormat="1" ht="16.5" customHeight="1">
      <c r="A576" s="38"/>
      <c r="B576" s="39"/>
      <c r="C576" s="247" t="s">
        <v>1134</v>
      </c>
      <c r="D576" s="247" t="s">
        <v>221</v>
      </c>
      <c r="E576" s="248" t="s">
        <v>1135</v>
      </c>
      <c r="F576" s="249" t="s">
        <v>1136</v>
      </c>
      <c r="G576" s="250" t="s">
        <v>239</v>
      </c>
      <c r="H576" s="251">
        <v>1</v>
      </c>
      <c r="I576" s="252"/>
      <c r="J576" s="253">
        <f>ROUND(I576*H576,2)</f>
        <v>0</v>
      </c>
      <c r="K576" s="254"/>
      <c r="L576" s="255"/>
      <c r="M576" s="256" t="s">
        <v>1</v>
      </c>
      <c r="N576" s="257" t="s">
        <v>44</v>
      </c>
      <c r="O576" s="91"/>
      <c r="P576" s="244">
        <f>O576*H576</f>
        <v>0</v>
      </c>
      <c r="Q576" s="244">
        <v>0</v>
      </c>
      <c r="R576" s="244">
        <f>Q576*H576</f>
        <v>0</v>
      </c>
      <c r="S576" s="244">
        <v>0</v>
      </c>
      <c r="T576" s="245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46" t="s">
        <v>234</v>
      </c>
      <c r="AT576" s="246" t="s">
        <v>221</v>
      </c>
      <c r="AU576" s="246" t="s">
        <v>220</v>
      </c>
      <c r="AY576" s="15" t="s">
        <v>209</v>
      </c>
      <c r="BE576" s="138">
        <f>IF(N576="základní",J576,0)</f>
        <v>0</v>
      </c>
      <c r="BF576" s="138">
        <f>IF(N576="snížená",J576,0)</f>
        <v>0</v>
      </c>
      <c r="BG576" s="138">
        <f>IF(N576="zákl. přenesená",J576,0)</f>
        <v>0</v>
      </c>
      <c r="BH576" s="138">
        <f>IF(N576="sníž. přenesená",J576,0)</f>
        <v>0</v>
      </c>
      <c r="BI576" s="138">
        <f>IF(N576="nulová",J576,0)</f>
        <v>0</v>
      </c>
      <c r="BJ576" s="15" t="s">
        <v>84</v>
      </c>
      <c r="BK576" s="138">
        <f>ROUND(I576*H576,2)</f>
        <v>0</v>
      </c>
      <c r="BL576" s="15" t="s">
        <v>214</v>
      </c>
      <c r="BM576" s="246" t="s">
        <v>1137</v>
      </c>
    </row>
    <row r="577" spans="1:65" s="2" customFormat="1" ht="16.5" customHeight="1">
      <c r="A577" s="38"/>
      <c r="B577" s="39"/>
      <c r="C577" s="234" t="s">
        <v>1138</v>
      </c>
      <c r="D577" s="234" t="s">
        <v>210</v>
      </c>
      <c r="E577" s="235" t="s">
        <v>403</v>
      </c>
      <c r="F577" s="236" t="s">
        <v>404</v>
      </c>
      <c r="G577" s="237" t="s">
        <v>239</v>
      </c>
      <c r="H577" s="238">
        <v>1</v>
      </c>
      <c r="I577" s="239"/>
      <c r="J577" s="240">
        <f>ROUND(I577*H577,2)</f>
        <v>0</v>
      </c>
      <c r="K577" s="241"/>
      <c r="L577" s="41"/>
      <c r="M577" s="242" t="s">
        <v>1</v>
      </c>
      <c r="N577" s="243" t="s">
        <v>44</v>
      </c>
      <c r="O577" s="91"/>
      <c r="P577" s="244">
        <f>O577*H577</f>
        <v>0</v>
      </c>
      <c r="Q577" s="244">
        <v>0</v>
      </c>
      <c r="R577" s="244">
        <f>Q577*H577</f>
        <v>0</v>
      </c>
      <c r="S577" s="244">
        <v>0</v>
      </c>
      <c r="T577" s="245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46" t="s">
        <v>214</v>
      </c>
      <c r="AT577" s="246" t="s">
        <v>210</v>
      </c>
      <c r="AU577" s="246" t="s">
        <v>220</v>
      </c>
      <c r="AY577" s="15" t="s">
        <v>209</v>
      </c>
      <c r="BE577" s="138">
        <f>IF(N577="základní",J577,0)</f>
        <v>0</v>
      </c>
      <c r="BF577" s="138">
        <f>IF(N577="snížená",J577,0)</f>
        <v>0</v>
      </c>
      <c r="BG577" s="138">
        <f>IF(N577="zákl. přenesená",J577,0)</f>
        <v>0</v>
      </c>
      <c r="BH577" s="138">
        <f>IF(N577="sníž. přenesená",J577,0)</f>
        <v>0</v>
      </c>
      <c r="BI577" s="138">
        <f>IF(N577="nulová",J577,0)</f>
        <v>0</v>
      </c>
      <c r="BJ577" s="15" t="s">
        <v>84</v>
      </c>
      <c r="BK577" s="138">
        <f>ROUND(I577*H577,2)</f>
        <v>0</v>
      </c>
      <c r="BL577" s="15" t="s">
        <v>214</v>
      </c>
      <c r="BM577" s="246" t="s">
        <v>1139</v>
      </c>
    </row>
    <row r="578" spans="1:65" s="2" customFormat="1" ht="16.5" customHeight="1">
      <c r="A578" s="38"/>
      <c r="B578" s="39"/>
      <c r="C578" s="247" t="s">
        <v>1140</v>
      </c>
      <c r="D578" s="247" t="s">
        <v>221</v>
      </c>
      <c r="E578" s="248" t="s">
        <v>651</v>
      </c>
      <c r="F578" s="249" t="s">
        <v>652</v>
      </c>
      <c r="G578" s="250" t="s">
        <v>239</v>
      </c>
      <c r="H578" s="251">
        <v>1</v>
      </c>
      <c r="I578" s="252"/>
      <c r="J578" s="253">
        <f>ROUND(I578*H578,2)</f>
        <v>0</v>
      </c>
      <c r="K578" s="254"/>
      <c r="L578" s="255"/>
      <c r="M578" s="256" t="s">
        <v>1</v>
      </c>
      <c r="N578" s="257" t="s">
        <v>44</v>
      </c>
      <c r="O578" s="91"/>
      <c r="P578" s="244">
        <f>O578*H578</f>
        <v>0</v>
      </c>
      <c r="Q578" s="244">
        <v>0.0037</v>
      </c>
      <c r="R578" s="244">
        <f>Q578*H578</f>
        <v>0.0037</v>
      </c>
      <c r="S578" s="244">
        <v>0</v>
      </c>
      <c r="T578" s="245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46" t="s">
        <v>234</v>
      </c>
      <c r="AT578" s="246" t="s">
        <v>221</v>
      </c>
      <c r="AU578" s="246" t="s">
        <v>220</v>
      </c>
      <c r="AY578" s="15" t="s">
        <v>209</v>
      </c>
      <c r="BE578" s="138">
        <f>IF(N578="základní",J578,0)</f>
        <v>0</v>
      </c>
      <c r="BF578" s="138">
        <f>IF(N578="snížená",J578,0)</f>
        <v>0</v>
      </c>
      <c r="BG578" s="138">
        <f>IF(N578="zákl. přenesená",J578,0)</f>
        <v>0</v>
      </c>
      <c r="BH578" s="138">
        <f>IF(N578="sníž. přenesená",J578,0)</f>
        <v>0</v>
      </c>
      <c r="BI578" s="138">
        <f>IF(N578="nulová",J578,0)</f>
        <v>0</v>
      </c>
      <c r="BJ578" s="15" t="s">
        <v>84</v>
      </c>
      <c r="BK578" s="138">
        <f>ROUND(I578*H578,2)</f>
        <v>0</v>
      </c>
      <c r="BL578" s="15" t="s">
        <v>214</v>
      </c>
      <c r="BM578" s="246" t="s">
        <v>1141</v>
      </c>
    </row>
    <row r="579" spans="1:63" s="12" customFormat="1" ht="20.85" customHeight="1">
      <c r="A579" s="12"/>
      <c r="B579" s="220"/>
      <c r="C579" s="221"/>
      <c r="D579" s="222" t="s">
        <v>78</v>
      </c>
      <c r="E579" s="258" t="s">
        <v>1142</v>
      </c>
      <c r="F579" s="258" t="s">
        <v>1143</v>
      </c>
      <c r="G579" s="221"/>
      <c r="H579" s="221"/>
      <c r="I579" s="224"/>
      <c r="J579" s="259">
        <f>BK579</f>
        <v>0</v>
      </c>
      <c r="K579" s="221"/>
      <c r="L579" s="226"/>
      <c r="M579" s="227"/>
      <c r="N579" s="228"/>
      <c r="O579" s="228"/>
      <c r="P579" s="229">
        <f>P580+SUM(P581:P604)</f>
        <v>0</v>
      </c>
      <c r="Q579" s="228"/>
      <c r="R579" s="229">
        <f>R580+SUM(R581:R604)</f>
        <v>19.006555000000002</v>
      </c>
      <c r="S579" s="228"/>
      <c r="T579" s="230">
        <f>T580+SUM(T581:T604)</f>
        <v>0.2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31" t="s">
        <v>84</v>
      </c>
      <c r="AT579" s="232" t="s">
        <v>78</v>
      </c>
      <c r="AU579" s="232" t="s">
        <v>103</v>
      </c>
      <c r="AY579" s="231" t="s">
        <v>209</v>
      </c>
      <c r="BK579" s="233">
        <f>BK580+SUM(BK581:BK604)</f>
        <v>0</v>
      </c>
    </row>
    <row r="580" spans="1:65" s="2" customFormat="1" ht="16.5" customHeight="1">
      <c r="A580" s="38"/>
      <c r="B580" s="39"/>
      <c r="C580" s="234" t="s">
        <v>1144</v>
      </c>
      <c r="D580" s="234" t="s">
        <v>210</v>
      </c>
      <c r="E580" s="235" t="s">
        <v>280</v>
      </c>
      <c r="F580" s="236" t="s">
        <v>281</v>
      </c>
      <c r="G580" s="237" t="s">
        <v>282</v>
      </c>
      <c r="H580" s="238">
        <v>16.5</v>
      </c>
      <c r="I580" s="239"/>
      <c r="J580" s="240">
        <f>ROUND(I580*H580,2)</f>
        <v>0</v>
      </c>
      <c r="K580" s="241"/>
      <c r="L580" s="41"/>
      <c r="M580" s="242" t="s">
        <v>1</v>
      </c>
      <c r="N580" s="243" t="s">
        <v>44</v>
      </c>
      <c r="O580" s="91"/>
      <c r="P580" s="244">
        <f>O580*H580</f>
        <v>0</v>
      </c>
      <c r="Q580" s="244">
        <v>0</v>
      </c>
      <c r="R580" s="244">
        <f>Q580*H580</f>
        <v>0</v>
      </c>
      <c r="S580" s="244">
        <v>0</v>
      </c>
      <c r="T580" s="245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46" t="s">
        <v>214</v>
      </c>
      <c r="AT580" s="246" t="s">
        <v>210</v>
      </c>
      <c r="AU580" s="246" t="s">
        <v>220</v>
      </c>
      <c r="AY580" s="15" t="s">
        <v>209</v>
      </c>
      <c r="BE580" s="138">
        <f>IF(N580="základní",J580,0)</f>
        <v>0</v>
      </c>
      <c r="BF580" s="138">
        <f>IF(N580="snížená",J580,0)</f>
        <v>0</v>
      </c>
      <c r="BG580" s="138">
        <f>IF(N580="zákl. přenesená",J580,0)</f>
        <v>0</v>
      </c>
      <c r="BH580" s="138">
        <f>IF(N580="sníž. přenesená",J580,0)</f>
        <v>0</v>
      </c>
      <c r="BI580" s="138">
        <f>IF(N580="nulová",J580,0)</f>
        <v>0</v>
      </c>
      <c r="BJ580" s="15" t="s">
        <v>84</v>
      </c>
      <c r="BK580" s="138">
        <f>ROUND(I580*H580,2)</f>
        <v>0</v>
      </c>
      <c r="BL580" s="15" t="s">
        <v>214</v>
      </c>
      <c r="BM580" s="246" t="s">
        <v>1145</v>
      </c>
    </row>
    <row r="581" spans="1:65" s="2" customFormat="1" ht="16.5" customHeight="1">
      <c r="A581" s="38"/>
      <c r="B581" s="39"/>
      <c r="C581" s="234" t="s">
        <v>1146</v>
      </c>
      <c r="D581" s="234" t="s">
        <v>210</v>
      </c>
      <c r="E581" s="235" t="s">
        <v>300</v>
      </c>
      <c r="F581" s="236" t="s">
        <v>301</v>
      </c>
      <c r="G581" s="237" t="s">
        <v>282</v>
      </c>
      <c r="H581" s="238">
        <v>16.5</v>
      </c>
      <c r="I581" s="239"/>
      <c r="J581" s="240">
        <f>ROUND(I581*H581,2)</f>
        <v>0</v>
      </c>
      <c r="K581" s="241"/>
      <c r="L581" s="41"/>
      <c r="M581" s="242" t="s">
        <v>1</v>
      </c>
      <c r="N581" s="243" t="s">
        <v>44</v>
      </c>
      <c r="O581" s="91"/>
      <c r="P581" s="244">
        <f>O581*H581</f>
        <v>0</v>
      </c>
      <c r="Q581" s="244">
        <v>0</v>
      </c>
      <c r="R581" s="244">
        <f>Q581*H581</f>
        <v>0</v>
      </c>
      <c r="S581" s="244">
        <v>0</v>
      </c>
      <c r="T581" s="245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46" t="s">
        <v>214</v>
      </c>
      <c r="AT581" s="246" t="s">
        <v>210</v>
      </c>
      <c r="AU581" s="246" t="s">
        <v>220</v>
      </c>
      <c r="AY581" s="15" t="s">
        <v>209</v>
      </c>
      <c r="BE581" s="138">
        <f>IF(N581="základní",J581,0)</f>
        <v>0</v>
      </c>
      <c r="BF581" s="138">
        <f>IF(N581="snížená",J581,0)</f>
        <v>0</v>
      </c>
      <c r="BG581" s="138">
        <f>IF(N581="zákl. přenesená",J581,0)</f>
        <v>0</v>
      </c>
      <c r="BH581" s="138">
        <f>IF(N581="sníž. přenesená",J581,0)</f>
        <v>0</v>
      </c>
      <c r="BI581" s="138">
        <f>IF(N581="nulová",J581,0)</f>
        <v>0</v>
      </c>
      <c r="BJ581" s="15" t="s">
        <v>84</v>
      </c>
      <c r="BK581" s="138">
        <f>ROUND(I581*H581,2)</f>
        <v>0</v>
      </c>
      <c r="BL581" s="15" t="s">
        <v>214</v>
      </c>
      <c r="BM581" s="246" t="s">
        <v>1147</v>
      </c>
    </row>
    <row r="582" spans="1:65" s="2" customFormat="1" ht="16.5" customHeight="1">
      <c r="A582" s="38"/>
      <c r="B582" s="39"/>
      <c r="C582" s="247" t="s">
        <v>1148</v>
      </c>
      <c r="D582" s="247" t="s">
        <v>221</v>
      </c>
      <c r="E582" s="248" t="s">
        <v>947</v>
      </c>
      <c r="F582" s="249" t="s">
        <v>948</v>
      </c>
      <c r="G582" s="250" t="s">
        <v>239</v>
      </c>
      <c r="H582" s="251">
        <v>1</v>
      </c>
      <c r="I582" s="252"/>
      <c r="J582" s="253">
        <f>ROUND(I582*H582,2)</f>
        <v>0</v>
      </c>
      <c r="K582" s="254"/>
      <c r="L582" s="255"/>
      <c r="M582" s="256" t="s">
        <v>1</v>
      </c>
      <c r="N582" s="257" t="s">
        <v>44</v>
      </c>
      <c r="O582" s="91"/>
      <c r="P582" s="244">
        <f>O582*H582</f>
        <v>0</v>
      </c>
      <c r="Q582" s="244">
        <v>0</v>
      </c>
      <c r="R582" s="244">
        <f>Q582*H582</f>
        <v>0</v>
      </c>
      <c r="S582" s="244">
        <v>0</v>
      </c>
      <c r="T582" s="245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46" t="s">
        <v>234</v>
      </c>
      <c r="AT582" s="246" t="s">
        <v>221</v>
      </c>
      <c r="AU582" s="246" t="s">
        <v>220</v>
      </c>
      <c r="AY582" s="15" t="s">
        <v>209</v>
      </c>
      <c r="BE582" s="138">
        <f>IF(N582="základní",J582,0)</f>
        <v>0</v>
      </c>
      <c r="BF582" s="138">
        <f>IF(N582="snížená",J582,0)</f>
        <v>0</v>
      </c>
      <c r="BG582" s="138">
        <f>IF(N582="zákl. přenesená",J582,0)</f>
        <v>0</v>
      </c>
      <c r="BH582" s="138">
        <f>IF(N582="sníž. přenesená",J582,0)</f>
        <v>0</v>
      </c>
      <c r="BI582" s="138">
        <f>IF(N582="nulová",J582,0)</f>
        <v>0</v>
      </c>
      <c r="BJ582" s="15" t="s">
        <v>84</v>
      </c>
      <c r="BK582" s="138">
        <f>ROUND(I582*H582,2)</f>
        <v>0</v>
      </c>
      <c r="BL582" s="15" t="s">
        <v>214</v>
      </c>
      <c r="BM582" s="246" t="s">
        <v>1149</v>
      </c>
    </row>
    <row r="583" spans="1:65" s="2" customFormat="1" ht="24.15" customHeight="1">
      <c r="A583" s="38"/>
      <c r="B583" s="39"/>
      <c r="C583" s="234" t="s">
        <v>1150</v>
      </c>
      <c r="D583" s="234" t="s">
        <v>210</v>
      </c>
      <c r="E583" s="235" t="s">
        <v>951</v>
      </c>
      <c r="F583" s="236" t="s">
        <v>387</v>
      </c>
      <c r="G583" s="237" t="s">
        <v>246</v>
      </c>
      <c r="H583" s="238">
        <v>20</v>
      </c>
      <c r="I583" s="239"/>
      <c r="J583" s="240">
        <f>ROUND(I583*H583,2)</f>
        <v>0</v>
      </c>
      <c r="K583" s="241"/>
      <c r="L583" s="41"/>
      <c r="M583" s="242" t="s">
        <v>1</v>
      </c>
      <c r="N583" s="243" t="s">
        <v>44</v>
      </c>
      <c r="O583" s="91"/>
      <c r="P583" s="244">
        <f>O583*H583</f>
        <v>0</v>
      </c>
      <c r="Q583" s="244">
        <v>0</v>
      </c>
      <c r="R583" s="244">
        <f>Q583*H583</f>
        <v>0</v>
      </c>
      <c r="S583" s="244">
        <v>0</v>
      </c>
      <c r="T583" s="245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46" t="s">
        <v>214</v>
      </c>
      <c r="AT583" s="246" t="s">
        <v>210</v>
      </c>
      <c r="AU583" s="246" t="s">
        <v>220</v>
      </c>
      <c r="AY583" s="15" t="s">
        <v>209</v>
      </c>
      <c r="BE583" s="138">
        <f>IF(N583="základní",J583,0)</f>
        <v>0</v>
      </c>
      <c r="BF583" s="138">
        <f>IF(N583="snížená",J583,0)</f>
        <v>0</v>
      </c>
      <c r="BG583" s="138">
        <f>IF(N583="zákl. přenesená",J583,0)</f>
        <v>0</v>
      </c>
      <c r="BH583" s="138">
        <f>IF(N583="sníž. přenesená",J583,0)</f>
        <v>0</v>
      </c>
      <c r="BI583" s="138">
        <f>IF(N583="nulová",J583,0)</f>
        <v>0</v>
      </c>
      <c r="BJ583" s="15" t="s">
        <v>84</v>
      </c>
      <c r="BK583" s="138">
        <f>ROUND(I583*H583,2)</f>
        <v>0</v>
      </c>
      <c r="BL583" s="15" t="s">
        <v>214</v>
      </c>
      <c r="BM583" s="246" t="s">
        <v>1151</v>
      </c>
    </row>
    <row r="584" spans="1:65" s="2" customFormat="1" ht="16.5" customHeight="1">
      <c r="A584" s="38"/>
      <c r="B584" s="39"/>
      <c r="C584" s="247" t="s">
        <v>1152</v>
      </c>
      <c r="D584" s="247" t="s">
        <v>221</v>
      </c>
      <c r="E584" s="248" t="s">
        <v>954</v>
      </c>
      <c r="F584" s="249" t="s">
        <v>955</v>
      </c>
      <c r="G584" s="250" t="s">
        <v>239</v>
      </c>
      <c r="H584" s="251">
        <v>1</v>
      </c>
      <c r="I584" s="252"/>
      <c r="J584" s="253">
        <f>ROUND(I584*H584,2)</f>
        <v>0</v>
      </c>
      <c r="K584" s="254"/>
      <c r="L584" s="255"/>
      <c r="M584" s="256" t="s">
        <v>1</v>
      </c>
      <c r="N584" s="257" t="s">
        <v>44</v>
      </c>
      <c r="O584" s="91"/>
      <c r="P584" s="244">
        <f>O584*H584</f>
        <v>0</v>
      </c>
      <c r="Q584" s="244">
        <v>0.00015</v>
      </c>
      <c r="R584" s="244">
        <f>Q584*H584</f>
        <v>0.00015</v>
      </c>
      <c r="S584" s="244">
        <v>0</v>
      </c>
      <c r="T584" s="245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46" t="s">
        <v>234</v>
      </c>
      <c r="AT584" s="246" t="s">
        <v>221</v>
      </c>
      <c r="AU584" s="246" t="s">
        <v>220</v>
      </c>
      <c r="AY584" s="15" t="s">
        <v>209</v>
      </c>
      <c r="BE584" s="138">
        <f>IF(N584="základní",J584,0)</f>
        <v>0</v>
      </c>
      <c r="BF584" s="138">
        <f>IF(N584="snížená",J584,0)</f>
        <v>0</v>
      </c>
      <c r="BG584" s="138">
        <f>IF(N584="zákl. přenesená",J584,0)</f>
        <v>0</v>
      </c>
      <c r="BH584" s="138">
        <f>IF(N584="sníž. přenesená",J584,0)</f>
        <v>0</v>
      </c>
      <c r="BI584" s="138">
        <f>IF(N584="nulová",J584,0)</f>
        <v>0</v>
      </c>
      <c r="BJ584" s="15" t="s">
        <v>84</v>
      </c>
      <c r="BK584" s="138">
        <f>ROUND(I584*H584,2)</f>
        <v>0</v>
      </c>
      <c r="BL584" s="15" t="s">
        <v>214</v>
      </c>
      <c r="BM584" s="246" t="s">
        <v>1153</v>
      </c>
    </row>
    <row r="585" spans="1:65" s="2" customFormat="1" ht="16.5" customHeight="1">
      <c r="A585" s="38"/>
      <c r="B585" s="39"/>
      <c r="C585" s="247" t="s">
        <v>1154</v>
      </c>
      <c r="D585" s="247" t="s">
        <v>221</v>
      </c>
      <c r="E585" s="248" t="s">
        <v>958</v>
      </c>
      <c r="F585" s="249" t="s">
        <v>378</v>
      </c>
      <c r="G585" s="250" t="s">
        <v>379</v>
      </c>
      <c r="H585" s="251">
        <v>20</v>
      </c>
      <c r="I585" s="252"/>
      <c r="J585" s="253">
        <f>ROUND(I585*H585,2)</f>
        <v>0</v>
      </c>
      <c r="K585" s="254"/>
      <c r="L585" s="255"/>
      <c r="M585" s="256" t="s">
        <v>1</v>
      </c>
      <c r="N585" s="257" t="s">
        <v>44</v>
      </c>
      <c r="O585" s="91"/>
      <c r="P585" s="244">
        <f>O585*H585</f>
        <v>0</v>
      </c>
      <c r="Q585" s="244">
        <v>0.001</v>
      </c>
      <c r="R585" s="244">
        <f>Q585*H585</f>
        <v>0.02</v>
      </c>
      <c r="S585" s="244">
        <v>0</v>
      </c>
      <c r="T585" s="245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46" t="s">
        <v>234</v>
      </c>
      <c r="AT585" s="246" t="s">
        <v>221</v>
      </c>
      <c r="AU585" s="246" t="s">
        <v>220</v>
      </c>
      <c r="AY585" s="15" t="s">
        <v>209</v>
      </c>
      <c r="BE585" s="138">
        <f>IF(N585="základní",J585,0)</f>
        <v>0</v>
      </c>
      <c r="BF585" s="138">
        <f>IF(N585="snížená",J585,0)</f>
        <v>0</v>
      </c>
      <c r="BG585" s="138">
        <f>IF(N585="zákl. přenesená",J585,0)</f>
        <v>0</v>
      </c>
      <c r="BH585" s="138">
        <f>IF(N585="sníž. přenesená",J585,0)</f>
        <v>0</v>
      </c>
      <c r="BI585" s="138">
        <f>IF(N585="nulová",J585,0)</f>
        <v>0</v>
      </c>
      <c r="BJ585" s="15" t="s">
        <v>84</v>
      </c>
      <c r="BK585" s="138">
        <f>ROUND(I585*H585,2)</f>
        <v>0</v>
      </c>
      <c r="BL585" s="15" t="s">
        <v>214</v>
      </c>
      <c r="BM585" s="246" t="s">
        <v>1155</v>
      </c>
    </row>
    <row r="586" spans="1:65" s="2" customFormat="1" ht="24.15" customHeight="1">
      <c r="A586" s="38"/>
      <c r="B586" s="39"/>
      <c r="C586" s="234" t="s">
        <v>1156</v>
      </c>
      <c r="D586" s="234" t="s">
        <v>210</v>
      </c>
      <c r="E586" s="235" t="s">
        <v>961</v>
      </c>
      <c r="F586" s="236" t="s">
        <v>962</v>
      </c>
      <c r="G586" s="237" t="s">
        <v>246</v>
      </c>
      <c r="H586" s="238">
        <v>20</v>
      </c>
      <c r="I586" s="239"/>
      <c r="J586" s="240">
        <f>ROUND(I586*H586,2)</f>
        <v>0</v>
      </c>
      <c r="K586" s="241"/>
      <c r="L586" s="41"/>
      <c r="M586" s="242" t="s">
        <v>1</v>
      </c>
      <c r="N586" s="243" t="s">
        <v>44</v>
      </c>
      <c r="O586" s="91"/>
      <c r="P586" s="244">
        <f>O586*H586</f>
        <v>0</v>
      </c>
      <c r="Q586" s="244">
        <v>0</v>
      </c>
      <c r="R586" s="244">
        <f>Q586*H586</f>
        <v>0</v>
      </c>
      <c r="S586" s="244">
        <v>0</v>
      </c>
      <c r="T586" s="245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46" t="s">
        <v>214</v>
      </c>
      <c r="AT586" s="246" t="s">
        <v>210</v>
      </c>
      <c r="AU586" s="246" t="s">
        <v>220</v>
      </c>
      <c r="AY586" s="15" t="s">
        <v>209</v>
      </c>
      <c r="BE586" s="138">
        <f>IF(N586="základní",J586,0)</f>
        <v>0</v>
      </c>
      <c r="BF586" s="138">
        <f>IF(N586="snížená",J586,0)</f>
        <v>0</v>
      </c>
      <c r="BG586" s="138">
        <f>IF(N586="zákl. přenesená",J586,0)</f>
        <v>0</v>
      </c>
      <c r="BH586" s="138">
        <f>IF(N586="sníž. přenesená",J586,0)</f>
        <v>0</v>
      </c>
      <c r="BI586" s="138">
        <f>IF(N586="nulová",J586,0)</f>
        <v>0</v>
      </c>
      <c r="BJ586" s="15" t="s">
        <v>84</v>
      </c>
      <c r="BK586" s="138">
        <f>ROUND(I586*H586,2)</f>
        <v>0</v>
      </c>
      <c r="BL586" s="15" t="s">
        <v>214</v>
      </c>
      <c r="BM586" s="246" t="s">
        <v>1157</v>
      </c>
    </row>
    <row r="587" spans="1:65" s="2" customFormat="1" ht="24.15" customHeight="1">
      <c r="A587" s="38"/>
      <c r="B587" s="39"/>
      <c r="C587" s="234" t="s">
        <v>1158</v>
      </c>
      <c r="D587" s="234" t="s">
        <v>210</v>
      </c>
      <c r="E587" s="235" t="s">
        <v>965</v>
      </c>
      <c r="F587" s="236" t="s">
        <v>966</v>
      </c>
      <c r="G587" s="237" t="s">
        <v>246</v>
      </c>
      <c r="H587" s="238">
        <v>20</v>
      </c>
      <c r="I587" s="239"/>
      <c r="J587" s="240">
        <f>ROUND(I587*H587,2)</f>
        <v>0</v>
      </c>
      <c r="K587" s="241"/>
      <c r="L587" s="41"/>
      <c r="M587" s="242" t="s">
        <v>1</v>
      </c>
      <c r="N587" s="243" t="s">
        <v>44</v>
      </c>
      <c r="O587" s="91"/>
      <c r="P587" s="244">
        <f>O587*H587</f>
        <v>0</v>
      </c>
      <c r="Q587" s="244">
        <v>0</v>
      </c>
      <c r="R587" s="244">
        <f>Q587*H587</f>
        <v>0</v>
      </c>
      <c r="S587" s="244">
        <v>0</v>
      </c>
      <c r="T587" s="245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46" t="s">
        <v>214</v>
      </c>
      <c r="AT587" s="246" t="s">
        <v>210</v>
      </c>
      <c r="AU587" s="246" t="s">
        <v>220</v>
      </c>
      <c r="AY587" s="15" t="s">
        <v>209</v>
      </c>
      <c r="BE587" s="138">
        <f>IF(N587="základní",J587,0)</f>
        <v>0</v>
      </c>
      <c r="BF587" s="138">
        <f>IF(N587="snížená",J587,0)</f>
        <v>0</v>
      </c>
      <c r="BG587" s="138">
        <f>IF(N587="zákl. přenesená",J587,0)</f>
        <v>0</v>
      </c>
      <c r="BH587" s="138">
        <f>IF(N587="sníž. přenesená",J587,0)</f>
        <v>0</v>
      </c>
      <c r="BI587" s="138">
        <f>IF(N587="nulová",J587,0)</f>
        <v>0</v>
      </c>
      <c r="BJ587" s="15" t="s">
        <v>84</v>
      </c>
      <c r="BK587" s="138">
        <f>ROUND(I587*H587,2)</f>
        <v>0</v>
      </c>
      <c r="BL587" s="15" t="s">
        <v>214</v>
      </c>
      <c r="BM587" s="246" t="s">
        <v>1159</v>
      </c>
    </row>
    <row r="588" spans="1:65" s="2" customFormat="1" ht="24.15" customHeight="1">
      <c r="A588" s="38"/>
      <c r="B588" s="39"/>
      <c r="C588" s="234" t="s">
        <v>1160</v>
      </c>
      <c r="D588" s="234" t="s">
        <v>210</v>
      </c>
      <c r="E588" s="235" t="s">
        <v>471</v>
      </c>
      <c r="F588" s="236" t="s">
        <v>472</v>
      </c>
      <c r="G588" s="237" t="s">
        <v>282</v>
      </c>
      <c r="H588" s="238">
        <v>3.5</v>
      </c>
      <c r="I588" s="239"/>
      <c r="J588" s="240">
        <f>ROUND(I588*H588,2)</f>
        <v>0</v>
      </c>
      <c r="K588" s="241"/>
      <c r="L588" s="41"/>
      <c r="M588" s="242" t="s">
        <v>1</v>
      </c>
      <c r="N588" s="243" t="s">
        <v>44</v>
      </c>
      <c r="O588" s="91"/>
      <c r="P588" s="244">
        <f>O588*H588</f>
        <v>0</v>
      </c>
      <c r="Q588" s="244">
        <v>0</v>
      </c>
      <c r="R588" s="244">
        <f>Q588*H588</f>
        <v>0</v>
      </c>
      <c r="S588" s="244">
        <v>0</v>
      </c>
      <c r="T588" s="245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46" t="s">
        <v>214</v>
      </c>
      <c r="AT588" s="246" t="s">
        <v>210</v>
      </c>
      <c r="AU588" s="246" t="s">
        <v>220</v>
      </c>
      <c r="AY588" s="15" t="s">
        <v>209</v>
      </c>
      <c r="BE588" s="138">
        <f>IF(N588="základní",J588,0)</f>
        <v>0</v>
      </c>
      <c r="BF588" s="138">
        <f>IF(N588="snížená",J588,0)</f>
        <v>0</v>
      </c>
      <c r="BG588" s="138">
        <f>IF(N588="zákl. přenesená",J588,0)</f>
        <v>0</v>
      </c>
      <c r="BH588" s="138">
        <f>IF(N588="sníž. přenesená",J588,0)</f>
        <v>0</v>
      </c>
      <c r="BI588" s="138">
        <f>IF(N588="nulová",J588,0)</f>
        <v>0</v>
      </c>
      <c r="BJ588" s="15" t="s">
        <v>84</v>
      </c>
      <c r="BK588" s="138">
        <f>ROUND(I588*H588,2)</f>
        <v>0</v>
      </c>
      <c r="BL588" s="15" t="s">
        <v>214</v>
      </c>
      <c r="BM588" s="246" t="s">
        <v>1161</v>
      </c>
    </row>
    <row r="589" spans="1:65" s="2" customFormat="1" ht="24.15" customHeight="1">
      <c r="A589" s="38"/>
      <c r="B589" s="39"/>
      <c r="C589" s="234" t="s">
        <v>1162</v>
      </c>
      <c r="D589" s="234" t="s">
        <v>210</v>
      </c>
      <c r="E589" s="235" t="s">
        <v>897</v>
      </c>
      <c r="F589" s="236" t="s">
        <v>898</v>
      </c>
      <c r="G589" s="237" t="s">
        <v>246</v>
      </c>
      <c r="H589" s="238">
        <v>33</v>
      </c>
      <c r="I589" s="239"/>
      <c r="J589" s="240">
        <f>ROUND(I589*H589,2)</f>
        <v>0</v>
      </c>
      <c r="K589" s="241"/>
      <c r="L589" s="41"/>
      <c r="M589" s="242" t="s">
        <v>1</v>
      </c>
      <c r="N589" s="243" t="s">
        <v>44</v>
      </c>
      <c r="O589" s="91"/>
      <c r="P589" s="244">
        <f>O589*H589</f>
        <v>0</v>
      </c>
      <c r="Q589" s="244">
        <v>0</v>
      </c>
      <c r="R589" s="244">
        <f>Q589*H589</f>
        <v>0</v>
      </c>
      <c r="S589" s="244">
        <v>0</v>
      </c>
      <c r="T589" s="245">
        <f>S589*H589</f>
        <v>0</v>
      </c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R589" s="246" t="s">
        <v>214</v>
      </c>
      <c r="AT589" s="246" t="s">
        <v>210</v>
      </c>
      <c r="AU589" s="246" t="s">
        <v>220</v>
      </c>
      <c r="AY589" s="15" t="s">
        <v>209</v>
      </c>
      <c r="BE589" s="138">
        <f>IF(N589="základní",J589,0)</f>
        <v>0</v>
      </c>
      <c r="BF589" s="138">
        <f>IF(N589="snížená",J589,0)</f>
        <v>0</v>
      </c>
      <c r="BG589" s="138">
        <f>IF(N589="zákl. přenesená",J589,0)</f>
        <v>0</v>
      </c>
      <c r="BH589" s="138">
        <f>IF(N589="sníž. přenesená",J589,0)</f>
        <v>0</v>
      </c>
      <c r="BI589" s="138">
        <f>IF(N589="nulová",J589,0)</f>
        <v>0</v>
      </c>
      <c r="BJ589" s="15" t="s">
        <v>84</v>
      </c>
      <c r="BK589" s="138">
        <f>ROUND(I589*H589,2)</f>
        <v>0</v>
      </c>
      <c r="BL589" s="15" t="s">
        <v>214</v>
      </c>
      <c r="BM589" s="246" t="s">
        <v>1163</v>
      </c>
    </row>
    <row r="590" spans="1:65" s="2" customFormat="1" ht="24.15" customHeight="1">
      <c r="A590" s="38"/>
      <c r="B590" s="39"/>
      <c r="C590" s="247" t="s">
        <v>1164</v>
      </c>
      <c r="D590" s="247" t="s">
        <v>221</v>
      </c>
      <c r="E590" s="248" t="s">
        <v>993</v>
      </c>
      <c r="F590" s="249" t="s">
        <v>253</v>
      </c>
      <c r="G590" s="250" t="s">
        <v>246</v>
      </c>
      <c r="H590" s="251">
        <v>35</v>
      </c>
      <c r="I590" s="252"/>
      <c r="J590" s="253">
        <f>ROUND(I590*H590,2)</f>
        <v>0</v>
      </c>
      <c r="K590" s="254"/>
      <c r="L590" s="255"/>
      <c r="M590" s="256" t="s">
        <v>1</v>
      </c>
      <c r="N590" s="257" t="s">
        <v>44</v>
      </c>
      <c r="O590" s="91"/>
      <c r="P590" s="244">
        <f>O590*H590</f>
        <v>0</v>
      </c>
      <c r="Q590" s="244">
        <v>0.00019</v>
      </c>
      <c r="R590" s="244">
        <f>Q590*H590</f>
        <v>0.0066500000000000005</v>
      </c>
      <c r="S590" s="244">
        <v>0</v>
      </c>
      <c r="T590" s="245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46" t="s">
        <v>234</v>
      </c>
      <c r="AT590" s="246" t="s">
        <v>221</v>
      </c>
      <c r="AU590" s="246" t="s">
        <v>220</v>
      </c>
      <c r="AY590" s="15" t="s">
        <v>209</v>
      </c>
      <c r="BE590" s="138">
        <f>IF(N590="základní",J590,0)</f>
        <v>0</v>
      </c>
      <c r="BF590" s="138">
        <f>IF(N590="snížená",J590,0)</f>
        <v>0</v>
      </c>
      <c r="BG590" s="138">
        <f>IF(N590="zákl. přenesená",J590,0)</f>
        <v>0</v>
      </c>
      <c r="BH590" s="138">
        <f>IF(N590="sníž. přenesená",J590,0)</f>
        <v>0</v>
      </c>
      <c r="BI590" s="138">
        <f>IF(N590="nulová",J590,0)</f>
        <v>0</v>
      </c>
      <c r="BJ590" s="15" t="s">
        <v>84</v>
      </c>
      <c r="BK590" s="138">
        <f>ROUND(I590*H590,2)</f>
        <v>0</v>
      </c>
      <c r="BL590" s="15" t="s">
        <v>214</v>
      </c>
      <c r="BM590" s="246" t="s">
        <v>1165</v>
      </c>
    </row>
    <row r="591" spans="1:65" s="2" customFormat="1" ht="16.5" customHeight="1">
      <c r="A591" s="38"/>
      <c r="B591" s="39"/>
      <c r="C591" s="247" t="s">
        <v>1166</v>
      </c>
      <c r="D591" s="247" t="s">
        <v>221</v>
      </c>
      <c r="E591" s="248" t="s">
        <v>257</v>
      </c>
      <c r="F591" s="249" t="s">
        <v>258</v>
      </c>
      <c r="G591" s="250" t="s">
        <v>259</v>
      </c>
      <c r="H591" s="251">
        <v>0.033</v>
      </c>
      <c r="I591" s="252"/>
      <c r="J591" s="253">
        <f>ROUND(I591*H591,2)</f>
        <v>0</v>
      </c>
      <c r="K591" s="254"/>
      <c r="L591" s="255"/>
      <c r="M591" s="256" t="s">
        <v>1</v>
      </c>
      <c r="N591" s="257" t="s">
        <v>44</v>
      </c>
      <c r="O591" s="91"/>
      <c r="P591" s="244">
        <f>O591*H591</f>
        <v>0</v>
      </c>
      <c r="Q591" s="244">
        <v>0.9</v>
      </c>
      <c r="R591" s="244">
        <f>Q591*H591</f>
        <v>0.0297</v>
      </c>
      <c r="S591" s="244">
        <v>0</v>
      </c>
      <c r="T591" s="245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46" t="s">
        <v>234</v>
      </c>
      <c r="AT591" s="246" t="s">
        <v>221</v>
      </c>
      <c r="AU591" s="246" t="s">
        <v>220</v>
      </c>
      <c r="AY591" s="15" t="s">
        <v>209</v>
      </c>
      <c r="BE591" s="138">
        <f>IF(N591="základní",J591,0)</f>
        <v>0</v>
      </c>
      <c r="BF591" s="138">
        <f>IF(N591="snížená",J591,0)</f>
        <v>0</v>
      </c>
      <c r="BG591" s="138">
        <f>IF(N591="zákl. přenesená",J591,0)</f>
        <v>0</v>
      </c>
      <c r="BH591" s="138">
        <f>IF(N591="sníž. přenesená",J591,0)</f>
        <v>0</v>
      </c>
      <c r="BI591" s="138">
        <f>IF(N591="nulová",J591,0)</f>
        <v>0</v>
      </c>
      <c r="BJ591" s="15" t="s">
        <v>84</v>
      </c>
      <c r="BK591" s="138">
        <f>ROUND(I591*H591,2)</f>
        <v>0</v>
      </c>
      <c r="BL591" s="15" t="s">
        <v>214</v>
      </c>
      <c r="BM591" s="246" t="s">
        <v>1167</v>
      </c>
    </row>
    <row r="592" spans="1:65" s="2" customFormat="1" ht="21.75" customHeight="1">
      <c r="A592" s="38"/>
      <c r="B592" s="39"/>
      <c r="C592" s="247" t="s">
        <v>1168</v>
      </c>
      <c r="D592" s="247" t="s">
        <v>221</v>
      </c>
      <c r="E592" s="248" t="s">
        <v>262</v>
      </c>
      <c r="F592" s="249" t="s">
        <v>263</v>
      </c>
      <c r="G592" s="250" t="s">
        <v>246</v>
      </c>
      <c r="H592" s="251">
        <v>33</v>
      </c>
      <c r="I592" s="252"/>
      <c r="J592" s="253">
        <f>ROUND(I592*H592,2)</f>
        <v>0</v>
      </c>
      <c r="K592" s="254"/>
      <c r="L592" s="255"/>
      <c r="M592" s="256" t="s">
        <v>1</v>
      </c>
      <c r="N592" s="257" t="s">
        <v>44</v>
      </c>
      <c r="O592" s="91"/>
      <c r="P592" s="244">
        <f>O592*H592</f>
        <v>0</v>
      </c>
      <c r="Q592" s="244">
        <v>0</v>
      </c>
      <c r="R592" s="244">
        <f>Q592*H592</f>
        <v>0</v>
      </c>
      <c r="S592" s="244">
        <v>0</v>
      </c>
      <c r="T592" s="245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46" t="s">
        <v>234</v>
      </c>
      <c r="AT592" s="246" t="s">
        <v>221</v>
      </c>
      <c r="AU592" s="246" t="s">
        <v>220</v>
      </c>
      <c r="AY592" s="15" t="s">
        <v>209</v>
      </c>
      <c r="BE592" s="138">
        <f>IF(N592="základní",J592,0)</f>
        <v>0</v>
      </c>
      <c r="BF592" s="138">
        <f>IF(N592="snížená",J592,0)</f>
        <v>0</v>
      </c>
      <c r="BG592" s="138">
        <f>IF(N592="zákl. přenesená",J592,0)</f>
        <v>0</v>
      </c>
      <c r="BH592" s="138">
        <f>IF(N592="sníž. přenesená",J592,0)</f>
        <v>0</v>
      </c>
      <c r="BI592" s="138">
        <f>IF(N592="nulová",J592,0)</f>
        <v>0</v>
      </c>
      <c r="BJ592" s="15" t="s">
        <v>84</v>
      </c>
      <c r="BK592" s="138">
        <f>ROUND(I592*H592,2)</f>
        <v>0</v>
      </c>
      <c r="BL592" s="15" t="s">
        <v>214</v>
      </c>
      <c r="BM592" s="246" t="s">
        <v>1169</v>
      </c>
    </row>
    <row r="593" spans="1:65" s="2" customFormat="1" ht="16.5" customHeight="1">
      <c r="A593" s="38"/>
      <c r="B593" s="39"/>
      <c r="C593" s="234" t="s">
        <v>1170</v>
      </c>
      <c r="D593" s="234" t="s">
        <v>210</v>
      </c>
      <c r="E593" s="235" t="s">
        <v>266</v>
      </c>
      <c r="F593" s="236" t="s">
        <v>267</v>
      </c>
      <c r="G593" s="237" t="s">
        <v>246</v>
      </c>
      <c r="H593" s="238">
        <v>33</v>
      </c>
      <c r="I593" s="239"/>
      <c r="J593" s="240">
        <f>ROUND(I593*H593,2)</f>
        <v>0</v>
      </c>
      <c r="K593" s="241"/>
      <c r="L593" s="41"/>
      <c r="M593" s="242" t="s">
        <v>1</v>
      </c>
      <c r="N593" s="243" t="s">
        <v>44</v>
      </c>
      <c r="O593" s="91"/>
      <c r="P593" s="244">
        <f>O593*H593</f>
        <v>0</v>
      </c>
      <c r="Q593" s="244">
        <v>0</v>
      </c>
      <c r="R593" s="244">
        <f>Q593*H593</f>
        <v>0</v>
      </c>
      <c r="S593" s="244">
        <v>0</v>
      </c>
      <c r="T593" s="245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46" t="s">
        <v>214</v>
      </c>
      <c r="AT593" s="246" t="s">
        <v>210</v>
      </c>
      <c r="AU593" s="246" t="s">
        <v>220</v>
      </c>
      <c r="AY593" s="15" t="s">
        <v>209</v>
      </c>
      <c r="BE593" s="138">
        <f>IF(N593="základní",J593,0)</f>
        <v>0</v>
      </c>
      <c r="BF593" s="138">
        <f>IF(N593="snížená",J593,0)</f>
        <v>0</v>
      </c>
      <c r="BG593" s="138">
        <f>IF(N593="zákl. přenesená",J593,0)</f>
        <v>0</v>
      </c>
      <c r="BH593" s="138">
        <f>IF(N593="sníž. přenesená",J593,0)</f>
        <v>0</v>
      </c>
      <c r="BI593" s="138">
        <f>IF(N593="nulová",J593,0)</f>
        <v>0</v>
      </c>
      <c r="BJ593" s="15" t="s">
        <v>84</v>
      </c>
      <c r="BK593" s="138">
        <f>ROUND(I593*H593,2)</f>
        <v>0</v>
      </c>
      <c r="BL593" s="15" t="s">
        <v>214</v>
      </c>
      <c r="BM593" s="246" t="s">
        <v>1171</v>
      </c>
    </row>
    <row r="594" spans="1:65" s="2" customFormat="1" ht="24.15" customHeight="1">
      <c r="A594" s="38"/>
      <c r="B594" s="39"/>
      <c r="C594" s="234" t="s">
        <v>1172</v>
      </c>
      <c r="D594" s="234" t="s">
        <v>210</v>
      </c>
      <c r="E594" s="235" t="s">
        <v>1002</v>
      </c>
      <c r="F594" s="236" t="s">
        <v>902</v>
      </c>
      <c r="G594" s="237" t="s">
        <v>246</v>
      </c>
      <c r="H594" s="238">
        <v>33</v>
      </c>
      <c r="I594" s="239"/>
      <c r="J594" s="240">
        <f>ROUND(I594*H594,2)</f>
        <v>0</v>
      </c>
      <c r="K594" s="241"/>
      <c r="L594" s="41"/>
      <c r="M594" s="242" t="s">
        <v>1</v>
      </c>
      <c r="N594" s="243" t="s">
        <v>44</v>
      </c>
      <c r="O594" s="91"/>
      <c r="P594" s="244">
        <f>O594*H594</f>
        <v>0</v>
      </c>
      <c r="Q594" s="244">
        <v>0</v>
      </c>
      <c r="R594" s="244">
        <f>Q594*H594</f>
        <v>0</v>
      </c>
      <c r="S594" s="244">
        <v>0</v>
      </c>
      <c r="T594" s="245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46" t="s">
        <v>214</v>
      </c>
      <c r="AT594" s="246" t="s">
        <v>210</v>
      </c>
      <c r="AU594" s="246" t="s">
        <v>220</v>
      </c>
      <c r="AY594" s="15" t="s">
        <v>209</v>
      </c>
      <c r="BE594" s="138">
        <f>IF(N594="základní",J594,0)</f>
        <v>0</v>
      </c>
      <c r="BF594" s="138">
        <f>IF(N594="snížená",J594,0)</f>
        <v>0</v>
      </c>
      <c r="BG594" s="138">
        <f>IF(N594="zákl. přenesená",J594,0)</f>
        <v>0</v>
      </c>
      <c r="BH594" s="138">
        <f>IF(N594="sníž. přenesená",J594,0)</f>
        <v>0</v>
      </c>
      <c r="BI594" s="138">
        <f>IF(N594="nulová",J594,0)</f>
        <v>0</v>
      </c>
      <c r="BJ594" s="15" t="s">
        <v>84</v>
      </c>
      <c r="BK594" s="138">
        <f>ROUND(I594*H594,2)</f>
        <v>0</v>
      </c>
      <c r="BL594" s="15" t="s">
        <v>214</v>
      </c>
      <c r="BM594" s="246" t="s">
        <v>1173</v>
      </c>
    </row>
    <row r="595" spans="1:65" s="2" customFormat="1" ht="16.5" customHeight="1">
      <c r="A595" s="38"/>
      <c r="B595" s="39"/>
      <c r="C595" s="247" t="s">
        <v>1174</v>
      </c>
      <c r="D595" s="247" t="s">
        <v>221</v>
      </c>
      <c r="E595" s="248" t="s">
        <v>911</v>
      </c>
      <c r="F595" s="249" t="s">
        <v>912</v>
      </c>
      <c r="G595" s="250" t="s">
        <v>224</v>
      </c>
      <c r="H595" s="251">
        <v>1.575</v>
      </c>
      <c r="I595" s="252"/>
      <c r="J595" s="253">
        <f>ROUND(I595*H595,2)</f>
        <v>0</v>
      </c>
      <c r="K595" s="254"/>
      <c r="L595" s="255"/>
      <c r="M595" s="256" t="s">
        <v>1</v>
      </c>
      <c r="N595" s="257" t="s">
        <v>44</v>
      </c>
      <c r="O595" s="91"/>
      <c r="P595" s="244">
        <f>O595*H595</f>
        <v>0</v>
      </c>
      <c r="Q595" s="244">
        <v>1</v>
      </c>
      <c r="R595" s="244">
        <f>Q595*H595</f>
        <v>1.575</v>
      </c>
      <c r="S595" s="244">
        <v>0</v>
      </c>
      <c r="T595" s="245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246" t="s">
        <v>234</v>
      </c>
      <c r="AT595" s="246" t="s">
        <v>221</v>
      </c>
      <c r="AU595" s="246" t="s">
        <v>220</v>
      </c>
      <c r="AY595" s="15" t="s">
        <v>209</v>
      </c>
      <c r="BE595" s="138">
        <f>IF(N595="základní",J595,0)</f>
        <v>0</v>
      </c>
      <c r="BF595" s="138">
        <f>IF(N595="snížená",J595,0)</f>
        <v>0</v>
      </c>
      <c r="BG595" s="138">
        <f>IF(N595="zákl. přenesená",J595,0)</f>
        <v>0</v>
      </c>
      <c r="BH595" s="138">
        <f>IF(N595="sníž. přenesená",J595,0)</f>
        <v>0</v>
      </c>
      <c r="BI595" s="138">
        <f>IF(N595="nulová",J595,0)</f>
        <v>0</v>
      </c>
      <c r="BJ595" s="15" t="s">
        <v>84</v>
      </c>
      <c r="BK595" s="138">
        <f>ROUND(I595*H595,2)</f>
        <v>0</v>
      </c>
      <c r="BL595" s="15" t="s">
        <v>214</v>
      </c>
      <c r="BM595" s="246" t="s">
        <v>1175</v>
      </c>
    </row>
    <row r="596" spans="1:65" s="2" customFormat="1" ht="16.5" customHeight="1">
      <c r="A596" s="38"/>
      <c r="B596" s="39"/>
      <c r="C596" s="247" t="s">
        <v>1176</v>
      </c>
      <c r="D596" s="247" t="s">
        <v>221</v>
      </c>
      <c r="E596" s="248" t="s">
        <v>915</v>
      </c>
      <c r="F596" s="249" t="s">
        <v>916</v>
      </c>
      <c r="G596" s="250" t="s">
        <v>224</v>
      </c>
      <c r="H596" s="251">
        <v>1.05</v>
      </c>
      <c r="I596" s="252"/>
      <c r="J596" s="253">
        <f>ROUND(I596*H596,2)</f>
        <v>0</v>
      </c>
      <c r="K596" s="254"/>
      <c r="L596" s="255"/>
      <c r="M596" s="256" t="s">
        <v>1</v>
      </c>
      <c r="N596" s="257" t="s">
        <v>44</v>
      </c>
      <c r="O596" s="91"/>
      <c r="P596" s="244">
        <f>O596*H596</f>
        <v>0</v>
      </c>
      <c r="Q596" s="244">
        <v>1</v>
      </c>
      <c r="R596" s="244">
        <f>Q596*H596</f>
        <v>1.05</v>
      </c>
      <c r="S596" s="244">
        <v>0</v>
      </c>
      <c r="T596" s="245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46" t="s">
        <v>234</v>
      </c>
      <c r="AT596" s="246" t="s">
        <v>221</v>
      </c>
      <c r="AU596" s="246" t="s">
        <v>220</v>
      </c>
      <c r="AY596" s="15" t="s">
        <v>209</v>
      </c>
      <c r="BE596" s="138">
        <f>IF(N596="základní",J596,0)</f>
        <v>0</v>
      </c>
      <c r="BF596" s="138">
        <f>IF(N596="snížená",J596,0)</f>
        <v>0</v>
      </c>
      <c r="BG596" s="138">
        <f>IF(N596="zákl. přenesená",J596,0)</f>
        <v>0</v>
      </c>
      <c r="BH596" s="138">
        <f>IF(N596="sníž. přenesená",J596,0)</f>
        <v>0</v>
      </c>
      <c r="BI596" s="138">
        <f>IF(N596="nulová",J596,0)</f>
        <v>0</v>
      </c>
      <c r="BJ596" s="15" t="s">
        <v>84</v>
      </c>
      <c r="BK596" s="138">
        <f>ROUND(I596*H596,2)</f>
        <v>0</v>
      </c>
      <c r="BL596" s="15" t="s">
        <v>214</v>
      </c>
      <c r="BM596" s="246" t="s">
        <v>1177</v>
      </c>
    </row>
    <row r="597" spans="1:65" s="2" customFormat="1" ht="16.5" customHeight="1">
      <c r="A597" s="38"/>
      <c r="B597" s="39"/>
      <c r="C597" s="247" t="s">
        <v>1178</v>
      </c>
      <c r="D597" s="247" t="s">
        <v>221</v>
      </c>
      <c r="E597" s="248" t="s">
        <v>919</v>
      </c>
      <c r="F597" s="249" t="s">
        <v>920</v>
      </c>
      <c r="G597" s="250" t="s">
        <v>213</v>
      </c>
      <c r="H597" s="251">
        <v>0.475</v>
      </c>
      <c r="I597" s="252"/>
      <c r="J597" s="253">
        <f>ROUND(I597*H597,2)</f>
        <v>0</v>
      </c>
      <c r="K597" s="254"/>
      <c r="L597" s="255"/>
      <c r="M597" s="256" t="s">
        <v>1</v>
      </c>
      <c r="N597" s="257" t="s">
        <v>44</v>
      </c>
      <c r="O597" s="91"/>
      <c r="P597" s="244">
        <f>O597*H597</f>
        <v>0</v>
      </c>
      <c r="Q597" s="244">
        <v>2.234</v>
      </c>
      <c r="R597" s="244">
        <f>Q597*H597</f>
        <v>1.06115</v>
      </c>
      <c r="S597" s="244">
        <v>0</v>
      </c>
      <c r="T597" s="245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46" t="s">
        <v>234</v>
      </c>
      <c r="AT597" s="246" t="s">
        <v>221</v>
      </c>
      <c r="AU597" s="246" t="s">
        <v>220</v>
      </c>
      <c r="AY597" s="15" t="s">
        <v>209</v>
      </c>
      <c r="BE597" s="138">
        <f>IF(N597="základní",J597,0)</f>
        <v>0</v>
      </c>
      <c r="BF597" s="138">
        <f>IF(N597="snížená",J597,0)</f>
        <v>0</v>
      </c>
      <c r="BG597" s="138">
        <f>IF(N597="zákl. přenesená",J597,0)</f>
        <v>0</v>
      </c>
      <c r="BH597" s="138">
        <f>IF(N597="sníž. přenesená",J597,0)</f>
        <v>0</v>
      </c>
      <c r="BI597" s="138">
        <f>IF(N597="nulová",J597,0)</f>
        <v>0</v>
      </c>
      <c r="BJ597" s="15" t="s">
        <v>84</v>
      </c>
      <c r="BK597" s="138">
        <f>ROUND(I597*H597,2)</f>
        <v>0</v>
      </c>
      <c r="BL597" s="15" t="s">
        <v>214</v>
      </c>
      <c r="BM597" s="246" t="s">
        <v>1179</v>
      </c>
    </row>
    <row r="598" spans="1:65" s="2" customFormat="1" ht="24.15" customHeight="1">
      <c r="A598" s="38"/>
      <c r="B598" s="39"/>
      <c r="C598" s="247" t="s">
        <v>1180</v>
      </c>
      <c r="D598" s="247" t="s">
        <v>221</v>
      </c>
      <c r="E598" s="248" t="s">
        <v>475</v>
      </c>
      <c r="F598" s="249" t="s">
        <v>476</v>
      </c>
      <c r="G598" s="250" t="s">
        <v>224</v>
      </c>
      <c r="H598" s="251">
        <v>0.47</v>
      </c>
      <c r="I598" s="252"/>
      <c r="J598" s="253">
        <f>ROUND(I598*H598,2)</f>
        <v>0</v>
      </c>
      <c r="K598" s="254"/>
      <c r="L598" s="255"/>
      <c r="M598" s="256" t="s">
        <v>1</v>
      </c>
      <c r="N598" s="257" t="s">
        <v>44</v>
      </c>
      <c r="O598" s="91"/>
      <c r="P598" s="244">
        <f>O598*H598</f>
        <v>0</v>
      </c>
      <c r="Q598" s="244">
        <v>1</v>
      </c>
      <c r="R598" s="244">
        <f>Q598*H598</f>
        <v>0.47</v>
      </c>
      <c r="S598" s="244">
        <v>0</v>
      </c>
      <c r="T598" s="245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46" t="s">
        <v>234</v>
      </c>
      <c r="AT598" s="246" t="s">
        <v>221</v>
      </c>
      <c r="AU598" s="246" t="s">
        <v>220</v>
      </c>
      <c r="AY598" s="15" t="s">
        <v>209</v>
      </c>
      <c r="BE598" s="138">
        <f>IF(N598="základní",J598,0)</f>
        <v>0</v>
      </c>
      <c r="BF598" s="138">
        <f>IF(N598="snížená",J598,0)</f>
        <v>0</v>
      </c>
      <c r="BG598" s="138">
        <f>IF(N598="zákl. přenesená",J598,0)</f>
        <v>0</v>
      </c>
      <c r="BH598" s="138">
        <f>IF(N598="sníž. přenesená",J598,0)</f>
        <v>0</v>
      </c>
      <c r="BI598" s="138">
        <f>IF(N598="nulová",J598,0)</f>
        <v>0</v>
      </c>
      <c r="BJ598" s="15" t="s">
        <v>84</v>
      </c>
      <c r="BK598" s="138">
        <f>ROUND(I598*H598,2)</f>
        <v>0</v>
      </c>
      <c r="BL598" s="15" t="s">
        <v>214</v>
      </c>
      <c r="BM598" s="246" t="s">
        <v>1181</v>
      </c>
    </row>
    <row r="599" spans="1:65" s="2" customFormat="1" ht="24.15" customHeight="1">
      <c r="A599" s="38"/>
      <c r="B599" s="39"/>
      <c r="C599" s="247" t="s">
        <v>1182</v>
      </c>
      <c r="D599" s="247" t="s">
        <v>221</v>
      </c>
      <c r="E599" s="248" t="s">
        <v>479</v>
      </c>
      <c r="F599" s="249" t="s">
        <v>480</v>
      </c>
      <c r="G599" s="250" t="s">
        <v>224</v>
      </c>
      <c r="H599" s="251">
        <v>0.47</v>
      </c>
      <c r="I599" s="252"/>
      <c r="J599" s="253">
        <f>ROUND(I599*H599,2)</f>
        <v>0</v>
      </c>
      <c r="K599" s="254"/>
      <c r="L599" s="255"/>
      <c r="M599" s="256" t="s">
        <v>1</v>
      </c>
      <c r="N599" s="257" t="s">
        <v>44</v>
      </c>
      <c r="O599" s="91"/>
      <c r="P599" s="244">
        <f>O599*H599</f>
        <v>0</v>
      </c>
      <c r="Q599" s="244">
        <v>1</v>
      </c>
      <c r="R599" s="244">
        <f>Q599*H599</f>
        <v>0.47</v>
      </c>
      <c r="S599" s="244">
        <v>0</v>
      </c>
      <c r="T599" s="245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246" t="s">
        <v>234</v>
      </c>
      <c r="AT599" s="246" t="s">
        <v>221</v>
      </c>
      <c r="AU599" s="246" t="s">
        <v>220</v>
      </c>
      <c r="AY599" s="15" t="s">
        <v>209</v>
      </c>
      <c r="BE599" s="138">
        <f>IF(N599="základní",J599,0)</f>
        <v>0</v>
      </c>
      <c r="BF599" s="138">
        <f>IF(N599="snížená",J599,0)</f>
        <v>0</v>
      </c>
      <c r="BG599" s="138">
        <f>IF(N599="zákl. přenesená",J599,0)</f>
        <v>0</v>
      </c>
      <c r="BH599" s="138">
        <f>IF(N599="sníž. přenesená",J599,0)</f>
        <v>0</v>
      </c>
      <c r="BI599" s="138">
        <f>IF(N599="nulová",J599,0)</f>
        <v>0</v>
      </c>
      <c r="BJ599" s="15" t="s">
        <v>84</v>
      </c>
      <c r="BK599" s="138">
        <f>ROUND(I599*H599,2)</f>
        <v>0</v>
      </c>
      <c r="BL599" s="15" t="s">
        <v>214</v>
      </c>
      <c r="BM599" s="246" t="s">
        <v>1183</v>
      </c>
    </row>
    <row r="600" spans="1:65" s="2" customFormat="1" ht="21.75" customHeight="1">
      <c r="A600" s="38"/>
      <c r="B600" s="39"/>
      <c r="C600" s="247" t="s">
        <v>1184</v>
      </c>
      <c r="D600" s="247" t="s">
        <v>221</v>
      </c>
      <c r="E600" s="248" t="s">
        <v>483</v>
      </c>
      <c r="F600" s="249" t="s">
        <v>484</v>
      </c>
      <c r="G600" s="250" t="s">
        <v>379</v>
      </c>
      <c r="H600" s="251">
        <v>3</v>
      </c>
      <c r="I600" s="252"/>
      <c r="J600" s="253">
        <f>ROUND(I600*H600,2)</f>
        <v>0</v>
      </c>
      <c r="K600" s="254"/>
      <c r="L600" s="255"/>
      <c r="M600" s="256" t="s">
        <v>1</v>
      </c>
      <c r="N600" s="257" t="s">
        <v>44</v>
      </c>
      <c r="O600" s="91"/>
      <c r="P600" s="244">
        <f>O600*H600</f>
        <v>0</v>
      </c>
      <c r="Q600" s="244">
        <v>0.001</v>
      </c>
      <c r="R600" s="244">
        <f>Q600*H600</f>
        <v>0.003</v>
      </c>
      <c r="S600" s="244">
        <v>0</v>
      </c>
      <c r="T600" s="245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46" t="s">
        <v>234</v>
      </c>
      <c r="AT600" s="246" t="s">
        <v>221</v>
      </c>
      <c r="AU600" s="246" t="s">
        <v>220</v>
      </c>
      <c r="AY600" s="15" t="s">
        <v>209</v>
      </c>
      <c r="BE600" s="138">
        <f>IF(N600="základní",J600,0)</f>
        <v>0</v>
      </c>
      <c r="BF600" s="138">
        <f>IF(N600="snížená",J600,0)</f>
        <v>0</v>
      </c>
      <c r="BG600" s="138">
        <f>IF(N600="zákl. přenesená",J600,0)</f>
        <v>0</v>
      </c>
      <c r="BH600" s="138">
        <f>IF(N600="sníž. přenesená",J600,0)</f>
        <v>0</v>
      </c>
      <c r="BI600" s="138">
        <f>IF(N600="nulová",J600,0)</f>
        <v>0</v>
      </c>
      <c r="BJ600" s="15" t="s">
        <v>84</v>
      </c>
      <c r="BK600" s="138">
        <f>ROUND(I600*H600,2)</f>
        <v>0</v>
      </c>
      <c r="BL600" s="15" t="s">
        <v>214</v>
      </c>
      <c r="BM600" s="246" t="s">
        <v>1185</v>
      </c>
    </row>
    <row r="601" spans="1:65" s="2" customFormat="1" ht="21.75" customHeight="1">
      <c r="A601" s="38"/>
      <c r="B601" s="39"/>
      <c r="C601" s="234" t="s">
        <v>1186</v>
      </c>
      <c r="D601" s="234" t="s">
        <v>210</v>
      </c>
      <c r="E601" s="235" t="s">
        <v>487</v>
      </c>
      <c r="F601" s="236" t="s">
        <v>488</v>
      </c>
      <c r="G601" s="237" t="s">
        <v>246</v>
      </c>
      <c r="H601" s="238">
        <v>7</v>
      </c>
      <c r="I601" s="239"/>
      <c r="J601" s="240">
        <f>ROUND(I601*H601,2)</f>
        <v>0</v>
      </c>
      <c r="K601" s="241"/>
      <c r="L601" s="41"/>
      <c r="M601" s="242" t="s">
        <v>1</v>
      </c>
      <c r="N601" s="243" t="s">
        <v>44</v>
      </c>
      <c r="O601" s="91"/>
      <c r="P601" s="244">
        <f>O601*H601</f>
        <v>0</v>
      </c>
      <c r="Q601" s="244">
        <v>2E-05</v>
      </c>
      <c r="R601" s="244">
        <f>Q601*H601</f>
        <v>0.00014000000000000001</v>
      </c>
      <c r="S601" s="244">
        <v>0</v>
      </c>
      <c r="T601" s="245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46" t="s">
        <v>214</v>
      </c>
      <c r="AT601" s="246" t="s">
        <v>210</v>
      </c>
      <c r="AU601" s="246" t="s">
        <v>220</v>
      </c>
      <c r="AY601" s="15" t="s">
        <v>209</v>
      </c>
      <c r="BE601" s="138">
        <f>IF(N601="základní",J601,0)</f>
        <v>0</v>
      </c>
      <c r="BF601" s="138">
        <f>IF(N601="snížená",J601,0)</f>
        <v>0</v>
      </c>
      <c r="BG601" s="138">
        <f>IF(N601="zákl. přenesená",J601,0)</f>
        <v>0</v>
      </c>
      <c r="BH601" s="138">
        <f>IF(N601="sníž. přenesená",J601,0)</f>
        <v>0</v>
      </c>
      <c r="BI601" s="138">
        <f>IF(N601="nulová",J601,0)</f>
        <v>0</v>
      </c>
      <c r="BJ601" s="15" t="s">
        <v>84</v>
      </c>
      <c r="BK601" s="138">
        <f>ROUND(I601*H601,2)</f>
        <v>0</v>
      </c>
      <c r="BL601" s="15" t="s">
        <v>214</v>
      </c>
      <c r="BM601" s="246" t="s">
        <v>1187</v>
      </c>
    </row>
    <row r="602" spans="1:65" s="2" customFormat="1" ht="33" customHeight="1">
      <c r="A602" s="38"/>
      <c r="B602" s="39"/>
      <c r="C602" s="234" t="s">
        <v>1188</v>
      </c>
      <c r="D602" s="234" t="s">
        <v>210</v>
      </c>
      <c r="E602" s="235" t="s">
        <v>491</v>
      </c>
      <c r="F602" s="236" t="s">
        <v>492</v>
      </c>
      <c r="G602" s="237" t="s">
        <v>224</v>
      </c>
      <c r="H602" s="238">
        <v>0.942</v>
      </c>
      <c r="I602" s="239"/>
      <c r="J602" s="240">
        <f>ROUND(I602*H602,2)</f>
        <v>0</v>
      </c>
      <c r="K602" s="241"/>
      <c r="L602" s="41"/>
      <c r="M602" s="242" t="s">
        <v>1</v>
      </c>
      <c r="N602" s="243" t="s">
        <v>44</v>
      </c>
      <c r="O602" s="91"/>
      <c r="P602" s="244">
        <f>O602*H602</f>
        <v>0</v>
      </c>
      <c r="Q602" s="244">
        <v>0</v>
      </c>
      <c r="R602" s="244">
        <f>Q602*H602</f>
        <v>0</v>
      </c>
      <c r="S602" s="244">
        <v>0</v>
      </c>
      <c r="T602" s="245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46" t="s">
        <v>214</v>
      </c>
      <c r="AT602" s="246" t="s">
        <v>210</v>
      </c>
      <c r="AU602" s="246" t="s">
        <v>220</v>
      </c>
      <c r="AY602" s="15" t="s">
        <v>209</v>
      </c>
      <c r="BE602" s="138">
        <f>IF(N602="základní",J602,0)</f>
        <v>0</v>
      </c>
      <c r="BF602" s="138">
        <f>IF(N602="snížená",J602,0)</f>
        <v>0</v>
      </c>
      <c r="BG602" s="138">
        <f>IF(N602="zákl. přenesená",J602,0)</f>
        <v>0</v>
      </c>
      <c r="BH602" s="138">
        <f>IF(N602="sníž. přenesená",J602,0)</f>
        <v>0</v>
      </c>
      <c r="BI602" s="138">
        <f>IF(N602="nulová",J602,0)</f>
        <v>0</v>
      </c>
      <c r="BJ602" s="15" t="s">
        <v>84</v>
      </c>
      <c r="BK602" s="138">
        <f>ROUND(I602*H602,2)</f>
        <v>0</v>
      </c>
      <c r="BL602" s="15" t="s">
        <v>214</v>
      </c>
      <c r="BM602" s="246" t="s">
        <v>1189</v>
      </c>
    </row>
    <row r="603" spans="1:65" s="2" customFormat="1" ht="16.5" customHeight="1">
      <c r="A603" s="38"/>
      <c r="B603" s="39"/>
      <c r="C603" s="247" t="s">
        <v>1190</v>
      </c>
      <c r="D603" s="247" t="s">
        <v>221</v>
      </c>
      <c r="E603" s="248" t="s">
        <v>969</v>
      </c>
      <c r="F603" s="249" t="s">
        <v>970</v>
      </c>
      <c r="G603" s="250" t="s">
        <v>239</v>
      </c>
      <c r="H603" s="251">
        <v>1</v>
      </c>
      <c r="I603" s="252"/>
      <c r="J603" s="253">
        <f>ROUND(I603*H603,2)</f>
        <v>0</v>
      </c>
      <c r="K603" s="254"/>
      <c r="L603" s="255"/>
      <c r="M603" s="256" t="s">
        <v>1</v>
      </c>
      <c r="N603" s="257" t="s">
        <v>44</v>
      </c>
      <c r="O603" s="91"/>
      <c r="P603" s="244">
        <f>O603*H603</f>
        <v>0</v>
      </c>
      <c r="Q603" s="244">
        <v>0.05</v>
      </c>
      <c r="R603" s="244">
        <f>Q603*H603</f>
        <v>0.05</v>
      </c>
      <c r="S603" s="244">
        <v>0</v>
      </c>
      <c r="T603" s="245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46" t="s">
        <v>234</v>
      </c>
      <c r="AT603" s="246" t="s">
        <v>221</v>
      </c>
      <c r="AU603" s="246" t="s">
        <v>220</v>
      </c>
      <c r="AY603" s="15" t="s">
        <v>209</v>
      </c>
      <c r="BE603" s="138">
        <f>IF(N603="základní",J603,0)</f>
        <v>0</v>
      </c>
      <c r="BF603" s="138">
        <f>IF(N603="snížená",J603,0)</f>
        <v>0</v>
      </c>
      <c r="BG603" s="138">
        <f>IF(N603="zákl. přenesená",J603,0)</f>
        <v>0</v>
      </c>
      <c r="BH603" s="138">
        <f>IF(N603="sníž. přenesená",J603,0)</f>
        <v>0</v>
      </c>
      <c r="BI603" s="138">
        <f>IF(N603="nulová",J603,0)</f>
        <v>0</v>
      </c>
      <c r="BJ603" s="15" t="s">
        <v>84</v>
      </c>
      <c r="BK603" s="138">
        <f>ROUND(I603*H603,2)</f>
        <v>0</v>
      </c>
      <c r="BL603" s="15" t="s">
        <v>214</v>
      </c>
      <c r="BM603" s="246" t="s">
        <v>1191</v>
      </c>
    </row>
    <row r="604" spans="1:63" s="13" customFormat="1" ht="20.85" customHeight="1">
      <c r="A604" s="13"/>
      <c r="B604" s="260"/>
      <c r="C604" s="261"/>
      <c r="D604" s="262" t="s">
        <v>78</v>
      </c>
      <c r="E604" s="262" t="s">
        <v>1192</v>
      </c>
      <c r="F604" s="262" t="s">
        <v>1193</v>
      </c>
      <c r="G604" s="261"/>
      <c r="H604" s="261"/>
      <c r="I604" s="263"/>
      <c r="J604" s="264">
        <f>BK604</f>
        <v>0</v>
      </c>
      <c r="K604" s="261"/>
      <c r="L604" s="265"/>
      <c r="M604" s="266"/>
      <c r="N604" s="267"/>
      <c r="O604" s="267"/>
      <c r="P604" s="268">
        <f>P605+SUM(P606:P611)</f>
        <v>0</v>
      </c>
      <c r="Q604" s="267"/>
      <c r="R604" s="268">
        <f>R605+SUM(R606:R611)</f>
        <v>14.270765000000003</v>
      </c>
      <c r="S604" s="267"/>
      <c r="T604" s="269">
        <f>T605+SUM(T606:T611)</f>
        <v>0.2</v>
      </c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R604" s="270" t="s">
        <v>84</v>
      </c>
      <c r="AT604" s="271" t="s">
        <v>78</v>
      </c>
      <c r="AU604" s="271" t="s">
        <v>220</v>
      </c>
      <c r="AY604" s="270" t="s">
        <v>209</v>
      </c>
      <c r="BK604" s="272">
        <f>BK605+SUM(BK606:BK611)</f>
        <v>0</v>
      </c>
    </row>
    <row r="605" spans="1:65" s="2" customFormat="1" ht="24.15" customHeight="1">
      <c r="A605" s="38"/>
      <c r="B605" s="39"/>
      <c r="C605" s="234" t="s">
        <v>1194</v>
      </c>
      <c r="D605" s="234" t="s">
        <v>210</v>
      </c>
      <c r="E605" s="235" t="s">
        <v>211</v>
      </c>
      <c r="F605" s="236" t="s">
        <v>212</v>
      </c>
      <c r="G605" s="237" t="s">
        <v>213</v>
      </c>
      <c r="H605" s="238">
        <v>0.832</v>
      </c>
      <c r="I605" s="239"/>
      <c r="J605" s="240">
        <f>ROUND(I605*H605,2)</f>
        <v>0</v>
      </c>
      <c r="K605" s="241"/>
      <c r="L605" s="41"/>
      <c r="M605" s="242" t="s">
        <v>1</v>
      </c>
      <c r="N605" s="243" t="s">
        <v>44</v>
      </c>
      <c r="O605" s="91"/>
      <c r="P605" s="244">
        <f>O605*H605</f>
        <v>0</v>
      </c>
      <c r="Q605" s="244">
        <v>0</v>
      </c>
      <c r="R605" s="244">
        <f>Q605*H605</f>
        <v>0</v>
      </c>
      <c r="S605" s="244">
        <v>0</v>
      </c>
      <c r="T605" s="245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46" t="s">
        <v>214</v>
      </c>
      <c r="AT605" s="246" t="s">
        <v>210</v>
      </c>
      <c r="AU605" s="246" t="s">
        <v>214</v>
      </c>
      <c r="AY605" s="15" t="s">
        <v>209</v>
      </c>
      <c r="BE605" s="138">
        <f>IF(N605="základní",J605,0)</f>
        <v>0</v>
      </c>
      <c r="BF605" s="138">
        <f>IF(N605="snížená",J605,0)</f>
        <v>0</v>
      </c>
      <c r="BG605" s="138">
        <f>IF(N605="zákl. přenesená",J605,0)</f>
        <v>0</v>
      </c>
      <c r="BH605" s="138">
        <f>IF(N605="sníž. přenesená",J605,0)</f>
        <v>0</v>
      </c>
      <c r="BI605" s="138">
        <f>IF(N605="nulová",J605,0)</f>
        <v>0</v>
      </c>
      <c r="BJ605" s="15" t="s">
        <v>84</v>
      </c>
      <c r="BK605" s="138">
        <f>ROUND(I605*H605,2)</f>
        <v>0</v>
      </c>
      <c r="BL605" s="15" t="s">
        <v>214</v>
      </c>
      <c r="BM605" s="246" t="s">
        <v>1195</v>
      </c>
    </row>
    <row r="606" spans="1:65" s="2" customFormat="1" ht="16.5" customHeight="1">
      <c r="A606" s="38"/>
      <c r="B606" s="39"/>
      <c r="C606" s="247" t="s">
        <v>1196</v>
      </c>
      <c r="D606" s="247" t="s">
        <v>221</v>
      </c>
      <c r="E606" s="248" t="s">
        <v>316</v>
      </c>
      <c r="F606" s="249" t="s">
        <v>317</v>
      </c>
      <c r="G606" s="250" t="s">
        <v>239</v>
      </c>
      <c r="H606" s="251">
        <v>1</v>
      </c>
      <c r="I606" s="252"/>
      <c r="J606" s="253">
        <f>ROUND(I606*H606,2)</f>
        <v>0</v>
      </c>
      <c r="K606" s="254"/>
      <c r="L606" s="255"/>
      <c r="M606" s="256" t="s">
        <v>1</v>
      </c>
      <c r="N606" s="257" t="s">
        <v>44</v>
      </c>
      <c r="O606" s="91"/>
      <c r="P606" s="244">
        <f>O606*H606</f>
        <v>0</v>
      </c>
      <c r="Q606" s="244">
        <v>0</v>
      </c>
      <c r="R606" s="244">
        <f>Q606*H606</f>
        <v>0</v>
      </c>
      <c r="S606" s="244">
        <v>0</v>
      </c>
      <c r="T606" s="245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246" t="s">
        <v>234</v>
      </c>
      <c r="AT606" s="246" t="s">
        <v>221</v>
      </c>
      <c r="AU606" s="246" t="s">
        <v>214</v>
      </c>
      <c r="AY606" s="15" t="s">
        <v>209</v>
      </c>
      <c r="BE606" s="138">
        <f>IF(N606="základní",J606,0)</f>
        <v>0</v>
      </c>
      <c r="BF606" s="138">
        <f>IF(N606="snížená",J606,0)</f>
        <v>0</v>
      </c>
      <c r="BG606" s="138">
        <f>IF(N606="zákl. přenesená",J606,0)</f>
        <v>0</v>
      </c>
      <c r="BH606" s="138">
        <f>IF(N606="sníž. přenesená",J606,0)</f>
        <v>0</v>
      </c>
      <c r="BI606" s="138">
        <f>IF(N606="nulová",J606,0)</f>
        <v>0</v>
      </c>
      <c r="BJ606" s="15" t="s">
        <v>84</v>
      </c>
      <c r="BK606" s="138">
        <f>ROUND(I606*H606,2)</f>
        <v>0</v>
      </c>
      <c r="BL606" s="15" t="s">
        <v>214</v>
      </c>
      <c r="BM606" s="246" t="s">
        <v>1197</v>
      </c>
    </row>
    <row r="607" spans="1:65" s="2" customFormat="1" ht="16.5" customHeight="1">
      <c r="A607" s="38"/>
      <c r="B607" s="39"/>
      <c r="C607" s="247" t="s">
        <v>1198</v>
      </c>
      <c r="D607" s="247" t="s">
        <v>221</v>
      </c>
      <c r="E607" s="248" t="s">
        <v>320</v>
      </c>
      <c r="F607" s="249" t="s">
        <v>321</v>
      </c>
      <c r="G607" s="250" t="s">
        <v>239</v>
      </c>
      <c r="H607" s="251">
        <v>1</v>
      </c>
      <c r="I607" s="252"/>
      <c r="J607" s="253">
        <f>ROUND(I607*H607,2)</f>
        <v>0</v>
      </c>
      <c r="K607" s="254"/>
      <c r="L607" s="255"/>
      <c r="M607" s="256" t="s">
        <v>1</v>
      </c>
      <c r="N607" s="257" t="s">
        <v>44</v>
      </c>
      <c r="O607" s="91"/>
      <c r="P607" s="244">
        <f>O607*H607</f>
        <v>0</v>
      </c>
      <c r="Q607" s="244">
        <v>0.092</v>
      </c>
      <c r="R607" s="244">
        <f>Q607*H607</f>
        <v>0.092</v>
      </c>
      <c r="S607" s="244">
        <v>0</v>
      </c>
      <c r="T607" s="245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46" t="s">
        <v>234</v>
      </c>
      <c r="AT607" s="246" t="s">
        <v>221</v>
      </c>
      <c r="AU607" s="246" t="s">
        <v>214</v>
      </c>
      <c r="AY607" s="15" t="s">
        <v>209</v>
      </c>
      <c r="BE607" s="138">
        <f>IF(N607="základní",J607,0)</f>
        <v>0</v>
      </c>
      <c r="BF607" s="138">
        <f>IF(N607="snížená",J607,0)</f>
        <v>0</v>
      </c>
      <c r="BG607" s="138">
        <f>IF(N607="zákl. přenesená",J607,0)</f>
        <v>0</v>
      </c>
      <c r="BH607" s="138">
        <f>IF(N607="sníž. přenesená",J607,0)</f>
        <v>0</v>
      </c>
      <c r="BI607" s="138">
        <f>IF(N607="nulová",J607,0)</f>
        <v>0</v>
      </c>
      <c r="BJ607" s="15" t="s">
        <v>84</v>
      </c>
      <c r="BK607" s="138">
        <f>ROUND(I607*H607,2)</f>
        <v>0</v>
      </c>
      <c r="BL607" s="15" t="s">
        <v>214</v>
      </c>
      <c r="BM607" s="246" t="s">
        <v>1199</v>
      </c>
    </row>
    <row r="608" spans="1:65" s="2" customFormat="1" ht="24.15" customHeight="1">
      <c r="A608" s="38"/>
      <c r="B608" s="39"/>
      <c r="C608" s="234" t="s">
        <v>1200</v>
      </c>
      <c r="D608" s="234" t="s">
        <v>210</v>
      </c>
      <c r="E608" s="235" t="s">
        <v>324</v>
      </c>
      <c r="F608" s="236" t="s">
        <v>325</v>
      </c>
      <c r="G608" s="237" t="s">
        <v>239</v>
      </c>
      <c r="H608" s="238">
        <v>1</v>
      </c>
      <c r="I608" s="239"/>
      <c r="J608" s="240">
        <f>ROUND(I608*H608,2)</f>
        <v>0</v>
      </c>
      <c r="K608" s="241"/>
      <c r="L608" s="41"/>
      <c r="M608" s="242" t="s">
        <v>1</v>
      </c>
      <c r="N608" s="243" t="s">
        <v>44</v>
      </c>
      <c r="O608" s="91"/>
      <c r="P608" s="244">
        <f>O608*H608</f>
        <v>0</v>
      </c>
      <c r="Q608" s="244">
        <v>0</v>
      </c>
      <c r="R608" s="244">
        <f>Q608*H608</f>
        <v>0</v>
      </c>
      <c r="S608" s="244">
        <v>0</v>
      </c>
      <c r="T608" s="245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46" t="s">
        <v>214</v>
      </c>
      <c r="AT608" s="246" t="s">
        <v>210</v>
      </c>
      <c r="AU608" s="246" t="s">
        <v>214</v>
      </c>
      <c r="AY608" s="15" t="s">
        <v>209</v>
      </c>
      <c r="BE608" s="138">
        <f>IF(N608="základní",J608,0)</f>
        <v>0</v>
      </c>
      <c r="BF608" s="138">
        <f>IF(N608="snížená",J608,0)</f>
        <v>0</v>
      </c>
      <c r="BG608" s="138">
        <f>IF(N608="zákl. přenesená",J608,0)</f>
        <v>0</v>
      </c>
      <c r="BH608" s="138">
        <f>IF(N608="sníž. přenesená",J608,0)</f>
        <v>0</v>
      </c>
      <c r="BI608" s="138">
        <f>IF(N608="nulová",J608,0)</f>
        <v>0</v>
      </c>
      <c r="BJ608" s="15" t="s">
        <v>84</v>
      </c>
      <c r="BK608" s="138">
        <f>ROUND(I608*H608,2)</f>
        <v>0</v>
      </c>
      <c r="BL608" s="15" t="s">
        <v>214</v>
      </c>
      <c r="BM608" s="246" t="s">
        <v>1201</v>
      </c>
    </row>
    <row r="609" spans="1:65" s="2" customFormat="1" ht="16.5" customHeight="1">
      <c r="A609" s="38"/>
      <c r="B609" s="39"/>
      <c r="C609" s="247" t="s">
        <v>1202</v>
      </c>
      <c r="D609" s="247" t="s">
        <v>221</v>
      </c>
      <c r="E609" s="248" t="s">
        <v>328</v>
      </c>
      <c r="F609" s="249" t="s">
        <v>329</v>
      </c>
      <c r="G609" s="250" t="s">
        <v>213</v>
      </c>
      <c r="H609" s="251">
        <v>0.85</v>
      </c>
      <c r="I609" s="252"/>
      <c r="J609" s="253">
        <f>ROUND(I609*H609,2)</f>
        <v>0</v>
      </c>
      <c r="K609" s="254"/>
      <c r="L609" s="255"/>
      <c r="M609" s="256" t="s">
        <v>1</v>
      </c>
      <c r="N609" s="257" t="s">
        <v>44</v>
      </c>
      <c r="O609" s="91"/>
      <c r="P609" s="244">
        <f>O609*H609</f>
        <v>0</v>
      </c>
      <c r="Q609" s="244">
        <v>0</v>
      </c>
      <c r="R609" s="244">
        <f>Q609*H609</f>
        <v>0</v>
      </c>
      <c r="S609" s="244">
        <v>0</v>
      </c>
      <c r="T609" s="245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46" t="s">
        <v>234</v>
      </c>
      <c r="AT609" s="246" t="s">
        <v>221</v>
      </c>
      <c r="AU609" s="246" t="s">
        <v>214</v>
      </c>
      <c r="AY609" s="15" t="s">
        <v>209</v>
      </c>
      <c r="BE609" s="138">
        <f>IF(N609="základní",J609,0)</f>
        <v>0</v>
      </c>
      <c r="BF609" s="138">
        <f>IF(N609="snížená",J609,0)</f>
        <v>0</v>
      </c>
      <c r="BG609" s="138">
        <f>IF(N609="zákl. přenesená",J609,0)</f>
        <v>0</v>
      </c>
      <c r="BH609" s="138">
        <f>IF(N609="sníž. přenesená",J609,0)</f>
        <v>0</v>
      </c>
      <c r="BI609" s="138">
        <f>IF(N609="nulová",J609,0)</f>
        <v>0</v>
      </c>
      <c r="BJ609" s="15" t="s">
        <v>84</v>
      </c>
      <c r="BK609" s="138">
        <f>ROUND(I609*H609,2)</f>
        <v>0</v>
      </c>
      <c r="BL609" s="15" t="s">
        <v>214</v>
      </c>
      <c r="BM609" s="246" t="s">
        <v>1203</v>
      </c>
    </row>
    <row r="610" spans="1:65" s="2" customFormat="1" ht="16.5" customHeight="1">
      <c r="A610" s="38"/>
      <c r="B610" s="39"/>
      <c r="C610" s="234" t="s">
        <v>1204</v>
      </c>
      <c r="D610" s="234" t="s">
        <v>210</v>
      </c>
      <c r="E610" s="235" t="s">
        <v>216</v>
      </c>
      <c r="F610" s="236" t="s">
        <v>217</v>
      </c>
      <c r="G610" s="237" t="s">
        <v>213</v>
      </c>
      <c r="H610" s="238">
        <v>0.832</v>
      </c>
      <c r="I610" s="239"/>
      <c r="J610" s="240">
        <f>ROUND(I610*H610,2)</f>
        <v>0</v>
      </c>
      <c r="K610" s="241"/>
      <c r="L610" s="41"/>
      <c r="M610" s="242" t="s">
        <v>1</v>
      </c>
      <c r="N610" s="243" t="s">
        <v>44</v>
      </c>
      <c r="O610" s="91"/>
      <c r="P610" s="244">
        <f>O610*H610</f>
        <v>0</v>
      </c>
      <c r="Q610" s="244">
        <v>0</v>
      </c>
      <c r="R610" s="244">
        <f>Q610*H610</f>
        <v>0</v>
      </c>
      <c r="S610" s="244">
        <v>0</v>
      </c>
      <c r="T610" s="245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46" t="s">
        <v>214</v>
      </c>
      <c r="AT610" s="246" t="s">
        <v>210</v>
      </c>
      <c r="AU610" s="246" t="s">
        <v>214</v>
      </c>
      <c r="AY610" s="15" t="s">
        <v>209</v>
      </c>
      <c r="BE610" s="138">
        <f>IF(N610="základní",J610,0)</f>
        <v>0</v>
      </c>
      <c r="BF610" s="138">
        <f>IF(N610="snížená",J610,0)</f>
        <v>0</v>
      </c>
      <c r="BG610" s="138">
        <f>IF(N610="zákl. přenesená",J610,0)</f>
        <v>0</v>
      </c>
      <c r="BH610" s="138">
        <f>IF(N610="sníž. přenesená",J610,0)</f>
        <v>0</v>
      </c>
      <c r="BI610" s="138">
        <f>IF(N610="nulová",J610,0)</f>
        <v>0</v>
      </c>
      <c r="BJ610" s="15" t="s">
        <v>84</v>
      </c>
      <c r="BK610" s="138">
        <f>ROUND(I610*H610,2)</f>
        <v>0</v>
      </c>
      <c r="BL610" s="15" t="s">
        <v>214</v>
      </c>
      <c r="BM610" s="246" t="s">
        <v>1205</v>
      </c>
    </row>
    <row r="611" spans="1:63" s="13" customFormat="1" ht="20.85" customHeight="1">
      <c r="A611" s="13"/>
      <c r="B611" s="260"/>
      <c r="C611" s="261"/>
      <c r="D611" s="262" t="s">
        <v>78</v>
      </c>
      <c r="E611" s="262" t="s">
        <v>1206</v>
      </c>
      <c r="F611" s="262" t="s">
        <v>1207</v>
      </c>
      <c r="G611" s="261"/>
      <c r="H611" s="261"/>
      <c r="I611" s="263"/>
      <c r="J611" s="264">
        <f>BK611</f>
        <v>0</v>
      </c>
      <c r="K611" s="261"/>
      <c r="L611" s="265"/>
      <c r="M611" s="266"/>
      <c r="N611" s="267"/>
      <c r="O611" s="267"/>
      <c r="P611" s="268">
        <f>P612+SUM(P613:P631)</f>
        <v>0</v>
      </c>
      <c r="Q611" s="267"/>
      <c r="R611" s="268">
        <f>R612+SUM(R613:R631)</f>
        <v>14.178765000000002</v>
      </c>
      <c r="S611" s="267"/>
      <c r="T611" s="269">
        <f>T612+SUM(T613:T631)</f>
        <v>0.2</v>
      </c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R611" s="270" t="s">
        <v>84</v>
      </c>
      <c r="AT611" s="271" t="s">
        <v>78</v>
      </c>
      <c r="AU611" s="271" t="s">
        <v>214</v>
      </c>
      <c r="AY611" s="270" t="s">
        <v>209</v>
      </c>
      <c r="BK611" s="272">
        <f>BK612+SUM(BK613:BK631)</f>
        <v>0</v>
      </c>
    </row>
    <row r="612" spans="1:65" s="2" customFormat="1" ht="16.5" customHeight="1">
      <c r="A612" s="38"/>
      <c r="B612" s="39"/>
      <c r="C612" s="247" t="s">
        <v>1208</v>
      </c>
      <c r="D612" s="247" t="s">
        <v>221</v>
      </c>
      <c r="E612" s="248" t="s">
        <v>407</v>
      </c>
      <c r="F612" s="249" t="s">
        <v>408</v>
      </c>
      <c r="G612" s="250" t="s">
        <v>239</v>
      </c>
      <c r="H612" s="251">
        <v>1</v>
      </c>
      <c r="I612" s="252"/>
      <c r="J612" s="253">
        <f>ROUND(I612*H612,2)</f>
        <v>0</v>
      </c>
      <c r="K612" s="254"/>
      <c r="L612" s="255"/>
      <c r="M612" s="256" t="s">
        <v>1</v>
      </c>
      <c r="N612" s="257" t="s">
        <v>44</v>
      </c>
      <c r="O612" s="91"/>
      <c r="P612" s="244">
        <f>O612*H612</f>
        <v>0</v>
      </c>
      <c r="Q612" s="244">
        <v>0</v>
      </c>
      <c r="R612" s="244">
        <f>Q612*H612</f>
        <v>0</v>
      </c>
      <c r="S612" s="244">
        <v>0</v>
      </c>
      <c r="T612" s="245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46" t="s">
        <v>234</v>
      </c>
      <c r="AT612" s="246" t="s">
        <v>221</v>
      </c>
      <c r="AU612" s="246" t="s">
        <v>497</v>
      </c>
      <c r="AY612" s="15" t="s">
        <v>209</v>
      </c>
      <c r="BE612" s="138">
        <f>IF(N612="základní",J612,0)</f>
        <v>0</v>
      </c>
      <c r="BF612" s="138">
        <f>IF(N612="snížená",J612,0)</f>
        <v>0</v>
      </c>
      <c r="BG612" s="138">
        <f>IF(N612="zákl. přenesená",J612,0)</f>
        <v>0</v>
      </c>
      <c r="BH612" s="138">
        <f>IF(N612="sníž. přenesená",J612,0)</f>
        <v>0</v>
      </c>
      <c r="BI612" s="138">
        <f>IF(N612="nulová",J612,0)</f>
        <v>0</v>
      </c>
      <c r="BJ612" s="15" t="s">
        <v>84</v>
      </c>
      <c r="BK612" s="138">
        <f>ROUND(I612*H612,2)</f>
        <v>0</v>
      </c>
      <c r="BL612" s="15" t="s">
        <v>214</v>
      </c>
      <c r="BM612" s="246" t="s">
        <v>1209</v>
      </c>
    </row>
    <row r="613" spans="1:65" s="2" customFormat="1" ht="24.15" customHeight="1">
      <c r="A613" s="38"/>
      <c r="B613" s="39"/>
      <c r="C613" s="234" t="s">
        <v>1210</v>
      </c>
      <c r="D613" s="234" t="s">
        <v>210</v>
      </c>
      <c r="E613" s="235" t="s">
        <v>336</v>
      </c>
      <c r="F613" s="236" t="s">
        <v>337</v>
      </c>
      <c r="G613" s="237" t="s">
        <v>239</v>
      </c>
      <c r="H613" s="238">
        <v>1</v>
      </c>
      <c r="I613" s="239"/>
      <c r="J613" s="240">
        <f>ROUND(I613*H613,2)</f>
        <v>0</v>
      </c>
      <c r="K613" s="241"/>
      <c r="L613" s="41"/>
      <c r="M613" s="242" t="s">
        <v>1</v>
      </c>
      <c r="N613" s="243" t="s">
        <v>44</v>
      </c>
      <c r="O613" s="91"/>
      <c r="P613" s="244">
        <f>O613*H613</f>
        <v>0</v>
      </c>
      <c r="Q613" s="244">
        <v>0</v>
      </c>
      <c r="R613" s="244">
        <f>Q613*H613</f>
        <v>0</v>
      </c>
      <c r="S613" s="244">
        <v>0</v>
      </c>
      <c r="T613" s="245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46" t="s">
        <v>214</v>
      </c>
      <c r="AT613" s="246" t="s">
        <v>210</v>
      </c>
      <c r="AU613" s="246" t="s">
        <v>497</v>
      </c>
      <c r="AY613" s="15" t="s">
        <v>209</v>
      </c>
      <c r="BE613" s="138">
        <f>IF(N613="základní",J613,0)</f>
        <v>0</v>
      </c>
      <c r="BF613" s="138">
        <f>IF(N613="snížená",J613,0)</f>
        <v>0</v>
      </c>
      <c r="BG613" s="138">
        <f>IF(N613="zákl. přenesená",J613,0)</f>
        <v>0</v>
      </c>
      <c r="BH613" s="138">
        <f>IF(N613="sníž. přenesená",J613,0)</f>
        <v>0</v>
      </c>
      <c r="BI613" s="138">
        <f>IF(N613="nulová",J613,0)</f>
        <v>0</v>
      </c>
      <c r="BJ613" s="15" t="s">
        <v>84</v>
      </c>
      <c r="BK613" s="138">
        <f>ROUND(I613*H613,2)</f>
        <v>0</v>
      </c>
      <c r="BL613" s="15" t="s">
        <v>214</v>
      </c>
      <c r="BM613" s="246" t="s">
        <v>1211</v>
      </c>
    </row>
    <row r="614" spans="1:65" s="2" customFormat="1" ht="16.5" customHeight="1">
      <c r="A614" s="38"/>
      <c r="B614" s="39"/>
      <c r="C614" s="247" t="s">
        <v>1212</v>
      </c>
      <c r="D614" s="247" t="s">
        <v>221</v>
      </c>
      <c r="E614" s="248" t="s">
        <v>340</v>
      </c>
      <c r="F614" s="249" t="s">
        <v>341</v>
      </c>
      <c r="G614" s="250" t="s">
        <v>239</v>
      </c>
      <c r="H614" s="251">
        <v>1</v>
      </c>
      <c r="I614" s="252"/>
      <c r="J614" s="253">
        <f>ROUND(I614*H614,2)</f>
        <v>0</v>
      </c>
      <c r="K614" s="254"/>
      <c r="L614" s="255"/>
      <c r="M614" s="256" t="s">
        <v>1</v>
      </c>
      <c r="N614" s="257" t="s">
        <v>44</v>
      </c>
      <c r="O614" s="91"/>
      <c r="P614" s="244">
        <f>O614*H614</f>
        <v>0</v>
      </c>
      <c r="Q614" s="244">
        <v>0</v>
      </c>
      <c r="R614" s="244">
        <f>Q614*H614</f>
        <v>0</v>
      </c>
      <c r="S614" s="244">
        <v>0</v>
      </c>
      <c r="T614" s="245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46" t="s">
        <v>234</v>
      </c>
      <c r="AT614" s="246" t="s">
        <v>221</v>
      </c>
      <c r="AU614" s="246" t="s">
        <v>497</v>
      </c>
      <c r="AY614" s="15" t="s">
        <v>209</v>
      </c>
      <c r="BE614" s="138">
        <f>IF(N614="základní",J614,0)</f>
        <v>0</v>
      </c>
      <c r="BF614" s="138">
        <f>IF(N614="snížená",J614,0)</f>
        <v>0</v>
      </c>
      <c r="BG614" s="138">
        <f>IF(N614="zákl. přenesená",J614,0)</f>
        <v>0</v>
      </c>
      <c r="BH614" s="138">
        <f>IF(N614="sníž. přenesená",J614,0)</f>
        <v>0</v>
      </c>
      <c r="BI614" s="138">
        <f>IF(N614="nulová",J614,0)</f>
        <v>0</v>
      </c>
      <c r="BJ614" s="15" t="s">
        <v>84</v>
      </c>
      <c r="BK614" s="138">
        <f>ROUND(I614*H614,2)</f>
        <v>0</v>
      </c>
      <c r="BL614" s="15" t="s">
        <v>214</v>
      </c>
      <c r="BM614" s="246" t="s">
        <v>1213</v>
      </c>
    </row>
    <row r="615" spans="1:65" s="2" customFormat="1" ht="24.15" customHeight="1">
      <c r="A615" s="38"/>
      <c r="B615" s="39"/>
      <c r="C615" s="234" t="s">
        <v>1214</v>
      </c>
      <c r="D615" s="234" t="s">
        <v>210</v>
      </c>
      <c r="E615" s="235" t="s">
        <v>344</v>
      </c>
      <c r="F615" s="236" t="s">
        <v>345</v>
      </c>
      <c r="G615" s="237" t="s">
        <v>246</v>
      </c>
      <c r="H615" s="238">
        <v>0.75</v>
      </c>
      <c r="I615" s="239"/>
      <c r="J615" s="240">
        <f>ROUND(I615*H615,2)</f>
        <v>0</v>
      </c>
      <c r="K615" s="241"/>
      <c r="L615" s="41"/>
      <c r="M615" s="242" t="s">
        <v>1</v>
      </c>
      <c r="N615" s="243" t="s">
        <v>44</v>
      </c>
      <c r="O615" s="91"/>
      <c r="P615" s="244">
        <f>O615*H615</f>
        <v>0</v>
      </c>
      <c r="Q615" s="244">
        <v>0</v>
      </c>
      <c r="R615" s="244">
        <f>Q615*H615</f>
        <v>0</v>
      </c>
      <c r="S615" s="244">
        <v>0</v>
      </c>
      <c r="T615" s="245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46" t="s">
        <v>214</v>
      </c>
      <c r="AT615" s="246" t="s">
        <v>210</v>
      </c>
      <c r="AU615" s="246" t="s">
        <v>497</v>
      </c>
      <c r="AY615" s="15" t="s">
        <v>209</v>
      </c>
      <c r="BE615" s="138">
        <f>IF(N615="základní",J615,0)</f>
        <v>0</v>
      </c>
      <c r="BF615" s="138">
        <f>IF(N615="snížená",J615,0)</f>
        <v>0</v>
      </c>
      <c r="BG615" s="138">
        <f>IF(N615="zákl. přenesená",J615,0)</f>
        <v>0</v>
      </c>
      <c r="BH615" s="138">
        <f>IF(N615="sníž. přenesená",J615,0)</f>
        <v>0</v>
      </c>
      <c r="BI615" s="138">
        <f>IF(N615="nulová",J615,0)</f>
        <v>0</v>
      </c>
      <c r="BJ615" s="15" t="s">
        <v>84</v>
      </c>
      <c r="BK615" s="138">
        <f>ROUND(I615*H615,2)</f>
        <v>0</v>
      </c>
      <c r="BL615" s="15" t="s">
        <v>214</v>
      </c>
      <c r="BM615" s="246" t="s">
        <v>1215</v>
      </c>
    </row>
    <row r="616" spans="1:65" s="2" customFormat="1" ht="24.15" customHeight="1">
      <c r="A616" s="38"/>
      <c r="B616" s="39"/>
      <c r="C616" s="234" t="s">
        <v>1216</v>
      </c>
      <c r="D616" s="234" t="s">
        <v>210</v>
      </c>
      <c r="E616" s="235" t="s">
        <v>348</v>
      </c>
      <c r="F616" s="236" t="s">
        <v>349</v>
      </c>
      <c r="G616" s="237" t="s">
        <v>239</v>
      </c>
      <c r="H616" s="238">
        <v>5</v>
      </c>
      <c r="I616" s="239"/>
      <c r="J616" s="240">
        <f>ROUND(I616*H616,2)</f>
        <v>0</v>
      </c>
      <c r="K616" s="241"/>
      <c r="L616" s="41"/>
      <c r="M616" s="242" t="s">
        <v>1</v>
      </c>
      <c r="N616" s="243" t="s">
        <v>44</v>
      </c>
      <c r="O616" s="91"/>
      <c r="P616" s="244">
        <f>O616*H616</f>
        <v>0</v>
      </c>
      <c r="Q616" s="244">
        <v>0</v>
      </c>
      <c r="R616" s="244">
        <f>Q616*H616</f>
        <v>0</v>
      </c>
      <c r="S616" s="244">
        <v>0</v>
      </c>
      <c r="T616" s="245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46" t="s">
        <v>214</v>
      </c>
      <c r="AT616" s="246" t="s">
        <v>210</v>
      </c>
      <c r="AU616" s="246" t="s">
        <v>497</v>
      </c>
      <c r="AY616" s="15" t="s">
        <v>209</v>
      </c>
      <c r="BE616" s="138">
        <f>IF(N616="základní",J616,0)</f>
        <v>0</v>
      </c>
      <c r="BF616" s="138">
        <f>IF(N616="snížená",J616,0)</f>
        <v>0</v>
      </c>
      <c r="BG616" s="138">
        <f>IF(N616="zákl. přenesená",J616,0)</f>
        <v>0</v>
      </c>
      <c r="BH616" s="138">
        <f>IF(N616="sníž. přenesená",J616,0)</f>
        <v>0</v>
      </c>
      <c r="BI616" s="138">
        <f>IF(N616="nulová",J616,0)</f>
        <v>0</v>
      </c>
      <c r="BJ616" s="15" t="s">
        <v>84</v>
      </c>
      <c r="BK616" s="138">
        <f>ROUND(I616*H616,2)</f>
        <v>0</v>
      </c>
      <c r="BL616" s="15" t="s">
        <v>214</v>
      </c>
      <c r="BM616" s="246" t="s">
        <v>1217</v>
      </c>
    </row>
    <row r="617" spans="1:65" s="2" customFormat="1" ht="24.15" customHeight="1">
      <c r="A617" s="38"/>
      <c r="B617" s="39"/>
      <c r="C617" s="234" t="s">
        <v>1218</v>
      </c>
      <c r="D617" s="234" t="s">
        <v>210</v>
      </c>
      <c r="E617" s="235" t="s">
        <v>352</v>
      </c>
      <c r="F617" s="236" t="s">
        <v>353</v>
      </c>
      <c r="G617" s="237" t="s">
        <v>239</v>
      </c>
      <c r="H617" s="238">
        <v>8</v>
      </c>
      <c r="I617" s="239"/>
      <c r="J617" s="240">
        <f>ROUND(I617*H617,2)</f>
        <v>0</v>
      </c>
      <c r="K617" s="241"/>
      <c r="L617" s="41"/>
      <c r="M617" s="242" t="s">
        <v>1</v>
      </c>
      <c r="N617" s="243" t="s">
        <v>44</v>
      </c>
      <c r="O617" s="91"/>
      <c r="P617" s="244">
        <f>O617*H617</f>
        <v>0</v>
      </c>
      <c r="Q617" s="244">
        <v>0</v>
      </c>
      <c r="R617" s="244">
        <f>Q617*H617</f>
        <v>0</v>
      </c>
      <c r="S617" s="244">
        <v>0</v>
      </c>
      <c r="T617" s="245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46" t="s">
        <v>214</v>
      </c>
      <c r="AT617" s="246" t="s">
        <v>210</v>
      </c>
      <c r="AU617" s="246" t="s">
        <v>497</v>
      </c>
      <c r="AY617" s="15" t="s">
        <v>209</v>
      </c>
      <c r="BE617" s="138">
        <f>IF(N617="základní",J617,0)</f>
        <v>0</v>
      </c>
      <c r="BF617" s="138">
        <f>IF(N617="snížená",J617,0)</f>
        <v>0</v>
      </c>
      <c r="BG617" s="138">
        <f>IF(N617="zákl. přenesená",J617,0)</f>
        <v>0</v>
      </c>
      <c r="BH617" s="138">
        <f>IF(N617="sníž. přenesená",J617,0)</f>
        <v>0</v>
      </c>
      <c r="BI617" s="138">
        <f>IF(N617="nulová",J617,0)</f>
        <v>0</v>
      </c>
      <c r="BJ617" s="15" t="s">
        <v>84</v>
      </c>
      <c r="BK617" s="138">
        <f>ROUND(I617*H617,2)</f>
        <v>0</v>
      </c>
      <c r="BL617" s="15" t="s">
        <v>214</v>
      </c>
      <c r="BM617" s="246" t="s">
        <v>1219</v>
      </c>
    </row>
    <row r="618" spans="1:65" s="2" customFormat="1" ht="16.5" customHeight="1">
      <c r="A618" s="38"/>
      <c r="B618" s="39"/>
      <c r="C618" s="247" t="s">
        <v>1220</v>
      </c>
      <c r="D618" s="247" t="s">
        <v>221</v>
      </c>
      <c r="E618" s="248" t="s">
        <v>356</v>
      </c>
      <c r="F618" s="249" t="s">
        <v>357</v>
      </c>
      <c r="G618" s="250" t="s">
        <v>239</v>
      </c>
      <c r="H618" s="251">
        <v>1</v>
      </c>
      <c r="I618" s="252"/>
      <c r="J618" s="253">
        <f>ROUND(I618*H618,2)</f>
        <v>0</v>
      </c>
      <c r="K618" s="254"/>
      <c r="L618" s="255"/>
      <c r="M618" s="256" t="s">
        <v>1</v>
      </c>
      <c r="N618" s="257" t="s">
        <v>44</v>
      </c>
      <c r="O618" s="91"/>
      <c r="P618" s="244">
        <f>O618*H618</f>
        <v>0</v>
      </c>
      <c r="Q618" s="244">
        <v>3E-05</v>
      </c>
      <c r="R618" s="244">
        <f>Q618*H618</f>
        <v>3E-05</v>
      </c>
      <c r="S618" s="244">
        <v>0</v>
      </c>
      <c r="T618" s="245">
        <f>S618*H618</f>
        <v>0</v>
      </c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R618" s="246" t="s">
        <v>234</v>
      </c>
      <c r="AT618" s="246" t="s">
        <v>221</v>
      </c>
      <c r="AU618" s="246" t="s">
        <v>497</v>
      </c>
      <c r="AY618" s="15" t="s">
        <v>209</v>
      </c>
      <c r="BE618" s="138">
        <f>IF(N618="základní",J618,0)</f>
        <v>0</v>
      </c>
      <c r="BF618" s="138">
        <f>IF(N618="snížená",J618,0)</f>
        <v>0</v>
      </c>
      <c r="BG618" s="138">
        <f>IF(N618="zákl. přenesená",J618,0)</f>
        <v>0</v>
      </c>
      <c r="BH618" s="138">
        <f>IF(N618="sníž. přenesená",J618,0)</f>
        <v>0</v>
      </c>
      <c r="BI618" s="138">
        <f>IF(N618="nulová",J618,0)</f>
        <v>0</v>
      </c>
      <c r="BJ618" s="15" t="s">
        <v>84</v>
      </c>
      <c r="BK618" s="138">
        <f>ROUND(I618*H618,2)</f>
        <v>0</v>
      </c>
      <c r="BL618" s="15" t="s">
        <v>214</v>
      </c>
      <c r="BM618" s="246" t="s">
        <v>1221</v>
      </c>
    </row>
    <row r="619" spans="1:65" s="2" customFormat="1" ht="21.75" customHeight="1">
      <c r="A619" s="38"/>
      <c r="B619" s="39"/>
      <c r="C619" s="247" t="s">
        <v>1222</v>
      </c>
      <c r="D619" s="247" t="s">
        <v>221</v>
      </c>
      <c r="E619" s="248" t="s">
        <v>359</v>
      </c>
      <c r="F619" s="249" t="s">
        <v>360</v>
      </c>
      <c r="G619" s="250" t="s">
        <v>239</v>
      </c>
      <c r="H619" s="251">
        <v>1</v>
      </c>
      <c r="I619" s="252"/>
      <c r="J619" s="253">
        <f>ROUND(I619*H619,2)</f>
        <v>0</v>
      </c>
      <c r="K619" s="254"/>
      <c r="L619" s="255"/>
      <c r="M619" s="256" t="s">
        <v>1</v>
      </c>
      <c r="N619" s="257" t="s">
        <v>44</v>
      </c>
      <c r="O619" s="91"/>
      <c r="P619" s="244">
        <f>O619*H619</f>
        <v>0</v>
      </c>
      <c r="Q619" s="244">
        <v>3E-05</v>
      </c>
      <c r="R619" s="244">
        <f>Q619*H619</f>
        <v>3E-05</v>
      </c>
      <c r="S619" s="244">
        <v>0</v>
      </c>
      <c r="T619" s="245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46" t="s">
        <v>234</v>
      </c>
      <c r="AT619" s="246" t="s">
        <v>221</v>
      </c>
      <c r="AU619" s="246" t="s">
        <v>497</v>
      </c>
      <c r="AY619" s="15" t="s">
        <v>209</v>
      </c>
      <c r="BE619" s="138">
        <f>IF(N619="základní",J619,0)</f>
        <v>0</v>
      </c>
      <c r="BF619" s="138">
        <f>IF(N619="snížená",J619,0)</f>
        <v>0</v>
      </c>
      <c r="BG619" s="138">
        <f>IF(N619="zákl. přenesená",J619,0)</f>
        <v>0</v>
      </c>
      <c r="BH619" s="138">
        <f>IF(N619="sníž. přenesená",J619,0)</f>
        <v>0</v>
      </c>
      <c r="BI619" s="138">
        <f>IF(N619="nulová",J619,0)</f>
        <v>0</v>
      </c>
      <c r="BJ619" s="15" t="s">
        <v>84</v>
      </c>
      <c r="BK619" s="138">
        <f>ROUND(I619*H619,2)</f>
        <v>0</v>
      </c>
      <c r="BL619" s="15" t="s">
        <v>214</v>
      </c>
      <c r="BM619" s="246" t="s">
        <v>1223</v>
      </c>
    </row>
    <row r="620" spans="1:65" s="2" customFormat="1" ht="16.5" customHeight="1">
      <c r="A620" s="38"/>
      <c r="B620" s="39"/>
      <c r="C620" s="247" t="s">
        <v>1224</v>
      </c>
      <c r="D620" s="247" t="s">
        <v>221</v>
      </c>
      <c r="E620" s="248" t="s">
        <v>363</v>
      </c>
      <c r="F620" s="249" t="s">
        <v>364</v>
      </c>
      <c r="G620" s="250" t="s">
        <v>259</v>
      </c>
      <c r="H620" s="251">
        <v>0.009</v>
      </c>
      <c r="I620" s="252"/>
      <c r="J620" s="253">
        <f>ROUND(I620*H620,2)</f>
        <v>0</v>
      </c>
      <c r="K620" s="254"/>
      <c r="L620" s="255"/>
      <c r="M620" s="256" t="s">
        <v>1</v>
      </c>
      <c r="N620" s="257" t="s">
        <v>44</v>
      </c>
      <c r="O620" s="91"/>
      <c r="P620" s="244">
        <f>O620*H620</f>
        <v>0</v>
      </c>
      <c r="Q620" s="244">
        <v>0.16</v>
      </c>
      <c r="R620" s="244">
        <f>Q620*H620</f>
        <v>0.0014399999999999999</v>
      </c>
      <c r="S620" s="244">
        <v>0</v>
      </c>
      <c r="T620" s="245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46" t="s">
        <v>234</v>
      </c>
      <c r="AT620" s="246" t="s">
        <v>221</v>
      </c>
      <c r="AU620" s="246" t="s">
        <v>497</v>
      </c>
      <c r="AY620" s="15" t="s">
        <v>209</v>
      </c>
      <c r="BE620" s="138">
        <f>IF(N620="základní",J620,0)</f>
        <v>0</v>
      </c>
      <c r="BF620" s="138">
        <f>IF(N620="snížená",J620,0)</f>
        <v>0</v>
      </c>
      <c r="BG620" s="138">
        <f>IF(N620="zákl. přenesená",J620,0)</f>
        <v>0</v>
      </c>
      <c r="BH620" s="138">
        <f>IF(N620="sníž. přenesená",J620,0)</f>
        <v>0</v>
      </c>
      <c r="BI620" s="138">
        <f>IF(N620="nulová",J620,0)</f>
        <v>0</v>
      </c>
      <c r="BJ620" s="15" t="s">
        <v>84</v>
      </c>
      <c r="BK620" s="138">
        <f>ROUND(I620*H620,2)</f>
        <v>0</v>
      </c>
      <c r="BL620" s="15" t="s">
        <v>214</v>
      </c>
      <c r="BM620" s="246" t="s">
        <v>1225</v>
      </c>
    </row>
    <row r="621" spans="1:65" s="2" customFormat="1" ht="16.5" customHeight="1">
      <c r="A621" s="38"/>
      <c r="B621" s="39"/>
      <c r="C621" s="247" t="s">
        <v>1226</v>
      </c>
      <c r="D621" s="247" t="s">
        <v>221</v>
      </c>
      <c r="E621" s="248" t="s">
        <v>257</v>
      </c>
      <c r="F621" s="249" t="s">
        <v>258</v>
      </c>
      <c r="G621" s="250" t="s">
        <v>259</v>
      </c>
      <c r="H621" s="251">
        <v>0.004</v>
      </c>
      <c r="I621" s="252"/>
      <c r="J621" s="253">
        <f>ROUND(I621*H621,2)</f>
        <v>0</v>
      </c>
      <c r="K621" s="254"/>
      <c r="L621" s="255"/>
      <c r="M621" s="256" t="s">
        <v>1</v>
      </c>
      <c r="N621" s="257" t="s">
        <v>44</v>
      </c>
      <c r="O621" s="91"/>
      <c r="P621" s="244">
        <f>O621*H621</f>
        <v>0</v>
      </c>
      <c r="Q621" s="244">
        <v>0.9</v>
      </c>
      <c r="R621" s="244">
        <f>Q621*H621</f>
        <v>0.0036000000000000003</v>
      </c>
      <c r="S621" s="244">
        <v>0</v>
      </c>
      <c r="T621" s="245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46" t="s">
        <v>234</v>
      </c>
      <c r="AT621" s="246" t="s">
        <v>221</v>
      </c>
      <c r="AU621" s="246" t="s">
        <v>497</v>
      </c>
      <c r="AY621" s="15" t="s">
        <v>209</v>
      </c>
      <c r="BE621" s="138">
        <f>IF(N621="základní",J621,0)</f>
        <v>0</v>
      </c>
      <c r="BF621" s="138">
        <f>IF(N621="snížená",J621,0)</f>
        <v>0</v>
      </c>
      <c r="BG621" s="138">
        <f>IF(N621="zákl. přenesená",J621,0)</f>
        <v>0</v>
      </c>
      <c r="BH621" s="138">
        <f>IF(N621="sníž. přenesená",J621,0)</f>
        <v>0</v>
      </c>
      <c r="BI621" s="138">
        <f>IF(N621="nulová",J621,0)</f>
        <v>0</v>
      </c>
      <c r="BJ621" s="15" t="s">
        <v>84</v>
      </c>
      <c r="BK621" s="138">
        <f>ROUND(I621*H621,2)</f>
        <v>0</v>
      </c>
      <c r="BL621" s="15" t="s">
        <v>214</v>
      </c>
      <c r="BM621" s="246" t="s">
        <v>1227</v>
      </c>
    </row>
    <row r="622" spans="1:65" s="2" customFormat="1" ht="16.5" customHeight="1">
      <c r="A622" s="38"/>
      <c r="B622" s="39"/>
      <c r="C622" s="247" t="s">
        <v>1228</v>
      </c>
      <c r="D622" s="247" t="s">
        <v>221</v>
      </c>
      <c r="E622" s="248" t="s">
        <v>369</v>
      </c>
      <c r="F622" s="249" t="s">
        <v>370</v>
      </c>
      <c r="G622" s="250" t="s">
        <v>239</v>
      </c>
      <c r="H622" s="251">
        <v>2</v>
      </c>
      <c r="I622" s="252"/>
      <c r="J622" s="253">
        <f>ROUND(I622*H622,2)</f>
        <v>0</v>
      </c>
      <c r="K622" s="254"/>
      <c r="L622" s="255"/>
      <c r="M622" s="256" t="s">
        <v>1</v>
      </c>
      <c r="N622" s="257" t="s">
        <v>44</v>
      </c>
      <c r="O622" s="91"/>
      <c r="P622" s="244">
        <f>O622*H622</f>
        <v>0</v>
      </c>
      <c r="Q622" s="244">
        <v>0</v>
      </c>
      <c r="R622" s="244">
        <f>Q622*H622</f>
        <v>0</v>
      </c>
      <c r="S622" s="244">
        <v>0</v>
      </c>
      <c r="T622" s="245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46" t="s">
        <v>234</v>
      </c>
      <c r="AT622" s="246" t="s">
        <v>221</v>
      </c>
      <c r="AU622" s="246" t="s">
        <v>497</v>
      </c>
      <c r="AY622" s="15" t="s">
        <v>209</v>
      </c>
      <c r="BE622" s="138">
        <f>IF(N622="základní",J622,0)</f>
        <v>0</v>
      </c>
      <c r="BF622" s="138">
        <f>IF(N622="snížená",J622,0)</f>
        <v>0</v>
      </c>
      <c r="BG622" s="138">
        <f>IF(N622="zákl. přenesená",J622,0)</f>
        <v>0</v>
      </c>
      <c r="BH622" s="138">
        <f>IF(N622="sníž. přenesená",J622,0)</f>
        <v>0</v>
      </c>
      <c r="BI622" s="138">
        <f>IF(N622="nulová",J622,0)</f>
        <v>0</v>
      </c>
      <c r="BJ622" s="15" t="s">
        <v>84</v>
      </c>
      <c r="BK622" s="138">
        <f>ROUND(I622*H622,2)</f>
        <v>0</v>
      </c>
      <c r="BL622" s="15" t="s">
        <v>214</v>
      </c>
      <c r="BM622" s="246" t="s">
        <v>1229</v>
      </c>
    </row>
    <row r="623" spans="1:65" s="2" customFormat="1" ht="16.5" customHeight="1">
      <c r="A623" s="38"/>
      <c r="B623" s="39"/>
      <c r="C623" s="247" t="s">
        <v>1230</v>
      </c>
      <c r="D623" s="247" t="s">
        <v>221</v>
      </c>
      <c r="E623" s="248" t="s">
        <v>373</v>
      </c>
      <c r="F623" s="249" t="s">
        <v>374</v>
      </c>
      <c r="G623" s="250" t="s">
        <v>1</v>
      </c>
      <c r="H623" s="251">
        <v>1</v>
      </c>
      <c r="I623" s="252"/>
      <c r="J623" s="253">
        <f>ROUND(I623*H623,2)</f>
        <v>0</v>
      </c>
      <c r="K623" s="254"/>
      <c r="L623" s="255"/>
      <c r="M623" s="256" t="s">
        <v>1</v>
      </c>
      <c r="N623" s="257" t="s">
        <v>44</v>
      </c>
      <c r="O623" s="91"/>
      <c r="P623" s="244">
        <f>O623*H623</f>
        <v>0</v>
      </c>
      <c r="Q623" s="244">
        <v>0</v>
      </c>
      <c r="R623" s="244">
        <f>Q623*H623</f>
        <v>0</v>
      </c>
      <c r="S623" s="244">
        <v>0</v>
      </c>
      <c r="T623" s="245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46" t="s">
        <v>234</v>
      </c>
      <c r="AT623" s="246" t="s">
        <v>221</v>
      </c>
      <c r="AU623" s="246" t="s">
        <v>497</v>
      </c>
      <c r="AY623" s="15" t="s">
        <v>209</v>
      </c>
      <c r="BE623" s="138">
        <f>IF(N623="základní",J623,0)</f>
        <v>0</v>
      </c>
      <c r="BF623" s="138">
        <f>IF(N623="snížená",J623,0)</f>
        <v>0</v>
      </c>
      <c r="BG623" s="138">
        <f>IF(N623="zákl. přenesená",J623,0)</f>
        <v>0</v>
      </c>
      <c r="BH623" s="138">
        <f>IF(N623="sníž. přenesená",J623,0)</f>
        <v>0</v>
      </c>
      <c r="BI623" s="138">
        <f>IF(N623="nulová",J623,0)</f>
        <v>0</v>
      </c>
      <c r="BJ623" s="15" t="s">
        <v>84</v>
      </c>
      <c r="BK623" s="138">
        <f>ROUND(I623*H623,2)</f>
        <v>0</v>
      </c>
      <c r="BL623" s="15" t="s">
        <v>214</v>
      </c>
      <c r="BM623" s="246" t="s">
        <v>1231</v>
      </c>
    </row>
    <row r="624" spans="1:65" s="2" customFormat="1" ht="16.5" customHeight="1">
      <c r="A624" s="38"/>
      <c r="B624" s="39"/>
      <c r="C624" s="247" t="s">
        <v>1232</v>
      </c>
      <c r="D624" s="247" t="s">
        <v>221</v>
      </c>
      <c r="E624" s="248" t="s">
        <v>377</v>
      </c>
      <c r="F624" s="249" t="s">
        <v>378</v>
      </c>
      <c r="G624" s="250" t="s">
        <v>379</v>
      </c>
      <c r="H624" s="251">
        <v>1</v>
      </c>
      <c r="I624" s="252"/>
      <c r="J624" s="253">
        <f>ROUND(I624*H624,2)</f>
        <v>0</v>
      </c>
      <c r="K624" s="254"/>
      <c r="L624" s="255"/>
      <c r="M624" s="256" t="s">
        <v>1</v>
      </c>
      <c r="N624" s="257" t="s">
        <v>44</v>
      </c>
      <c r="O624" s="91"/>
      <c r="P624" s="244">
        <f>O624*H624</f>
        <v>0</v>
      </c>
      <c r="Q624" s="244">
        <v>0.001</v>
      </c>
      <c r="R624" s="244">
        <f>Q624*H624</f>
        <v>0.001</v>
      </c>
      <c r="S624" s="244">
        <v>0</v>
      </c>
      <c r="T624" s="245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46" t="s">
        <v>234</v>
      </c>
      <c r="AT624" s="246" t="s">
        <v>221</v>
      </c>
      <c r="AU624" s="246" t="s">
        <v>497</v>
      </c>
      <c r="AY624" s="15" t="s">
        <v>209</v>
      </c>
      <c r="BE624" s="138">
        <f>IF(N624="základní",J624,0)</f>
        <v>0</v>
      </c>
      <c r="BF624" s="138">
        <f>IF(N624="snížená",J624,0)</f>
        <v>0</v>
      </c>
      <c r="BG624" s="138">
        <f>IF(N624="zákl. přenesená",J624,0)</f>
        <v>0</v>
      </c>
      <c r="BH624" s="138">
        <f>IF(N624="sníž. přenesená",J624,0)</f>
        <v>0</v>
      </c>
      <c r="BI624" s="138">
        <f>IF(N624="nulová",J624,0)</f>
        <v>0</v>
      </c>
      <c r="BJ624" s="15" t="s">
        <v>84</v>
      </c>
      <c r="BK624" s="138">
        <f>ROUND(I624*H624,2)</f>
        <v>0</v>
      </c>
      <c r="BL624" s="15" t="s">
        <v>214</v>
      </c>
      <c r="BM624" s="246" t="s">
        <v>1233</v>
      </c>
    </row>
    <row r="625" spans="1:65" s="2" customFormat="1" ht="16.5" customHeight="1">
      <c r="A625" s="38"/>
      <c r="B625" s="39"/>
      <c r="C625" s="247" t="s">
        <v>1234</v>
      </c>
      <c r="D625" s="247" t="s">
        <v>221</v>
      </c>
      <c r="E625" s="248" t="s">
        <v>382</v>
      </c>
      <c r="F625" s="249" t="s">
        <v>383</v>
      </c>
      <c r="G625" s="250" t="s">
        <v>239</v>
      </c>
      <c r="H625" s="251">
        <v>1</v>
      </c>
      <c r="I625" s="252"/>
      <c r="J625" s="253">
        <f>ROUND(I625*H625,2)</f>
        <v>0</v>
      </c>
      <c r="K625" s="254"/>
      <c r="L625" s="255"/>
      <c r="M625" s="256" t="s">
        <v>1</v>
      </c>
      <c r="N625" s="257" t="s">
        <v>44</v>
      </c>
      <c r="O625" s="91"/>
      <c r="P625" s="244">
        <f>O625*H625</f>
        <v>0</v>
      </c>
      <c r="Q625" s="244">
        <v>0</v>
      </c>
      <c r="R625" s="244">
        <f>Q625*H625</f>
        <v>0</v>
      </c>
      <c r="S625" s="244">
        <v>0</v>
      </c>
      <c r="T625" s="245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46" t="s">
        <v>234</v>
      </c>
      <c r="AT625" s="246" t="s">
        <v>221</v>
      </c>
      <c r="AU625" s="246" t="s">
        <v>497</v>
      </c>
      <c r="AY625" s="15" t="s">
        <v>209</v>
      </c>
      <c r="BE625" s="138">
        <f>IF(N625="základní",J625,0)</f>
        <v>0</v>
      </c>
      <c r="BF625" s="138">
        <f>IF(N625="snížená",J625,0)</f>
        <v>0</v>
      </c>
      <c r="BG625" s="138">
        <f>IF(N625="zákl. přenesená",J625,0)</f>
        <v>0</v>
      </c>
      <c r="BH625" s="138">
        <f>IF(N625="sníž. přenesená",J625,0)</f>
        <v>0</v>
      </c>
      <c r="BI625" s="138">
        <f>IF(N625="nulová",J625,0)</f>
        <v>0</v>
      </c>
      <c r="BJ625" s="15" t="s">
        <v>84</v>
      </c>
      <c r="BK625" s="138">
        <f>ROUND(I625*H625,2)</f>
        <v>0</v>
      </c>
      <c r="BL625" s="15" t="s">
        <v>214</v>
      </c>
      <c r="BM625" s="246" t="s">
        <v>1235</v>
      </c>
    </row>
    <row r="626" spans="1:65" s="2" customFormat="1" ht="24.15" customHeight="1">
      <c r="A626" s="38"/>
      <c r="B626" s="39"/>
      <c r="C626" s="234" t="s">
        <v>1236</v>
      </c>
      <c r="D626" s="234" t="s">
        <v>210</v>
      </c>
      <c r="E626" s="235" t="s">
        <v>386</v>
      </c>
      <c r="F626" s="236" t="s">
        <v>387</v>
      </c>
      <c r="G626" s="237" t="s">
        <v>246</v>
      </c>
      <c r="H626" s="238">
        <v>1</v>
      </c>
      <c r="I626" s="239"/>
      <c r="J626" s="240">
        <f>ROUND(I626*H626,2)</f>
        <v>0</v>
      </c>
      <c r="K626" s="241"/>
      <c r="L626" s="41"/>
      <c r="M626" s="242" t="s">
        <v>1</v>
      </c>
      <c r="N626" s="243" t="s">
        <v>44</v>
      </c>
      <c r="O626" s="91"/>
      <c r="P626" s="244">
        <f>O626*H626</f>
        <v>0</v>
      </c>
      <c r="Q626" s="244">
        <v>0</v>
      </c>
      <c r="R626" s="244">
        <f>Q626*H626</f>
        <v>0</v>
      </c>
      <c r="S626" s="244">
        <v>0</v>
      </c>
      <c r="T626" s="245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46" t="s">
        <v>214</v>
      </c>
      <c r="AT626" s="246" t="s">
        <v>210</v>
      </c>
      <c r="AU626" s="246" t="s">
        <v>497</v>
      </c>
      <c r="AY626" s="15" t="s">
        <v>209</v>
      </c>
      <c r="BE626" s="138">
        <f>IF(N626="základní",J626,0)</f>
        <v>0</v>
      </c>
      <c r="BF626" s="138">
        <f>IF(N626="snížená",J626,0)</f>
        <v>0</v>
      </c>
      <c r="BG626" s="138">
        <f>IF(N626="zákl. přenesená",J626,0)</f>
        <v>0</v>
      </c>
      <c r="BH626" s="138">
        <f>IF(N626="sníž. přenesená",J626,0)</f>
        <v>0</v>
      </c>
      <c r="BI626" s="138">
        <f>IF(N626="nulová",J626,0)</f>
        <v>0</v>
      </c>
      <c r="BJ626" s="15" t="s">
        <v>84</v>
      </c>
      <c r="BK626" s="138">
        <f>ROUND(I626*H626,2)</f>
        <v>0</v>
      </c>
      <c r="BL626" s="15" t="s">
        <v>214</v>
      </c>
      <c r="BM626" s="246" t="s">
        <v>1237</v>
      </c>
    </row>
    <row r="627" spans="1:65" s="2" customFormat="1" ht="21.75" customHeight="1">
      <c r="A627" s="38"/>
      <c r="B627" s="39"/>
      <c r="C627" s="247" t="s">
        <v>1238</v>
      </c>
      <c r="D627" s="247" t="s">
        <v>221</v>
      </c>
      <c r="E627" s="248" t="s">
        <v>390</v>
      </c>
      <c r="F627" s="249" t="s">
        <v>391</v>
      </c>
      <c r="G627" s="250" t="s">
        <v>392</v>
      </c>
      <c r="H627" s="251">
        <v>1</v>
      </c>
      <c r="I627" s="252"/>
      <c r="J627" s="253">
        <f>ROUND(I627*H627,2)</f>
        <v>0</v>
      </c>
      <c r="K627" s="254"/>
      <c r="L627" s="255"/>
      <c r="M627" s="256" t="s">
        <v>1</v>
      </c>
      <c r="N627" s="257" t="s">
        <v>44</v>
      </c>
      <c r="O627" s="91"/>
      <c r="P627" s="244">
        <f>O627*H627</f>
        <v>0</v>
      </c>
      <c r="Q627" s="244">
        <v>0</v>
      </c>
      <c r="R627" s="244">
        <f>Q627*H627</f>
        <v>0</v>
      </c>
      <c r="S627" s="244">
        <v>0</v>
      </c>
      <c r="T627" s="245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46" t="s">
        <v>234</v>
      </c>
      <c r="AT627" s="246" t="s">
        <v>221</v>
      </c>
      <c r="AU627" s="246" t="s">
        <v>497</v>
      </c>
      <c r="AY627" s="15" t="s">
        <v>209</v>
      </c>
      <c r="BE627" s="138">
        <f>IF(N627="základní",J627,0)</f>
        <v>0</v>
      </c>
      <c r="BF627" s="138">
        <f>IF(N627="snížená",J627,0)</f>
        <v>0</v>
      </c>
      <c r="BG627" s="138">
        <f>IF(N627="zákl. přenesená",J627,0)</f>
        <v>0</v>
      </c>
      <c r="BH627" s="138">
        <f>IF(N627="sníž. přenesená",J627,0)</f>
        <v>0</v>
      </c>
      <c r="BI627" s="138">
        <f>IF(N627="nulová",J627,0)</f>
        <v>0</v>
      </c>
      <c r="BJ627" s="15" t="s">
        <v>84</v>
      </c>
      <c r="BK627" s="138">
        <f>ROUND(I627*H627,2)</f>
        <v>0</v>
      </c>
      <c r="BL627" s="15" t="s">
        <v>214</v>
      </c>
      <c r="BM627" s="246" t="s">
        <v>1239</v>
      </c>
    </row>
    <row r="628" spans="1:65" s="2" customFormat="1" ht="16.5" customHeight="1">
      <c r="A628" s="38"/>
      <c r="B628" s="39"/>
      <c r="C628" s="247" t="s">
        <v>1240</v>
      </c>
      <c r="D628" s="247" t="s">
        <v>221</v>
      </c>
      <c r="E628" s="248" t="s">
        <v>395</v>
      </c>
      <c r="F628" s="249" t="s">
        <v>396</v>
      </c>
      <c r="G628" s="250" t="s">
        <v>239</v>
      </c>
      <c r="H628" s="251">
        <v>1</v>
      </c>
      <c r="I628" s="252"/>
      <c r="J628" s="253">
        <f>ROUND(I628*H628,2)</f>
        <v>0</v>
      </c>
      <c r="K628" s="254"/>
      <c r="L628" s="255"/>
      <c r="M628" s="256" t="s">
        <v>1</v>
      </c>
      <c r="N628" s="257" t="s">
        <v>44</v>
      </c>
      <c r="O628" s="91"/>
      <c r="P628" s="244">
        <f>O628*H628</f>
        <v>0</v>
      </c>
      <c r="Q628" s="244">
        <v>1E-05</v>
      </c>
      <c r="R628" s="244">
        <f>Q628*H628</f>
        <v>1E-05</v>
      </c>
      <c r="S628" s="244">
        <v>0</v>
      </c>
      <c r="T628" s="245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46" t="s">
        <v>234</v>
      </c>
      <c r="AT628" s="246" t="s">
        <v>221</v>
      </c>
      <c r="AU628" s="246" t="s">
        <v>497</v>
      </c>
      <c r="AY628" s="15" t="s">
        <v>209</v>
      </c>
      <c r="BE628" s="138">
        <f>IF(N628="základní",J628,0)</f>
        <v>0</v>
      </c>
      <c r="BF628" s="138">
        <f>IF(N628="snížená",J628,0)</f>
        <v>0</v>
      </c>
      <c r="BG628" s="138">
        <f>IF(N628="zákl. přenesená",J628,0)</f>
        <v>0</v>
      </c>
      <c r="BH628" s="138">
        <f>IF(N628="sníž. přenesená",J628,0)</f>
        <v>0</v>
      </c>
      <c r="BI628" s="138">
        <f>IF(N628="nulová",J628,0)</f>
        <v>0</v>
      </c>
      <c r="BJ628" s="15" t="s">
        <v>84</v>
      </c>
      <c r="BK628" s="138">
        <f>ROUND(I628*H628,2)</f>
        <v>0</v>
      </c>
      <c r="BL628" s="15" t="s">
        <v>214</v>
      </c>
      <c r="BM628" s="246" t="s">
        <v>1241</v>
      </c>
    </row>
    <row r="629" spans="1:65" s="2" customFormat="1" ht="16.5" customHeight="1">
      <c r="A629" s="38"/>
      <c r="B629" s="39"/>
      <c r="C629" s="247" t="s">
        <v>1242</v>
      </c>
      <c r="D629" s="247" t="s">
        <v>221</v>
      </c>
      <c r="E629" s="248" t="s">
        <v>1243</v>
      </c>
      <c r="F629" s="249" t="s">
        <v>1136</v>
      </c>
      <c r="G629" s="250" t="s">
        <v>239</v>
      </c>
      <c r="H629" s="251">
        <v>1</v>
      </c>
      <c r="I629" s="252"/>
      <c r="J629" s="253">
        <f>ROUND(I629*H629,2)</f>
        <v>0</v>
      </c>
      <c r="K629" s="254"/>
      <c r="L629" s="255"/>
      <c r="M629" s="256" t="s">
        <v>1</v>
      </c>
      <c r="N629" s="257" t="s">
        <v>44</v>
      </c>
      <c r="O629" s="91"/>
      <c r="P629" s="244">
        <f>O629*H629</f>
        <v>0</v>
      </c>
      <c r="Q629" s="244">
        <v>0</v>
      </c>
      <c r="R629" s="244">
        <f>Q629*H629</f>
        <v>0</v>
      </c>
      <c r="S629" s="244">
        <v>0</v>
      </c>
      <c r="T629" s="245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46" t="s">
        <v>234</v>
      </c>
      <c r="AT629" s="246" t="s">
        <v>221</v>
      </c>
      <c r="AU629" s="246" t="s">
        <v>497</v>
      </c>
      <c r="AY629" s="15" t="s">
        <v>209</v>
      </c>
      <c r="BE629" s="138">
        <f>IF(N629="základní",J629,0)</f>
        <v>0</v>
      </c>
      <c r="BF629" s="138">
        <f>IF(N629="snížená",J629,0)</f>
        <v>0</v>
      </c>
      <c r="BG629" s="138">
        <f>IF(N629="zákl. přenesená",J629,0)</f>
        <v>0</v>
      </c>
      <c r="BH629" s="138">
        <f>IF(N629="sníž. přenesená",J629,0)</f>
        <v>0</v>
      </c>
      <c r="BI629" s="138">
        <f>IF(N629="nulová",J629,0)</f>
        <v>0</v>
      </c>
      <c r="BJ629" s="15" t="s">
        <v>84</v>
      </c>
      <c r="BK629" s="138">
        <f>ROUND(I629*H629,2)</f>
        <v>0</v>
      </c>
      <c r="BL629" s="15" t="s">
        <v>214</v>
      </c>
      <c r="BM629" s="246" t="s">
        <v>1244</v>
      </c>
    </row>
    <row r="630" spans="1:65" s="2" customFormat="1" ht="16.5" customHeight="1">
      <c r="A630" s="38"/>
      <c r="B630" s="39"/>
      <c r="C630" s="234" t="s">
        <v>1245</v>
      </c>
      <c r="D630" s="234" t="s">
        <v>210</v>
      </c>
      <c r="E630" s="235" t="s">
        <v>403</v>
      </c>
      <c r="F630" s="236" t="s">
        <v>404</v>
      </c>
      <c r="G630" s="237" t="s">
        <v>239</v>
      </c>
      <c r="H630" s="238">
        <v>1</v>
      </c>
      <c r="I630" s="239"/>
      <c r="J630" s="240">
        <f>ROUND(I630*H630,2)</f>
        <v>0</v>
      </c>
      <c r="K630" s="241"/>
      <c r="L630" s="41"/>
      <c r="M630" s="242" t="s">
        <v>1</v>
      </c>
      <c r="N630" s="243" t="s">
        <v>44</v>
      </c>
      <c r="O630" s="91"/>
      <c r="P630" s="244">
        <f>O630*H630</f>
        <v>0</v>
      </c>
      <c r="Q630" s="244">
        <v>0</v>
      </c>
      <c r="R630" s="244">
        <f>Q630*H630</f>
        <v>0</v>
      </c>
      <c r="S630" s="244">
        <v>0</v>
      </c>
      <c r="T630" s="245">
        <f>S630*H630</f>
        <v>0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46" t="s">
        <v>214</v>
      </c>
      <c r="AT630" s="246" t="s">
        <v>210</v>
      </c>
      <c r="AU630" s="246" t="s">
        <v>497</v>
      </c>
      <c r="AY630" s="15" t="s">
        <v>209</v>
      </c>
      <c r="BE630" s="138">
        <f>IF(N630="základní",J630,0)</f>
        <v>0</v>
      </c>
      <c r="BF630" s="138">
        <f>IF(N630="snížená",J630,0)</f>
        <v>0</v>
      </c>
      <c r="BG630" s="138">
        <f>IF(N630="zákl. přenesená",J630,0)</f>
        <v>0</v>
      </c>
      <c r="BH630" s="138">
        <f>IF(N630="sníž. přenesená",J630,0)</f>
        <v>0</v>
      </c>
      <c r="BI630" s="138">
        <f>IF(N630="nulová",J630,0)</f>
        <v>0</v>
      </c>
      <c r="BJ630" s="15" t="s">
        <v>84</v>
      </c>
      <c r="BK630" s="138">
        <f>ROUND(I630*H630,2)</f>
        <v>0</v>
      </c>
      <c r="BL630" s="15" t="s">
        <v>214</v>
      </c>
      <c r="BM630" s="246" t="s">
        <v>1246</v>
      </c>
    </row>
    <row r="631" spans="1:63" s="13" customFormat="1" ht="20.85" customHeight="1">
      <c r="A631" s="13"/>
      <c r="B631" s="260"/>
      <c r="C631" s="261"/>
      <c r="D631" s="262" t="s">
        <v>78</v>
      </c>
      <c r="E631" s="262" t="s">
        <v>1247</v>
      </c>
      <c r="F631" s="262" t="s">
        <v>1248</v>
      </c>
      <c r="G631" s="261"/>
      <c r="H631" s="261"/>
      <c r="I631" s="263"/>
      <c r="J631" s="264">
        <f>BK631</f>
        <v>0</v>
      </c>
      <c r="K631" s="261"/>
      <c r="L631" s="265"/>
      <c r="M631" s="266"/>
      <c r="N631" s="267"/>
      <c r="O631" s="267"/>
      <c r="P631" s="268">
        <f>P632+SUM(P633:P658)+P665</f>
        <v>0</v>
      </c>
      <c r="Q631" s="267"/>
      <c r="R631" s="268">
        <f>R632+SUM(R633:R658)+R665</f>
        <v>14.172655000000002</v>
      </c>
      <c r="S631" s="267"/>
      <c r="T631" s="269">
        <f>T632+SUM(T633:T658)+T665</f>
        <v>0.2</v>
      </c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R631" s="270" t="s">
        <v>84</v>
      </c>
      <c r="AT631" s="271" t="s">
        <v>78</v>
      </c>
      <c r="AU631" s="271" t="s">
        <v>497</v>
      </c>
      <c r="AY631" s="270" t="s">
        <v>209</v>
      </c>
      <c r="BK631" s="272">
        <f>BK632+SUM(BK633:BK658)+BK665</f>
        <v>0</v>
      </c>
    </row>
    <row r="632" spans="1:65" s="2" customFormat="1" ht="16.5" customHeight="1">
      <c r="A632" s="38"/>
      <c r="B632" s="39"/>
      <c r="C632" s="247" t="s">
        <v>1249</v>
      </c>
      <c r="D632" s="247" t="s">
        <v>221</v>
      </c>
      <c r="E632" s="248" t="s">
        <v>947</v>
      </c>
      <c r="F632" s="249" t="s">
        <v>948</v>
      </c>
      <c r="G632" s="250" t="s">
        <v>239</v>
      </c>
      <c r="H632" s="251">
        <v>1</v>
      </c>
      <c r="I632" s="252"/>
      <c r="J632" s="253">
        <f>ROUND(I632*H632,2)</f>
        <v>0</v>
      </c>
      <c r="K632" s="254"/>
      <c r="L632" s="255"/>
      <c r="M632" s="256" t="s">
        <v>1</v>
      </c>
      <c r="N632" s="257" t="s">
        <v>44</v>
      </c>
      <c r="O632" s="91"/>
      <c r="P632" s="244">
        <f>O632*H632</f>
        <v>0</v>
      </c>
      <c r="Q632" s="244">
        <v>0</v>
      </c>
      <c r="R632" s="244">
        <f>Q632*H632</f>
        <v>0</v>
      </c>
      <c r="S632" s="244">
        <v>0</v>
      </c>
      <c r="T632" s="245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46" t="s">
        <v>234</v>
      </c>
      <c r="AT632" s="246" t="s">
        <v>221</v>
      </c>
      <c r="AU632" s="246" t="s">
        <v>540</v>
      </c>
      <c r="AY632" s="15" t="s">
        <v>209</v>
      </c>
      <c r="BE632" s="138">
        <f>IF(N632="základní",J632,0)</f>
        <v>0</v>
      </c>
      <c r="BF632" s="138">
        <f>IF(N632="snížená",J632,0)</f>
        <v>0</v>
      </c>
      <c r="BG632" s="138">
        <f>IF(N632="zákl. přenesená",J632,0)</f>
        <v>0</v>
      </c>
      <c r="BH632" s="138">
        <f>IF(N632="sníž. přenesená",J632,0)</f>
        <v>0</v>
      </c>
      <c r="BI632" s="138">
        <f>IF(N632="nulová",J632,0)</f>
        <v>0</v>
      </c>
      <c r="BJ632" s="15" t="s">
        <v>84</v>
      </c>
      <c r="BK632" s="138">
        <f>ROUND(I632*H632,2)</f>
        <v>0</v>
      </c>
      <c r="BL632" s="15" t="s">
        <v>214</v>
      </c>
      <c r="BM632" s="246" t="s">
        <v>1250</v>
      </c>
    </row>
    <row r="633" spans="1:65" s="2" customFormat="1" ht="24.15" customHeight="1">
      <c r="A633" s="38"/>
      <c r="B633" s="39"/>
      <c r="C633" s="234" t="s">
        <v>1251</v>
      </c>
      <c r="D633" s="234" t="s">
        <v>210</v>
      </c>
      <c r="E633" s="235" t="s">
        <v>951</v>
      </c>
      <c r="F633" s="236" t="s">
        <v>387</v>
      </c>
      <c r="G633" s="237" t="s">
        <v>246</v>
      </c>
      <c r="H633" s="238">
        <v>20</v>
      </c>
      <c r="I633" s="239"/>
      <c r="J633" s="240">
        <f>ROUND(I633*H633,2)</f>
        <v>0</v>
      </c>
      <c r="K633" s="241"/>
      <c r="L633" s="41"/>
      <c r="M633" s="242" t="s">
        <v>1</v>
      </c>
      <c r="N633" s="243" t="s">
        <v>44</v>
      </c>
      <c r="O633" s="91"/>
      <c r="P633" s="244">
        <f>O633*H633</f>
        <v>0</v>
      </c>
      <c r="Q633" s="244">
        <v>0</v>
      </c>
      <c r="R633" s="244">
        <f>Q633*H633</f>
        <v>0</v>
      </c>
      <c r="S633" s="244">
        <v>0</v>
      </c>
      <c r="T633" s="245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46" t="s">
        <v>214</v>
      </c>
      <c r="AT633" s="246" t="s">
        <v>210</v>
      </c>
      <c r="AU633" s="246" t="s">
        <v>540</v>
      </c>
      <c r="AY633" s="15" t="s">
        <v>209</v>
      </c>
      <c r="BE633" s="138">
        <f>IF(N633="základní",J633,0)</f>
        <v>0</v>
      </c>
      <c r="BF633" s="138">
        <f>IF(N633="snížená",J633,0)</f>
        <v>0</v>
      </c>
      <c r="BG633" s="138">
        <f>IF(N633="zákl. přenesená",J633,0)</f>
        <v>0</v>
      </c>
      <c r="BH633" s="138">
        <f>IF(N633="sníž. přenesená",J633,0)</f>
        <v>0</v>
      </c>
      <c r="BI633" s="138">
        <f>IF(N633="nulová",J633,0)</f>
        <v>0</v>
      </c>
      <c r="BJ633" s="15" t="s">
        <v>84</v>
      </c>
      <c r="BK633" s="138">
        <f>ROUND(I633*H633,2)</f>
        <v>0</v>
      </c>
      <c r="BL633" s="15" t="s">
        <v>214</v>
      </c>
      <c r="BM633" s="246" t="s">
        <v>1252</v>
      </c>
    </row>
    <row r="634" spans="1:65" s="2" customFormat="1" ht="16.5" customHeight="1">
      <c r="A634" s="38"/>
      <c r="B634" s="39"/>
      <c r="C634" s="247" t="s">
        <v>1253</v>
      </c>
      <c r="D634" s="247" t="s">
        <v>221</v>
      </c>
      <c r="E634" s="248" t="s">
        <v>954</v>
      </c>
      <c r="F634" s="249" t="s">
        <v>955</v>
      </c>
      <c r="G634" s="250" t="s">
        <v>239</v>
      </c>
      <c r="H634" s="251">
        <v>1</v>
      </c>
      <c r="I634" s="252"/>
      <c r="J634" s="253">
        <f>ROUND(I634*H634,2)</f>
        <v>0</v>
      </c>
      <c r="K634" s="254"/>
      <c r="L634" s="255"/>
      <c r="M634" s="256" t="s">
        <v>1</v>
      </c>
      <c r="N634" s="257" t="s">
        <v>44</v>
      </c>
      <c r="O634" s="91"/>
      <c r="P634" s="244">
        <f>O634*H634</f>
        <v>0</v>
      </c>
      <c r="Q634" s="244">
        <v>0.00015</v>
      </c>
      <c r="R634" s="244">
        <f>Q634*H634</f>
        <v>0.00015</v>
      </c>
      <c r="S634" s="244">
        <v>0</v>
      </c>
      <c r="T634" s="245">
        <f>S634*H634</f>
        <v>0</v>
      </c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R634" s="246" t="s">
        <v>234</v>
      </c>
      <c r="AT634" s="246" t="s">
        <v>221</v>
      </c>
      <c r="AU634" s="246" t="s">
        <v>540</v>
      </c>
      <c r="AY634" s="15" t="s">
        <v>209</v>
      </c>
      <c r="BE634" s="138">
        <f>IF(N634="základní",J634,0)</f>
        <v>0</v>
      </c>
      <c r="BF634" s="138">
        <f>IF(N634="snížená",J634,0)</f>
        <v>0</v>
      </c>
      <c r="BG634" s="138">
        <f>IF(N634="zákl. přenesená",J634,0)</f>
        <v>0</v>
      </c>
      <c r="BH634" s="138">
        <f>IF(N634="sníž. přenesená",J634,0)</f>
        <v>0</v>
      </c>
      <c r="BI634" s="138">
        <f>IF(N634="nulová",J634,0)</f>
        <v>0</v>
      </c>
      <c r="BJ634" s="15" t="s">
        <v>84</v>
      </c>
      <c r="BK634" s="138">
        <f>ROUND(I634*H634,2)</f>
        <v>0</v>
      </c>
      <c r="BL634" s="15" t="s">
        <v>214</v>
      </c>
      <c r="BM634" s="246" t="s">
        <v>1254</v>
      </c>
    </row>
    <row r="635" spans="1:65" s="2" customFormat="1" ht="16.5" customHeight="1">
      <c r="A635" s="38"/>
      <c r="B635" s="39"/>
      <c r="C635" s="247" t="s">
        <v>1255</v>
      </c>
      <c r="D635" s="247" t="s">
        <v>221</v>
      </c>
      <c r="E635" s="248" t="s">
        <v>958</v>
      </c>
      <c r="F635" s="249" t="s">
        <v>378</v>
      </c>
      <c r="G635" s="250" t="s">
        <v>379</v>
      </c>
      <c r="H635" s="251">
        <v>20</v>
      </c>
      <c r="I635" s="252"/>
      <c r="J635" s="253">
        <f>ROUND(I635*H635,2)</f>
        <v>0</v>
      </c>
      <c r="K635" s="254"/>
      <c r="L635" s="255"/>
      <c r="M635" s="256" t="s">
        <v>1</v>
      </c>
      <c r="N635" s="257" t="s">
        <v>44</v>
      </c>
      <c r="O635" s="91"/>
      <c r="P635" s="244">
        <f>O635*H635</f>
        <v>0</v>
      </c>
      <c r="Q635" s="244">
        <v>0.001</v>
      </c>
      <c r="R635" s="244">
        <f>Q635*H635</f>
        <v>0.02</v>
      </c>
      <c r="S635" s="244">
        <v>0</v>
      </c>
      <c r="T635" s="245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46" t="s">
        <v>234</v>
      </c>
      <c r="AT635" s="246" t="s">
        <v>221</v>
      </c>
      <c r="AU635" s="246" t="s">
        <v>540</v>
      </c>
      <c r="AY635" s="15" t="s">
        <v>209</v>
      </c>
      <c r="BE635" s="138">
        <f>IF(N635="základní",J635,0)</f>
        <v>0</v>
      </c>
      <c r="BF635" s="138">
        <f>IF(N635="snížená",J635,0)</f>
        <v>0</v>
      </c>
      <c r="BG635" s="138">
        <f>IF(N635="zákl. přenesená",J635,0)</f>
        <v>0</v>
      </c>
      <c r="BH635" s="138">
        <f>IF(N635="sníž. přenesená",J635,0)</f>
        <v>0</v>
      </c>
      <c r="BI635" s="138">
        <f>IF(N635="nulová",J635,0)</f>
        <v>0</v>
      </c>
      <c r="BJ635" s="15" t="s">
        <v>84</v>
      </c>
      <c r="BK635" s="138">
        <f>ROUND(I635*H635,2)</f>
        <v>0</v>
      </c>
      <c r="BL635" s="15" t="s">
        <v>214</v>
      </c>
      <c r="BM635" s="246" t="s">
        <v>1256</v>
      </c>
    </row>
    <row r="636" spans="1:65" s="2" customFormat="1" ht="24.15" customHeight="1">
      <c r="A636" s="38"/>
      <c r="B636" s="39"/>
      <c r="C636" s="234" t="s">
        <v>1257</v>
      </c>
      <c r="D636" s="234" t="s">
        <v>210</v>
      </c>
      <c r="E636" s="235" t="s">
        <v>961</v>
      </c>
      <c r="F636" s="236" t="s">
        <v>962</v>
      </c>
      <c r="G636" s="237" t="s">
        <v>246</v>
      </c>
      <c r="H636" s="238">
        <v>20</v>
      </c>
      <c r="I636" s="239"/>
      <c r="J636" s="240">
        <f>ROUND(I636*H636,2)</f>
        <v>0</v>
      </c>
      <c r="K636" s="241"/>
      <c r="L636" s="41"/>
      <c r="M636" s="242" t="s">
        <v>1</v>
      </c>
      <c r="N636" s="243" t="s">
        <v>44</v>
      </c>
      <c r="O636" s="91"/>
      <c r="P636" s="244">
        <f>O636*H636</f>
        <v>0</v>
      </c>
      <c r="Q636" s="244">
        <v>0</v>
      </c>
      <c r="R636" s="244">
        <f>Q636*H636</f>
        <v>0</v>
      </c>
      <c r="S636" s="244">
        <v>0</v>
      </c>
      <c r="T636" s="245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46" t="s">
        <v>214</v>
      </c>
      <c r="AT636" s="246" t="s">
        <v>210</v>
      </c>
      <c r="AU636" s="246" t="s">
        <v>540</v>
      </c>
      <c r="AY636" s="15" t="s">
        <v>209</v>
      </c>
      <c r="BE636" s="138">
        <f>IF(N636="základní",J636,0)</f>
        <v>0</v>
      </c>
      <c r="BF636" s="138">
        <f>IF(N636="snížená",J636,0)</f>
        <v>0</v>
      </c>
      <c r="BG636" s="138">
        <f>IF(N636="zákl. přenesená",J636,0)</f>
        <v>0</v>
      </c>
      <c r="BH636" s="138">
        <f>IF(N636="sníž. přenesená",J636,0)</f>
        <v>0</v>
      </c>
      <c r="BI636" s="138">
        <f>IF(N636="nulová",J636,0)</f>
        <v>0</v>
      </c>
      <c r="BJ636" s="15" t="s">
        <v>84</v>
      </c>
      <c r="BK636" s="138">
        <f>ROUND(I636*H636,2)</f>
        <v>0</v>
      </c>
      <c r="BL636" s="15" t="s">
        <v>214</v>
      </c>
      <c r="BM636" s="246" t="s">
        <v>1258</v>
      </c>
    </row>
    <row r="637" spans="1:65" s="2" customFormat="1" ht="24.15" customHeight="1">
      <c r="A637" s="38"/>
      <c r="B637" s="39"/>
      <c r="C637" s="234" t="s">
        <v>1259</v>
      </c>
      <c r="D637" s="234" t="s">
        <v>210</v>
      </c>
      <c r="E637" s="235" t="s">
        <v>965</v>
      </c>
      <c r="F637" s="236" t="s">
        <v>966</v>
      </c>
      <c r="G637" s="237" t="s">
        <v>246</v>
      </c>
      <c r="H637" s="238">
        <v>20</v>
      </c>
      <c r="I637" s="239"/>
      <c r="J637" s="240">
        <f>ROUND(I637*H637,2)</f>
        <v>0</v>
      </c>
      <c r="K637" s="241"/>
      <c r="L637" s="41"/>
      <c r="M637" s="242" t="s">
        <v>1</v>
      </c>
      <c r="N637" s="243" t="s">
        <v>44</v>
      </c>
      <c r="O637" s="91"/>
      <c r="P637" s="244">
        <f>O637*H637</f>
        <v>0</v>
      </c>
      <c r="Q637" s="244">
        <v>0</v>
      </c>
      <c r="R637" s="244">
        <f>Q637*H637</f>
        <v>0</v>
      </c>
      <c r="S637" s="244">
        <v>0</v>
      </c>
      <c r="T637" s="245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46" t="s">
        <v>214</v>
      </c>
      <c r="AT637" s="246" t="s">
        <v>210</v>
      </c>
      <c r="AU637" s="246" t="s">
        <v>540</v>
      </c>
      <c r="AY637" s="15" t="s">
        <v>209</v>
      </c>
      <c r="BE637" s="138">
        <f>IF(N637="základní",J637,0)</f>
        <v>0</v>
      </c>
      <c r="BF637" s="138">
        <f>IF(N637="snížená",J637,0)</f>
        <v>0</v>
      </c>
      <c r="BG637" s="138">
        <f>IF(N637="zákl. přenesená",J637,0)</f>
        <v>0</v>
      </c>
      <c r="BH637" s="138">
        <f>IF(N637="sníž. přenesená",J637,0)</f>
        <v>0</v>
      </c>
      <c r="BI637" s="138">
        <f>IF(N637="nulová",J637,0)</f>
        <v>0</v>
      </c>
      <c r="BJ637" s="15" t="s">
        <v>84</v>
      </c>
      <c r="BK637" s="138">
        <f>ROUND(I637*H637,2)</f>
        <v>0</v>
      </c>
      <c r="BL637" s="15" t="s">
        <v>214</v>
      </c>
      <c r="BM637" s="246" t="s">
        <v>1260</v>
      </c>
    </row>
    <row r="638" spans="1:65" s="2" customFormat="1" ht="24.15" customHeight="1">
      <c r="A638" s="38"/>
      <c r="B638" s="39"/>
      <c r="C638" s="234" t="s">
        <v>1261</v>
      </c>
      <c r="D638" s="234" t="s">
        <v>210</v>
      </c>
      <c r="E638" s="235" t="s">
        <v>471</v>
      </c>
      <c r="F638" s="236" t="s">
        <v>472</v>
      </c>
      <c r="G638" s="237" t="s">
        <v>282</v>
      </c>
      <c r="H638" s="238">
        <v>4</v>
      </c>
      <c r="I638" s="239"/>
      <c r="J638" s="240">
        <f>ROUND(I638*H638,2)</f>
        <v>0</v>
      </c>
      <c r="K638" s="241"/>
      <c r="L638" s="41"/>
      <c r="M638" s="242" t="s">
        <v>1</v>
      </c>
      <c r="N638" s="243" t="s">
        <v>44</v>
      </c>
      <c r="O638" s="91"/>
      <c r="P638" s="244">
        <f>O638*H638</f>
        <v>0</v>
      </c>
      <c r="Q638" s="244">
        <v>0</v>
      </c>
      <c r="R638" s="244">
        <f>Q638*H638</f>
        <v>0</v>
      </c>
      <c r="S638" s="244">
        <v>0</v>
      </c>
      <c r="T638" s="245">
        <f>S638*H638</f>
        <v>0</v>
      </c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R638" s="246" t="s">
        <v>214</v>
      </c>
      <c r="AT638" s="246" t="s">
        <v>210</v>
      </c>
      <c r="AU638" s="246" t="s">
        <v>540</v>
      </c>
      <c r="AY638" s="15" t="s">
        <v>209</v>
      </c>
      <c r="BE638" s="138">
        <f>IF(N638="základní",J638,0)</f>
        <v>0</v>
      </c>
      <c r="BF638" s="138">
        <f>IF(N638="snížená",J638,0)</f>
        <v>0</v>
      </c>
      <c r="BG638" s="138">
        <f>IF(N638="zákl. přenesená",J638,0)</f>
        <v>0</v>
      </c>
      <c r="BH638" s="138">
        <f>IF(N638="sníž. přenesená",J638,0)</f>
        <v>0</v>
      </c>
      <c r="BI638" s="138">
        <f>IF(N638="nulová",J638,0)</f>
        <v>0</v>
      </c>
      <c r="BJ638" s="15" t="s">
        <v>84</v>
      </c>
      <c r="BK638" s="138">
        <f>ROUND(I638*H638,2)</f>
        <v>0</v>
      </c>
      <c r="BL638" s="15" t="s">
        <v>214</v>
      </c>
      <c r="BM638" s="246" t="s">
        <v>1262</v>
      </c>
    </row>
    <row r="639" spans="1:65" s="2" customFormat="1" ht="16.5" customHeight="1">
      <c r="A639" s="38"/>
      <c r="B639" s="39"/>
      <c r="C639" s="234" t="s">
        <v>1263</v>
      </c>
      <c r="D639" s="234" t="s">
        <v>210</v>
      </c>
      <c r="E639" s="235" t="s">
        <v>280</v>
      </c>
      <c r="F639" s="236" t="s">
        <v>281</v>
      </c>
      <c r="G639" s="237" t="s">
        <v>282</v>
      </c>
      <c r="H639" s="238">
        <v>14</v>
      </c>
      <c r="I639" s="239"/>
      <c r="J639" s="240">
        <f>ROUND(I639*H639,2)</f>
        <v>0</v>
      </c>
      <c r="K639" s="241"/>
      <c r="L639" s="41"/>
      <c r="M639" s="242" t="s">
        <v>1</v>
      </c>
      <c r="N639" s="243" t="s">
        <v>44</v>
      </c>
      <c r="O639" s="91"/>
      <c r="P639" s="244">
        <f>O639*H639</f>
        <v>0</v>
      </c>
      <c r="Q639" s="244">
        <v>0</v>
      </c>
      <c r="R639" s="244">
        <f>Q639*H639</f>
        <v>0</v>
      </c>
      <c r="S639" s="244">
        <v>0</v>
      </c>
      <c r="T639" s="245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46" t="s">
        <v>214</v>
      </c>
      <c r="AT639" s="246" t="s">
        <v>210</v>
      </c>
      <c r="AU639" s="246" t="s">
        <v>540</v>
      </c>
      <c r="AY639" s="15" t="s">
        <v>209</v>
      </c>
      <c r="BE639" s="138">
        <f>IF(N639="základní",J639,0)</f>
        <v>0</v>
      </c>
      <c r="BF639" s="138">
        <f>IF(N639="snížená",J639,0)</f>
        <v>0</v>
      </c>
      <c r="BG639" s="138">
        <f>IF(N639="zákl. přenesená",J639,0)</f>
        <v>0</v>
      </c>
      <c r="BH639" s="138">
        <f>IF(N639="sníž. přenesená",J639,0)</f>
        <v>0</v>
      </c>
      <c r="BI639" s="138">
        <f>IF(N639="nulová",J639,0)</f>
        <v>0</v>
      </c>
      <c r="BJ639" s="15" t="s">
        <v>84</v>
      </c>
      <c r="BK639" s="138">
        <f>ROUND(I639*H639,2)</f>
        <v>0</v>
      </c>
      <c r="BL639" s="15" t="s">
        <v>214</v>
      </c>
      <c r="BM639" s="246" t="s">
        <v>1264</v>
      </c>
    </row>
    <row r="640" spans="1:65" s="2" customFormat="1" ht="16.5" customHeight="1">
      <c r="A640" s="38"/>
      <c r="B640" s="39"/>
      <c r="C640" s="234" t="s">
        <v>1265</v>
      </c>
      <c r="D640" s="234" t="s">
        <v>210</v>
      </c>
      <c r="E640" s="235" t="s">
        <v>300</v>
      </c>
      <c r="F640" s="236" t="s">
        <v>301</v>
      </c>
      <c r="G640" s="237" t="s">
        <v>282</v>
      </c>
      <c r="H640" s="238">
        <v>14</v>
      </c>
      <c r="I640" s="239"/>
      <c r="J640" s="240">
        <f>ROUND(I640*H640,2)</f>
        <v>0</v>
      </c>
      <c r="K640" s="241"/>
      <c r="L640" s="41"/>
      <c r="M640" s="242" t="s">
        <v>1</v>
      </c>
      <c r="N640" s="243" t="s">
        <v>44</v>
      </c>
      <c r="O640" s="91"/>
      <c r="P640" s="244">
        <f>O640*H640</f>
        <v>0</v>
      </c>
      <c r="Q640" s="244">
        <v>0</v>
      </c>
      <c r="R640" s="244">
        <f>Q640*H640</f>
        <v>0</v>
      </c>
      <c r="S640" s="244">
        <v>0</v>
      </c>
      <c r="T640" s="245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46" t="s">
        <v>214</v>
      </c>
      <c r="AT640" s="246" t="s">
        <v>210</v>
      </c>
      <c r="AU640" s="246" t="s">
        <v>540</v>
      </c>
      <c r="AY640" s="15" t="s">
        <v>209</v>
      </c>
      <c r="BE640" s="138">
        <f>IF(N640="základní",J640,0)</f>
        <v>0</v>
      </c>
      <c r="BF640" s="138">
        <f>IF(N640="snížená",J640,0)</f>
        <v>0</v>
      </c>
      <c r="BG640" s="138">
        <f>IF(N640="zákl. přenesená",J640,0)</f>
        <v>0</v>
      </c>
      <c r="BH640" s="138">
        <f>IF(N640="sníž. přenesená",J640,0)</f>
        <v>0</v>
      </c>
      <c r="BI640" s="138">
        <f>IF(N640="nulová",J640,0)</f>
        <v>0</v>
      </c>
      <c r="BJ640" s="15" t="s">
        <v>84</v>
      </c>
      <c r="BK640" s="138">
        <f>ROUND(I640*H640,2)</f>
        <v>0</v>
      </c>
      <c r="BL640" s="15" t="s">
        <v>214</v>
      </c>
      <c r="BM640" s="246" t="s">
        <v>1266</v>
      </c>
    </row>
    <row r="641" spans="1:65" s="2" customFormat="1" ht="24.15" customHeight="1">
      <c r="A641" s="38"/>
      <c r="B641" s="39"/>
      <c r="C641" s="234" t="s">
        <v>1267</v>
      </c>
      <c r="D641" s="234" t="s">
        <v>210</v>
      </c>
      <c r="E641" s="235" t="s">
        <v>897</v>
      </c>
      <c r="F641" s="236" t="s">
        <v>898</v>
      </c>
      <c r="G641" s="237" t="s">
        <v>246</v>
      </c>
      <c r="H641" s="238">
        <v>38</v>
      </c>
      <c r="I641" s="239"/>
      <c r="J641" s="240">
        <f>ROUND(I641*H641,2)</f>
        <v>0</v>
      </c>
      <c r="K641" s="241"/>
      <c r="L641" s="41"/>
      <c r="M641" s="242" t="s">
        <v>1</v>
      </c>
      <c r="N641" s="243" t="s">
        <v>44</v>
      </c>
      <c r="O641" s="91"/>
      <c r="P641" s="244">
        <f>O641*H641</f>
        <v>0</v>
      </c>
      <c r="Q641" s="244">
        <v>0</v>
      </c>
      <c r="R641" s="244">
        <f>Q641*H641</f>
        <v>0</v>
      </c>
      <c r="S641" s="244">
        <v>0</v>
      </c>
      <c r="T641" s="245">
        <f>S641*H641</f>
        <v>0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46" t="s">
        <v>214</v>
      </c>
      <c r="AT641" s="246" t="s">
        <v>210</v>
      </c>
      <c r="AU641" s="246" t="s">
        <v>540</v>
      </c>
      <c r="AY641" s="15" t="s">
        <v>209</v>
      </c>
      <c r="BE641" s="138">
        <f>IF(N641="základní",J641,0)</f>
        <v>0</v>
      </c>
      <c r="BF641" s="138">
        <f>IF(N641="snížená",J641,0)</f>
        <v>0</v>
      </c>
      <c r="BG641" s="138">
        <f>IF(N641="zákl. přenesená",J641,0)</f>
        <v>0</v>
      </c>
      <c r="BH641" s="138">
        <f>IF(N641="sníž. přenesená",J641,0)</f>
        <v>0</v>
      </c>
      <c r="BI641" s="138">
        <f>IF(N641="nulová",J641,0)</f>
        <v>0</v>
      </c>
      <c r="BJ641" s="15" t="s">
        <v>84</v>
      </c>
      <c r="BK641" s="138">
        <f>ROUND(I641*H641,2)</f>
        <v>0</v>
      </c>
      <c r="BL641" s="15" t="s">
        <v>214</v>
      </c>
      <c r="BM641" s="246" t="s">
        <v>1268</v>
      </c>
    </row>
    <row r="642" spans="1:65" s="2" customFormat="1" ht="24.15" customHeight="1">
      <c r="A642" s="38"/>
      <c r="B642" s="39"/>
      <c r="C642" s="247" t="s">
        <v>1269</v>
      </c>
      <c r="D642" s="247" t="s">
        <v>221</v>
      </c>
      <c r="E642" s="248" t="s">
        <v>993</v>
      </c>
      <c r="F642" s="249" t="s">
        <v>253</v>
      </c>
      <c r="G642" s="250" t="s">
        <v>246</v>
      </c>
      <c r="H642" s="251">
        <v>40</v>
      </c>
      <c r="I642" s="252"/>
      <c r="J642" s="253">
        <f>ROUND(I642*H642,2)</f>
        <v>0</v>
      </c>
      <c r="K642" s="254"/>
      <c r="L642" s="255"/>
      <c r="M642" s="256" t="s">
        <v>1</v>
      </c>
      <c r="N642" s="257" t="s">
        <v>44</v>
      </c>
      <c r="O642" s="91"/>
      <c r="P642" s="244">
        <f>O642*H642</f>
        <v>0</v>
      </c>
      <c r="Q642" s="244">
        <v>0.00019</v>
      </c>
      <c r="R642" s="244">
        <f>Q642*H642</f>
        <v>0.007600000000000001</v>
      </c>
      <c r="S642" s="244">
        <v>0</v>
      </c>
      <c r="T642" s="245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46" t="s">
        <v>234</v>
      </c>
      <c r="AT642" s="246" t="s">
        <v>221</v>
      </c>
      <c r="AU642" s="246" t="s">
        <v>540</v>
      </c>
      <c r="AY642" s="15" t="s">
        <v>209</v>
      </c>
      <c r="BE642" s="138">
        <f>IF(N642="základní",J642,0)</f>
        <v>0</v>
      </c>
      <c r="BF642" s="138">
        <f>IF(N642="snížená",J642,0)</f>
        <v>0</v>
      </c>
      <c r="BG642" s="138">
        <f>IF(N642="zákl. přenesená",J642,0)</f>
        <v>0</v>
      </c>
      <c r="BH642" s="138">
        <f>IF(N642="sníž. přenesená",J642,0)</f>
        <v>0</v>
      </c>
      <c r="BI642" s="138">
        <f>IF(N642="nulová",J642,0)</f>
        <v>0</v>
      </c>
      <c r="BJ642" s="15" t="s">
        <v>84</v>
      </c>
      <c r="BK642" s="138">
        <f>ROUND(I642*H642,2)</f>
        <v>0</v>
      </c>
      <c r="BL642" s="15" t="s">
        <v>214</v>
      </c>
      <c r="BM642" s="246" t="s">
        <v>1270</v>
      </c>
    </row>
    <row r="643" spans="1:65" s="2" customFormat="1" ht="16.5" customHeight="1">
      <c r="A643" s="38"/>
      <c r="B643" s="39"/>
      <c r="C643" s="247" t="s">
        <v>1271</v>
      </c>
      <c r="D643" s="247" t="s">
        <v>221</v>
      </c>
      <c r="E643" s="248" t="s">
        <v>257</v>
      </c>
      <c r="F643" s="249" t="s">
        <v>258</v>
      </c>
      <c r="G643" s="250" t="s">
        <v>259</v>
      </c>
      <c r="H643" s="251">
        <v>0.038</v>
      </c>
      <c r="I643" s="252"/>
      <c r="J643" s="253">
        <f>ROUND(I643*H643,2)</f>
        <v>0</v>
      </c>
      <c r="K643" s="254"/>
      <c r="L643" s="255"/>
      <c r="M643" s="256" t="s">
        <v>1</v>
      </c>
      <c r="N643" s="257" t="s">
        <v>44</v>
      </c>
      <c r="O643" s="91"/>
      <c r="P643" s="244">
        <f>O643*H643</f>
        <v>0</v>
      </c>
      <c r="Q643" s="244">
        <v>0.9</v>
      </c>
      <c r="R643" s="244">
        <f>Q643*H643</f>
        <v>0.0342</v>
      </c>
      <c r="S643" s="244">
        <v>0</v>
      </c>
      <c r="T643" s="245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46" t="s">
        <v>234</v>
      </c>
      <c r="AT643" s="246" t="s">
        <v>221</v>
      </c>
      <c r="AU643" s="246" t="s">
        <v>540</v>
      </c>
      <c r="AY643" s="15" t="s">
        <v>209</v>
      </c>
      <c r="BE643" s="138">
        <f>IF(N643="základní",J643,0)</f>
        <v>0</v>
      </c>
      <c r="BF643" s="138">
        <f>IF(N643="snížená",J643,0)</f>
        <v>0</v>
      </c>
      <c r="BG643" s="138">
        <f>IF(N643="zákl. přenesená",J643,0)</f>
        <v>0</v>
      </c>
      <c r="BH643" s="138">
        <f>IF(N643="sníž. přenesená",J643,0)</f>
        <v>0</v>
      </c>
      <c r="BI643" s="138">
        <f>IF(N643="nulová",J643,0)</f>
        <v>0</v>
      </c>
      <c r="BJ643" s="15" t="s">
        <v>84</v>
      </c>
      <c r="BK643" s="138">
        <f>ROUND(I643*H643,2)</f>
        <v>0</v>
      </c>
      <c r="BL643" s="15" t="s">
        <v>214</v>
      </c>
      <c r="BM643" s="246" t="s">
        <v>1272</v>
      </c>
    </row>
    <row r="644" spans="1:65" s="2" customFormat="1" ht="21.75" customHeight="1">
      <c r="A644" s="38"/>
      <c r="B644" s="39"/>
      <c r="C644" s="247" t="s">
        <v>1273</v>
      </c>
      <c r="D644" s="247" t="s">
        <v>221</v>
      </c>
      <c r="E644" s="248" t="s">
        <v>262</v>
      </c>
      <c r="F644" s="249" t="s">
        <v>263</v>
      </c>
      <c r="G644" s="250" t="s">
        <v>246</v>
      </c>
      <c r="H644" s="251">
        <v>38</v>
      </c>
      <c r="I644" s="252"/>
      <c r="J644" s="253">
        <f>ROUND(I644*H644,2)</f>
        <v>0</v>
      </c>
      <c r="K644" s="254"/>
      <c r="L644" s="255"/>
      <c r="M644" s="256" t="s">
        <v>1</v>
      </c>
      <c r="N644" s="257" t="s">
        <v>44</v>
      </c>
      <c r="O644" s="91"/>
      <c r="P644" s="244">
        <f>O644*H644</f>
        <v>0</v>
      </c>
      <c r="Q644" s="244">
        <v>0</v>
      </c>
      <c r="R644" s="244">
        <f>Q644*H644</f>
        <v>0</v>
      </c>
      <c r="S644" s="244">
        <v>0</v>
      </c>
      <c r="T644" s="245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46" t="s">
        <v>234</v>
      </c>
      <c r="AT644" s="246" t="s">
        <v>221</v>
      </c>
      <c r="AU644" s="246" t="s">
        <v>540</v>
      </c>
      <c r="AY644" s="15" t="s">
        <v>209</v>
      </c>
      <c r="BE644" s="138">
        <f>IF(N644="základní",J644,0)</f>
        <v>0</v>
      </c>
      <c r="BF644" s="138">
        <f>IF(N644="snížená",J644,0)</f>
        <v>0</v>
      </c>
      <c r="BG644" s="138">
        <f>IF(N644="zákl. přenesená",J644,0)</f>
        <v>0</v>
      </c>
      <c r="BH644" s="138">
        <f>IF(N644="sníž. přenesená",J644,0)</f>
        <v>0</v>
      </c>
      <c r="BI644" s="138">
        <f>IF(N644="nulová",J644,0)</f>
        <v>0</v>
      </c>
      <c r="BJ644" s="15" t="s">
        <v>84</v>
      </c>
      <c r="BK644" s="138">
        <f>ROUND(I644*H644,2)</f>
        <v>0</v>
      </c>
      <c r="BL644" s="15" t="s">
        <v>214</v>
      </c>
      <c r="BM644" s="246" t="s">
        <v>1274</v>
      </c>
    </row>
    <row r="645" spans="1:65" s="2" customFormat="1" ht="16.5" customHeight="1">
      <c r="A645" s="38"/>
      <c r="B645" s="39"/>
      <c r="C645" s="234" t="s">
        <v>1275</v>
      </c>
      <c r="D645" s="234" t="s">
        <v>210</v>
      </c>
      <c r="E645" s="235" t="s">
        <v>266</v>
      </c>
      <c r="F645" s="236" t="s">
        <v>267</v>
      </c>
      <c r="G645" s="237" t="s">
        <v>246</v>
      </c>
      <c r="H645" s="238">
        <v>38</v>
      </c>
      <c r="I645" s="239"/>
      <c r="J645" s="240">
        <f>ROUND(I645*H645,2)</f>
        <v>0</v>
      </c>
      <c r="K645" s="241"/>
      <c r="L645" s="41"/>
      <c r="M645" s="242" t="s">
        <v>1</v>
      </c>
      <c r="N645" s="243" t="s">
        <v>44</v>
      </c>
      <c r="O645" s="91"/>
      <c r="P645" s="244">
        <f>O645*H645</f>
        <v>0</v>
      </c>
      <c r="Q645" s="244">
        <v>0</v>
      </c>
      <c r="R645" s="244">
        <f>Q645*H645</f>
        <v>0</v>
      </c>
      <c r="S645" s="244">
        <v>0</v>
      </c>
      <c r="T645" s="245">
        <f>S645*H645</f>
        <v>0</v>
      </c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R645" s="246" t="s">
        <v>214</v>
      </c>
      <c r="AT645" s="246" t="s">
        <v>210</v>
      </c>
      <c r="AU645" s="246" t="s">
        <v>540</v>
      </c>
      <c r="AY645" s="15" t="s">
        <v>209</v>
      </c>
      <c r="BE645" s="138">
        <f>IF(N645="základní",J645,0)</f>
        <v>0</v>
      </c>
      <c r="BF645" s="138">
        <f>IF(N645="snížená",J645,0)</f>
        <v>0</v>
      </c>
      <c r="BG645" s="138">
        <f>IF(N645="zákl. přenesená",J645,0)</f>
        <v>0</v>
      </c>
      <c r="BH645" s="138">
        <f>IF(N645="sníž. přenesená",J645,0)</f>
        <v>0</v>
      </c>
      <c r="BI645" s="138">
        <f>IF(N645="nulová",J645,0)</f>
        <v>0</v>
      </c>
      <c r="BJ645" s="15" t="s">
        <v>84</v>
      </c>
      <c r="BK645" s="138">
        <f>ROUND(I645*H645,2)</f>
        <v>0</v>
      </c>
      <c r="BL645" s="15" t="s">
        <v>214</v>
      </c>
      <c r="BM645" s="246" t="s">
        <v>1276</v>
      </c>
    </row>
    <row r="646" spans="1:65" s="2" customFormat="1" ht="24.15" customHeight="1">
      <c r="A646" s="38"/>
      <c r="B646" s="39"/>
      <c r="C646" s="234" t="s">
        <v>1277</v>
      </c>
      <c r="D646" s="234" t="s">
        <v>210</v>
      </c>
      <c r="E646" s="235" t="s">
        <v>1002</v>
      </c>
      <c r="F646" s="236" t="s">
        <v>902</v>
      </c>
      <c r="G646" s="237" t="s">
        <v>246</v>
      </c>
      <c r="H646" s="238">
        <v>38</v>
      </c>
      <c r="I646" s="239"/>
      <c r="J646" s="240">
        <f>ROUND(I646*H646,2)</f>
        <v>0</v>
      </c>
      <c r="K646" s="241"/>
      <c r="L646" s="41"/>
      <c r="M646" s="242" t="s">
        <v>1</v>
      </c>
      <c r="N646" s="243" t="s">
        <v>44</v>
      </c>
      <c r="O646" s="91"/>
      <c r="P646" s="244">
        <f>O646*H646</f>
        <v>0</v>
      </c>
      <c r="Q646" s="244">
        <v>0</v>
      </c>
      <c r="R646" s="244">
        <f>Q646*H646</f>
        <v>0</v>
      </c>
      <c r="S646" s="244">
        <v>0</v>
      </c>
      <c r="T646" s="245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46" t="s">
        <v>214</v>
      </c>
      <c r="AT646" s="246" t="s">
        <v>210</v>
      </c>
      <c r="AU646" s="246" t="s">
        <v>540</v>
      </c>
      <c r="AY646" s="15" t="s">
        <v>209</v>
      </c>
      <c r="BE646" s="138">
        <f>IF(N646="základní",J646,0)</f>
        <v>0</v>
      </c>
      <c r="BF646" s="138">
        <f>IF(N646="snížená",J646,0)</f>
        <v>0</v>
      </c>
      <c r="BG646" s="138">
        <f>IF(N646="zákl. přenesená",J646,0)</f>
        <v>0</v>
      </c>
      <c r="BH646" s="138">
        <f>IF(N646="sníž. přenesená",J646,0)</f>
        <v>0</v>
      </c>
      <c r="BI646" s="138">
        <f>IF(N646="nulová",J646,0)</f>
        <v>0</v>
      </c>
      <c r="BJ646" s="15" t="s">
        <v>84</v>
      </c>
      <c r="BK646" s="138">
        <f>ROUND(I646*H646,2)</f>
        <v>0</v>
      </c>
      <c r="BL646" s="15" t="s">
        <v>214</v>
      </c>
      <c r="BM646" s="246" t="s">
        <v>1278</v>
      </c>
    </row>
    <row r="647" spans="1:65" s="2" customFormat="1" ht="16.5" customHeight="1">
      <c r="A647" s="38"/>
      <c r="B647" s="39"/>
      <c r="C647" s="247" t="s">
        <v>1279</v>
      </c>
      <c r="D647" s="247" t="s">
        <v>221</v>
      </c>
      <c r="E647" s="248" t="s">
        <v>907</v>
      </c>
      <c r="F647" s="249" t="s">
        <v>908</v>
      </c>
      <c r="G647" s="250" t="s">
        <v>239</v>
      </c>
      <c r="H647" s="251">
        <v>1</v>
      </c>
      <c r="I647" s="252"/>
      <c r="J647" s="253">
        <f>ROUND(I647*H647,2)</f>
        <v>0</v>
      </c>
      <c r="K647" s="254"/>
      <c r="L647" s="255"/>
      <c r="M647" s="256" t="s">
        <v>1</v>
      </c>
      <c r="N647" s="257" t="s">
        <v>44</v>
      </c>
      <c r="O647" s="91"/>
      <c r="P647" s="244">
        <f>O647*H647</f>
        <v>0</v>
      </c>
      <c r="Q647" s="244">
        <v>0.0019</v>
      </c>
      <c r="R647" s="244">
        <f>Q647*H647</f>
        <v>0.0019</v>
      </c>
      <c r="S647" s="244">
        <v>0</v>
      </c>
      <c r="T647" s="245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46" t="s">
        <v>234</v>
      </c>
      <c r="AT647" s="246" t="s">
        <v>221</v>
      </c>
      <c r="AU647" s="246" t="s">
        <v>540</v>
      </c>
      <c r="AY647" s="15" t="s">
        <v>209</v>
      </c>
      <c r="BE647" s="138">
        <f>IF(N647="základní",J647,0)</f>
        <v>0</v>
      </c>
      <c r="BF647" s="138">
        <f>IF(N647="snížená",J647,0)</f>
        <v>0</v>
      </c>
      <c r="BG647" s="138">
        <f>IF(N647="zákl. přenesená",J647,0)</f>
        <v>0</v>
      </c>
      <c r="BH647" s="138">
        <f>IF(N647="sníž. přenesená",J647,0)</f>
        <v>0</v>
      </c>
      <c r="BI647" s="138">
        <f>IF(N647="nulová",J647,0)</f>
        <v>0</v>
      </c>
      <c r="BJ647" s="15" t="s">
        <v>84</v>
      </c>
      <c r="BK647" s="138">
        <f>ROUND(I647*H647,2)</f>
        <v>0</v>
      </c>
      <c r="BL647" s="15" t="s">
        <v>214</v>
      </c>
      <c r="BM647" s="246" t="s">
        <v>1280</v>
      </c>
    </row>
    <row r="648" spans="1:65" s="2" customFormat="1" ht="16.5" customHeight="1">
      <c r="A648" s="38"/>
      <c r="B648" s="39"/>
      <c r="C648" s="247" t="s">
        <v>1281</v>
      </c>
      <c r="D648" s="247" t="s">
        <v>221</v>
      </c>
      <c r="E648" s="248" t="s">
        <v>911</v>
      </c>
      <c r="F648" s="249" t="s">
        <v>912</v>
      </c>
      <c r="G648" s="250" t="s">
        <v>224</v>
      </c>
      <c r="H648" s="251">
        <v>1.8</v>
      </c>
      <c r="I648" s="252"/>
      <c r="J648" s="253">
        <f>ROUND(I648*H648,2)</f>
        <v>0</v>
      </c>
      <c r="K648" s="254"/>
      <c r="L648" s="255"/>
      <c r="M648" s="256" t="s">
        <v>1</v>
      </c>
      <c r="N648" s="257" t="s">
        <v>44</v>
      </c>
      <c r="O648" s="91"/>
      <c r="P648" s="244">
        <f>O648*H648</f>
        <v>0</v>
      </c>
      <c r="Q648" s="244">
        <v>1</v>
      </c>
      <c r="R648" s="244">
        <f>Q648*H648</f>
        <v>1.8</v>
      </c>
      <c r="S648" s="244">
        <v>0</v>
      </c>
      <c r="T648" s="245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46" t="s">
        <v>234</v>
      </c>
      <c r="AT648" s="246" t="s">
        <v>221</v>
      </c>
      <c r="AU648" s="246" t="s">
        <v>540</v>
      </c>
      <c r="AY648" s="15" t="s">
        <v>209</v>
      </c>
      <c r="BE648" s="138">
        <f>IF(N648="základní",J648,0)</f>
        <v>0</v>
      </c>
      <c r="BF648" s="138">
        <f>IF(N648="snížená",J648,0)</f>
        <v>0</v>
      </c>
      <c r="BG648" s="138">
        <f>IF(N648="zákl. přenesená",J648,0)</f>
        <v>0</v>
      </c>
      <c r="BH648" s="138">
        <f>IF(N648="sníž. přenesená",J648,0)</f>
        <v>0</v>
      </c>
      <c r="BI648" s="138">
        <f>IF(N648="nulová",J648,0)</f>
        <v>0</v>
      </c>
      <c r="BJ648" s="15" t="s">
        <v>84</v>
      </c>
      <c r="BK648" s="138">
        <f>ROUND(I648*H648,2)</f>
        <v>0</v>
      </c>
      <c r="BL648" s="15" t="s">
        <v>214</v>
      </c>
      <c r="BM648" s="246" t="s">
        <v>1282</v>
      </c>
    </row>
    <row r="649" spans="1:65" s="2" customFormat="1" ht="16.5" customHeight="1">
      <c r="A649" s="38"/>
      <c r="B649" s="39"/>
      <c r="C649" s="247" t="s">
        <v>1283</v>
      </c>
      <c r="D649" s="247" t="s">
        <v>221</v>
      </c>
      <c r="E649" s="248" t="s">
        <v>915</v>
      </c>
      <c r="F649" s="249" t="s">
        <v>916</v>
      </c>
      <c r="G649" s="250" t="s">
        <v>224</v>
      </c>
      <c r="H649" s="251">
        <v>1.2</v>
      </c>
      <c r="I649" s="252"/>
      <c r="J649" s="253">
        <f>ROUND(I649*H649,2)</f>
        <v>0</v>
      </c>
      <c r="K649" s="254"/>
      <c r="L649" s="255"/>
      <c r="M649" s="256" t="s">
        <v>1</v>
      </c>
      <c r="N649" s="257" t="s">
        <v>44</v>
      </c>
      <c r="O649" s="91"/>
      <c r="P649" s="244">
        <f>O649*H649</f>
        <v>0</v>
      </c>
      <c r="Q649" s="244">
        <v>1</v>
      </c>
      <c r="R649" s="244">
        <f>Q649*H649</f>
        <v>1.2</v>
      </c>
      <c r="S649" s="244">
        <v>0</v>
      </c>
      <c r="T649" s="245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46" t="s">
        <v>234</v>
      </c>
      <c r="AT649" s="246" t="s">
        <v>221</v>
      </c>
      <c r="AU649" s="246" t="s">
        <v>540</v>
      </c>
      <c r="AY649" s="15" t="s">
        <v>209</v>
      </c>
      <c r="BE649" s="138">
        <f>IF(N649="základní",J649,0)</f>
        <v>0</v>
      </c>
      <c r="BF649" s="138">
        <f>IF(N649="snížená",J649,0)</f>
        <v>0</v>
      </c>
      <c r="BG649" s="138">
        <f>IF(N649="zákl. přenesená",J649,0)</f>
        <v>0</v>
      </c>
      <c r="BH649" s="138">
        <f>IF(N649="sníž. přenesená",J649,0)</f>
        <v>0</v>
      </c>
      <c r="BI649" s="138">
        <f>IF(N649="nulová",J649,0)</f>
        <v>0</v>
      </c>
      <c r="BJ649" s="15" t="s">
        <v>84</v>
      </c>
      <c r="BK649" s="138">
        <f>ROUND(I649*H649,2)</f>
        <v>0</v>
      </c>
      <c r="BL649" s="15" t="s">
        <v>214</v>
      </c>
      <c r="BM649" s="246" t="s">
        <v>1284</v>
      </c>
    </row>
    <row r="650" spans="1:65" s="2" customFormat="1" ht="16.5" customHeight="1">
      <c r="A650" s="38"/>
      <c r="B650" s="39"/>
      <c r="C650" s="247" t="s">
        <v>1285</v>
      </c>
      <c r="D650" s="247" t="s">
        <v>221</v>
      </c>
      <c r="E650" s="248" t="s">
        <v>919</v>
      </c>
      <c r="F650" s="249" t="s">
        <v>920</v>
      </c>
      <c r="G650" s="250" t="s">
        <v>213</v>
      </c>
      <c r="H650" s="251">
        <v>2.85</v>
      </c>
      <c r="I650" s="252"/>
      <c r="J650" s="253">
        <f>ROUND(I650*H650,2)</f>
        <v>0</v>
      </c>
      <c r="K650" s="254"/>
      <c r="L650" s="255"/>
      <c r="M650" s="256" t="s">
        <v>1</v>
      </c>
      <c r="N650" s="257" t="s">
        <v>44</v>
      </c>
      <c r="O650" s="91"/>
      <c r="P650" s="244">
        <f>O650*H650</f>
        <v>0</v>
      </c>
      <c r="Q650" s="244">
        <v>2.234</v>
      </c>
      <c r="R650" s="244">
        <f>Q650*H650</f>
        <v>6.3669</v>
      </c>
      <c r="S650" s="244">
        <v>0</v>
      </c>
      <c r="T650" s="245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46" t="s">
        <v>234</v>
      </c>
      <c r="AT650" s="246" t="s">
        <v>221</v>
      </c>
      <c r="AU650" s="246" t="s">
        <v>540</v>
      </c>
      <c r="AY650" s="15" t="s">
        <v>209</v>
      </c>
      <c r="BE650" s="138">
        <f>IF(N650="základní",J650,0)</f>
        <v>0</v>
      </c>
      <c r="BF650" s="138">
        <f>IF(N650="snížená",J650,0)</f>
        <v>0</v>
      </c>
      <c r="BG650" s="138">
        <f>IF(N650="zákl. přenesená",J650,0)</f>
        <v>0</v>
      </c>
      <c r="BH650" s="138">
        <f>IF(N650="sníž. přenesená",J650,0)</f>
        <v>0</v>
      </c>
      <c r="BI650" s="138">
        <f>IF(N650="nulová",J650,0)</f>
        <v>0</v>
      </c>
      <c r="BJ650" s="15" t="s">
        <v>84</v>
      </c>
      <c r="BK650" s="138">
        <f>ROUND(I650*H650,2)</f>
        <v>0</v>
      </c>
      <c r="BL650" s="15" t="s">
        <v>214</v>
      </c>
      <c r="BM650" s="246" t="s">
        <v>1286</v>
      </c>
    </row>
    <row r="651" spans="1:65" s="2" customFormat="1" ht="24.15" customHeight="1">
      <c r="A651" s="38"/>
      <c r="B651" s="39"/>
      <c r="C651" s="247" t="s">
        <v>1287</v>
      </c>
      <c r="D651" s="247" t="s">
        <v>221</v>
      </c>
      <c r="E651" s="248" t="s">
        <v>475</v>
      </c>
      <c r="F651" s="249" t="s">
        <v>476</v>
      </c>
      <c r="G651" s="250" t="s">
        <v>224</v>
      </c>
      <c r="H651" s="251">
        <v>0.94</v>
      </c>
      <c r="I651" s="252"/>
      <c r="J651" s="253">
        <f>ROUND(I651*H651,2)</f>
        <v>0</v>
      </c>
      <c r="K651" s="254"/>
      <c r="L651" s="255"/>
      <c r="M651" s="256" t="s">
        <v>1</v>
      </c>
      <c r="N651" s="257" t="s">
        <v>44</v>
      </c>
      <c r="O651" s="91"/>
      <c r="P651" s="244">
        <f>O651*H651</f>
        <v>0</v>
      </c>
      <c r="Q651" s="244">
        <v>1</v>
      </c>
      <c r="R651" s="244">
        <f>Q651*H651</f>
        <v>0.94</v>
      </c>
      <c r="S651" s="244">
        <v>0</v>
      </c>
      <c r="T651" s="245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46" t="s">
        <v>234</v>
      </c>
      <c r="AT651" s="246" t="s">
        <v>221</v>
      </c>
      <c r="AU651" s="246" t="s">
        <v>540</v>
      </c>
      <c r="AY651" s="15" t="s">
        <v>209</v>
      </c>
      <c r="BE651" s="138">
        <f>IF(N651="základní",J651,0)</f>
        <v>0</v>
      </c>
      <c r="BF651" s="138">
        <f>IF(N651="snížená",J651,0)</f>
        <v>0</v>
      </c>
      <c r="BG651" s="138">
        <f>IF(N651="zákl. přenesená",J651,0)</f>
        <v>0</v>
      </c>
      <c r="BH651" s="138">
        <f>IF(N651="sníž. přenesená",J651,0)</f>
        <v>0</v>
      </c>
      <c r="BI651" s="138">
        <f>IF(N651="nulová",J651,0)</f>
        <v>0</v>
      </c>
      <c r="BJ651" s="15" t="s">
        <v>84</v>
      </c>
      <c r="BK651" s="138">
        <f>ROUND(I651*H651,2)</f>
        <v>0</v>
      </c>
      <c r="BL651" s="15" t="s">
        <v>214</v>
      </c>
      <c r="BM651" s="246" t="s">
        <v>1288</v>
      </c>
    </row>
    <row r="652" spans="1:65" s="2" customFormat="1" ht="24.15" customHeight="1">
      <c r="A652" s="38"/>
      <c r="B652" s="39"/>
      <c r="C652" s="247" t="s">
        <v>1289</v>
      </c>
      <c r="D652" s="247" t="s">
        <v>221</v>
      </c>
      <c r="E652" s="248" t="s">
        <v>479</v>
      </c>
      <c r="F652" s="249" t="s">
        <v>480</v>
      </c>
      <c r="G652" s="250" t="s">
        <v>224</v>
      </c>
      <c r="H652" s="251">
        <v>0.94</v>
      </c>
      <c r="I652" s="252"/>
      <c r="J652" s="253">
        <f>ROUND(I652*H652,2)</f>
        <v>0</v>
      </c>
      <c r="K652" s="254"/>
      <c r="L652" s="255"/>
      <c r="M652" s="256" t="s">
        <v>1</v>
      </c>
      <c r="N652" s="257" t="s">
        <v>44</v>
      </c>
      <c r="O652" s="91"/>
      <c r="P652" s="244">
        <f>O652*H652</f>
        <v>0</v>
      </c>
      <c r="Q652" s="244">
        <v>1</v>
      </c>
      <c r="R652" s="244">
        <f>Q652*H652</f>
        <v>0.94</v>
      </c>
      <c r="S652" s="244">
        <v>0</v>
      </c>
      <c r="T652" s="245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46" t="s">
        <v>234</v>
      </c>
      <c r="AT652" s="246" t="s">
        <v>221</v>
      </c>
      <c r="AU652" s="246" t="s">
        <v>540</v>
      </c>
      <c r="AY652" s="15" t="s">
        <v>209</v>
      </c>
      <c r="BE652" s="138">
        <f>IF(N652="základní",J652,0)</f>
        <v>0</v>
      </c>
      <c r="BF652" s="138">
        <f>IF(N652="snížená",J652,0)</f>
        <v>0</v>
      </c>
      <c r="BG652" s="138">
        <f>IF(N652="zákl. přenesená",J652,0)</f>
        <v>0</v>
      </c>
      <c r="BH652" s="138">
        <f>IF(N652="sníž. přenesená",J652,0)</f>
        <v>0</v>
      </c>
      <c r="BI652" s="138">
        <f>IF(N652="nulová",J652,0)</f>
        <v>0</v>
      </c>
      <c r="BJ652" s="15" t="s">
        <v>84</v>
      </c>
      <c r="BK652" s="138">
        <f>ROUND(I652*H652,2)</f>
        <v>0</v>
      </c>
      <c r="BL652" s="15" t="s">
        <v>214</v>
      </c>
      <c r="BM652" s="246" t="s">
        <v>1290</v>
      </c>
    </row>
    <row r="653" spans="1:65" s="2" customFormat="1" ht="21.75" customHeight="1">
      <c r="A653" s="38"/>
      <c r="B653" s="39"/>
      <c r="C653" s="247" t="s">
        <v>1291</v>
      </c>
      <c r="D653" s="247" t="s">
        <v>221</v>
      </c>
      <c r="E653" s="248" t="s">
        <v>483</v>
      </c>
      <c r="F653" s="249" t="s">
        <v>484</v>
      </c>
      <c r="G653" s="250" t="s">
        <v>379</v>
      </c>
      <c r="H653" s="251">
        <v>5</v>
      </c>
      <c r="I653" s="252"/>
      <c r="J653" s="253">
        <f>ROUND(I653*H653,2)</f>
        <v>0</v>
      </c>
      <c r="K653" s="254"/>
      <c r="L653" s="255"/>
      <c r="M653" s="256" t="s">
        <v>1</v>
      </c>
      <c r="N653" s="257" t="s">
        <v>44</v>
      </c>
      <c r="O653" s="91"/>
      <c r="P653" s="244">
        <f>O653*H653</f>
        <v>0</v>
      </c>
      <c r="Q653" s="244">
        <v>0.001</v>
      </c>
      <c r="R653" s="244">
        <f>Q653*H653</f>
        <v>0.005</v>
      </c>
      <c r="S653" s="244">
        <v>0</v>
      </c>
      <c r="T653" s="245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246" t="s">
        <v>234</v>
      </c>
      <c r="AT653" s="246" t="s">
        <v>221</v>
      </c>
      <c r="AU653" s="246" t="s">
        <v>540</v>
      </c>
      <c r="AY653" s="15" t="s">
        <v>209</v>
      </c>
      <c r="BE653" s="138">
        <f>IF(N653="základní",J653,0)</f>
        <v>0</v>
      </c>
      <c r="BF653" s="138">
        <f>IF(N653="snížená",J653,0)</f>
        <v>0</v>
      </c>
      <c r="BG653" s="138">
        <f>IF(N653="zákl. přenesená",J653,0)</f>
        <v>0</v>
      </c>
      <c r="BH653" s="138">
        <f>IF(N653="sníž. přenesená",J653,0)</f>
        <v>0</v>
      </c>
      <c r="BI653" s="138">
        <f>IF(N653="nulová",J653,0)</f>
        <v>0</v>
      </c>
      <c r="BJ653" s="15" t="s">
        <v>84</v>
      </c>
      <c r="BK653" s="138">
        <f>ROUND(I653*H653,2)</f>
        <v>0</v>
      </c>
      <c r="BL653" s="15" t="s">
        <v>214</v>
      </c>
      <c r="BM653" s="246" t="s">
        <v>1292</v>
      </c>
    </row>
    <row r="654" spans="1:65" s="2" customFormat="1" ht="21.75" customHeight="1">
      <c r="A654" s="38"/>
      <c r="B654" s="39"/>
      <c r="C654" s="234" t="s">
        <v>1293</v>
      </c>
      <c r="D654" s="234" t="s">
        <v>210</v>
      </c>
      <c r="E654" s="235" t="s">
        <v>487</v>
      </c>
      <c r="F654" s="236" t="s">
        <v>488</v>
      </c>
      <c r="G654" s="237" t="s">
        <v>246</v>
      </c>
      <c r="H654" s="238">
        <v>8</v>
      </c>
      <c r="I654" s="239"/>
      <c r="J654" s="240">
        <f>ROUND(I654*H654,2)</f>
        <v>0</v>
      </c>
      <c r="K654" s="241"/>
      <c r="L654" s="41"/>
      <c r="M654" s="242" t="s">
        <v>1</v>
      </c>
      <c r="N654" s="243" t="s">
        <v>44</v>
      </c>
      <c r="O654" s="91"/>
      <c r="P654" s="244">
        <f>O654*H654</f>
        <v>0</v>
      </c>
      <c r="Q654" s="244">
        <v>2E-05</v>
      </c>
      <c r="R654" s="244">
        <f>Q654*H654</f>
        <v>0.00016</v>
      </c>
      <c r="S654" s="244">
        <v>0</v>
      </c>
      <c r="T654" s="245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246" t="s">
        <v>214</v>
      </c>
      <c r="AT654" s="246" t="s">
        <v>210</v>
      </c>
      <c r="AU654" s="246" t="s">
        <v>540</v>
      </c>
      <c r="AY654" s="15" t="s">
        <v>209</v>
      </c>
      <c r="BE654" s="138">
        <f>IF(N654="základní",J654,0)</f>
        <v>0</v>
      </c>
      <c r="BF654" s="138">
        <f>IF(N654="snížená",J654,0)</f>
        <v>0</v>
      </c>
      <c r="BG654" s="138">
        <f>IF(N654="zákl. přenesená",J654,0)</f>
        <v>0</v>
      </c>
      <c r="BH654" s="138">
        <f>IF(N654="sníž. přenesená",J654,0)</f>
        <v>0</v>
      </c>
      <c r="BI654" s="138">
        <f>IF(N654="nulová",J654,0)</f>
        <v>0</v>
      </c>
      <c r="BJ654" s="15" t="s">
        <v>84</v>
      </c>
      <c r="BK654" s="138">
        <f>ROUND(I654*H654,2)</f>
        <v>0</v>
      </c>
      <c r="BL654" s="15" t="s">
        <v>214</v>
      </c>
      <c r="BM654" s="246" t="s">
        <v>1294</v>
      </c>
    </row>
    <row r="655" spans="1:65" s="2" customFormat="1" ht="33" customHeight="1">
      <c r="A655" s="38"/>
      <c r="B655" s="39"/>
      <c r="C655" s="234" t="s">
        <v>1295</v>
      </c>
      <c r="D655" s="234" t="s">
        <v>210</v>
      </c>
      <c r="E655" s="235" t="s">
        <v>491</v>
      </c>
      <c r="F655" s="236" t="s">
        <v>492</v>
      </c>
      <c r="G655" s="237" t="s">
        <v>224</v>
      </c>
      <c r="H655" s="238">
        <v>1.88</v>
      </c>
      <c r="I655" s="239"/>
      <c r="J655" s="240">
        <f>ROUND(I655*H655,2)</f>
        <v>0</v>
      </c>
      <c r="K655" s="241"/>
      <c r="L655" s="41"/>
      <c r="M655" s="242" t="s">
        <v>1</v>
      </c>
      <c r="N655" s="243" t="s">
        <v>44</v>
      </c>
      <c r="O655" s="91"/>
      <c r="P655" s="244">
        <f>O655*H655</f>
        <v>0</v>
      </c>
      <c r="Q655" s="244">
        <v>0</v>
      </c>
      <c r="R655" s="244">
        <f>Q655*H655</f>
        <v>0</v>
      </c>
      <c r="S655" s="244">
        <v>0</v>
      </c>
      <c r="T655" s="245">
        <f>S655*H655</f>
        <v>0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46" t="s">
        <v>214</v>
      </c>
      <c r="AT655" s="246" t="s">
        <v>210</v>
      </c>
      <c r="AU655" s="246" t="s">
        <v>540</v>
      </c>
      <c r="AY655" s="15" t="s">
        <v>209</v>
      </c>
      <c r="BE655" s="138">
        <f>IF(N655="základní",J655,0)</f>
        <v>0</v>
      </c>
      <c r="BF655" s="138">
        <f>IF(N655="snížená",J655,0)</f>
        <v>0</v>
      </c>
      <c r="BG655" s="138">
        <f>IF(N655="zákl. přenesená",J655,0)</f>
        <v>0</v>
      </c>
      <c r="BH655" s="138">
        <f>IF(N655="sníž. přenesená",J655,0)</f>
        <v>0</v>
      </c>
      <c r="BI655" s="138">
        <f>IF(N655="nulová",J655,0)</f>
        <v>0</v>
      </c>
      <c r="BJ655" s="15" t="s">
        <v>84</v>
      </c>
      <c r="BK655" s="138">
        <f>ROUND(I655*H655,2)</f>
        <v>0</v>
      </c>
      <c r="BL655" s="15" t="s">
        <v>214</v>
      </c>
      <c r="BM655" s="246" t="s">
        <v>1296</v>
      </c>
    </row>
    <row r="656" spans="1:65" s="2" customFormat="1" ht="24.15" customHeight="1">
      <c r="A656" s="38"/>
      <c r="B656" s="39"/>
      <c r="C656" s="234" t="s">
        <v>1297</v>
      </c>
      <c r="D656" s="234" t="s">
        <v>210</v>
      </c>
      <c r="E656" s="235" t="s">
        <v>943</v>
      </c>
      <c r="F656" s="236" t="s">
        <v>944</v>
      </c>
      <c r="G656" s="237" t="s">
        <v>239</v>
      </c>
      <c r="H656" s="238">
        <v>1</v>
      </c>
      <c r="I656" s="239"/>
      <c r="J656" s="240">
        <f>ROUND(I656*H656,2)</f>
        <v>0</v>
      </c>
      <c r="K656" s="241"/>
      <c r="L656" s="41"/>
      <c r="M656" s="242" t="s">
        <v>1</v>
      </c>
      <c r="N656" s="243" t="s">
        <v>44</v>
      </c>
      <c r="O656" s="91"/>
      <c r="P656" s="244">
        <f>O656*H656</f>
        <v>0</v>
      </c>
      <c r="Q656" s="244">
        <v>0.0038</v>
      </c>
      <c r="R656" s="244">
        <f>Q656*H656</f>
        <v>0.0038</v>
      </c>
      <c r="S656" s="244">
        <v>0</v>
      </c>
      <c r="T656" s="245">
        <f>S656*H656</f>
        <v>0</v>
      </c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R656" s="246" t="s">
        <v>214</v>
      </c>
      <c r="AT656" s="246" t="s">
        <v>210</v>
      </c>
      <c r="AU656" s="246" t="s">
        <v>540</v>
      </c>
      <c r="AY656" s="15" t="s">
        <v>209</v>
      </c>
      <c r="BE656" s="138">
        <f>IF(N656="základní",J656,0)</f>
        <v>0</v>
      </c>
      <c r="BF656" s="138">
        <f>IF(N656="snížená",J656,0)</f>
        <v>0</v>
      </c>
      <c r="BG656" s="138">
        <f>IF(N656="zákl. přenesená",J656,0)</f>
        <v>0</v>
      </c>
      <c r="BH656" s="138">
        <f>IF(N656="sníž. přenesená",J656,0)</f>
        <v>0</v>
      </c>
      <c r="BI656" s="138">
        <f>IF(N656="nulová",J656,0)</f>
        <v>0</v>
      </c>
      <c r="BJ656" s="15" t="s">
        <v>84</v>
      </c>
      <c r="BK656" s="138">
        <f>ROUND(I656*H656,2)</f>
        <v>0</v>
      </c>
      <c r="BL656" s="15" t="s">
        <v>214</v>
      </c>
      <c r="BM656" s="246" t="s">
        <v>1298</v>
      </c>
    </row>
    <row r="657" spans="1:65" s="2" customFormat="1" ht="16.5" customHeight="1">
      <c r="A657" s="38"/>
      <c r="B657" s="39"/>
      <c r="C657" s="247" t="s">
        <v>1299</v>
      </c>
      <c r="D657" s="247" t="s">
        <v>221</v>
      </c>
      <c r="E657" s="248" t="s">
        <v>969</v>
      </c>
      <c r="F657" s="249" t="s">
        <v>970</v>
      </c>
      <c r="G657" s="250" t="s">
        <v>239</v>
      </c>
      <c r="H657" s="251">
        <v>1</v>
      </c>
      <c r="I657" s="252"/>
      <c r="J657" s="253">
        <f>ROUND(I657*H657,2)</f>
        <v>0</v>
      </c>
      <c r="K657" s="254"/>
      <c r="L657" s="255"/>
      <c r="M657" s="256" t="s">
        <v>1</v>
      </c>
      <c r="N657" s="257" t="s">
        <v>44</v>
      </c>
      <c r="O657" s="91"/>
      <c r="P657" s="244">
        <f>O657*H657</f>
        <v>0</v>
      </c>
      <c r="Q657" s="244">
        <v>0.05</v>
      </c>
      <c r="R657" s="244">
        <f>Q657*H657</f>
        <v>0.05</v>
      </c>
      <c r="S657" s="244">
        <v>0</v>
      </c>
      <c r="T657" s="245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46" t="s">
        <v>234</v>
      </c>
      <c r="AT657" s="246" t="s">
        <v>221</v>
      </c>
      <c r="AU657" s="246" t="s">
        <v>540</v>
      </c>
      <c r="AY657" s="15" t="s">
        <v>209</v>
      </c>
      <c r="BE657" s="138">
        <f>IF(N657="základní",J657,0)</f>
        <v>0</v>
      </c>
      <c r="BF657" s="138">
        <f>IF(N657="snížená",J657,0)</f>
        <v>0</v>
      </c>
      <c r="BG657" s="138">
        <f>IF(N657="zákl. přenesená",J657,0)</f>
        <v>0</v>
      </c>
      <c r="BH657" s="138">
        <f>IF(N657="sníž. přenesená",J657,0)</f>
        <v>0</v>
      </c>
      <c r="BI657" s="138">
        <f>IF(N657="nulová",J657,0)</f>
        <v>0</v>
      </c>
      <c r="BJ657" s="15" t="s">
        <v>84</v>
      </c>
      <c r="BK657" s="138">
        <f>ROUND(I657*H657,2)</f>
        <v>0</v>
      </c>
      <c r="BL657" s="15" t="s">
        <v>214</v>
      </c>
      <c r="BM657" s="246" t="s">
        <v>1300</v>
      </c>
    </row>
    <row r="658" spans="1:63" s="13" customFormat="1" ht="20.85" customHeight="1">
      <c r="A658" s="13"/>
      <c r="B658" s="260"/>
      <c r="C658" s="261"/>
      <c r="D658" s="262" t="s">
        <v>78</v>
      </c>
      <c r="E658" s="262" t="s">
        <v>1301</v>
      </c>
      <c r="F658" s="262" t="s">
        <v>1302</v>
      </c>
      <c r="G658" s="261"/>
      <c r="H658" s="261"/>
      <c r="I658" s="263"/>
      <c r="J658" s="264">
        <f>BK658</f>
        <v>0</v>
      </c>
      <c r="K658" s="261"/>
      <c r="L658" s="265"/>
      <c r="M658" s="266"/>
      <c r="N658" s="267"/>
      <c r="O658" s="267"/>
      <c r="P658" s="268">
        <f>SUM(P659:P664)</f>
        <v>0</v>
      </c>
      <c r="Q658" s="267"/>
      <c r="R658" s="268">
        <f>SUM(R659:R664)</f>
        <v>0.092</v>
      </c>
      <c r="S658" s="267"/>
      <c r="T658" s="269">
        <f>SUM(T659:T664)</f>
        <v>0</v>
      </c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R658" s="270" t="s">
        <v>84</v>
      </c>
      <c r="AT658" s="271" t="s">
        <v>78</v>
      </c>
      <c r="AU658" s="271" t="s">
        <v>540</v>
      </c>
      <c r="AY658" s="270" t="s">
        <v>209</v>
      </c>
      <c r="BK658" s="272">
        <f>SUM(BK659:BK664)</f>
        <v>0</v>
      </c>
    </row>
    <row r="659" spans="1:65" s="2" customFormat="1" ht="24.15" customHeight="1">
      <c r="A659" s="38"/>
      <c r="B659" s="39"/>
      <c r="C659" s="234" t="s">
        <v>1303</v>
      </c>
      <c r="D659" s="234" t="s">
        <v>210</v>
      </c>
      <c r="E659" s="235" t="s">
        <v>211</v>
      </c>
      <c r="F659" s="236" t="s">
        <v>212</v>
      </c>
      <c r="G659" s="237" t="s">
        <v>213</v>
      </c>
      <c r="H659" s="238">
        <v>0.832</v>
      </c>
      <c r="I659" s="239"/>
      <c r="J659" s="240">
        <f>ROUND(I659*H659,2)</f>
        <v>0</v>
      </c>
      <c r="K659" s="241"/>
      <c r="L659" s="41"/>
      <c r="M659" s="242" t="s">
        <v>1</v>
      </c>
      <c r="N659" s="243" t="s">
        <v>44</v>
      </c>
      <c r="O659" s="91"/>
      <c r="P659" s="244">
        <f>O659*H659</f>
        <v>0</v>
      </c>
      <c r="Q659" s="244">
        <v>0</v>
      </c>
      <c r="R659" s="244">
        <f>Q659*H659</f>
        <v>0</v>
      </c>
      <c r="S659" s="244">
        <v>0</v>
      </c>
      <c r="T659" s="245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46" t="s">
        <v>214</v>
      </c>
      <c r="AT659" s="246" t="s">
        <v>210</v>
      </c>
      <c r="AU659" s="246" t="s">
        <v>555</v>
      </c>
      <c r="AY659" s="15" t="s">
        <v>209</v>
      </c>
      <c r="BE659" s="138">
        <f>IF(N659="základní",J659,0)</f>
        <v>0</v>
      </c>
      <c r="BF659" s="138">
        <f>IF(N659="snížená",J659,0)</f>
        <v>0</v>
      </c>
      <c r="BG659" s="138">
        <f>IF(N659="zákl. přenesená",J659,0)</f>
        <v>0</v>
      </c>
      <c r="BH659" s="138">
        <f>IF(N659="sníž. přenesená",J659,0)</f>
        <v>0</v>
      </c>
      <c r="BI659" s="138">
        <f>IF(N659="nulová",J659,0)</f>
        <v>0</v>
      </c>
      <c r="BJ659" s="15" t="s">
        <v>84</v>
      </c>
      <c r="BK659" s="138">
        <f>ROUND(I659*H659,2)</f>
        <v>0</v>
      </c>
      <c r="BL659" s="15" t="s">
        <v>214</v>
      </c>
      <c r="BM659" s="246" t="s">
        <v>1304</v>
      </c>
    </row>
    <row r="660" spans="1:65" s="2" customFormat="1" ht="16.5" customHeight="1">
      <c r="A660" s="38"/>
      <c r="B660" s="39"/>
      <c r="C660" s="247" t="s">
        <v>1305</v>
      </c>
      <c r="D660" s="247" t="s">
        <v>221</v>
      </c>
      <c r="E660" s="248" t="s">
        <v>316</v>
      </c>
      <c r="F660" s="249" t="s">
        <v>317</v>
      </c>
      <c r="G660" s="250" t="s">
        <v>239</v>
      </c>
      <c r="H660" s="251">
        <v>1</v>
      </c>
      <c r="I660" s="252"/>
      <c r="J660" s="253">
        <f>ROUND(I660*H660,2)</f>
        <v>0</v>
      </c>
      <c r="K660" s="254"/>
      <c r="L660" s="255"/>
      <c r="M660" s="256" t="s">
        <v>1</v>
      </c>
      <c r="N660" s="257" t="s">
        <v>44</v>
      </c>
      <c r="O660" s="91"/>
      <c r="P660" s="244">
        <f>O660*H660</f>
        <v>0</v>
      </c>
      <c r="Q660" s="244">
        <v>0</v>
      </c>
      <c r="R660" s="244">
        <f>Q660*H660</f>
        <v>0</v>
      </c>
      <c r="S660" s="244">
        <v>0</v>
      </c>
      <c r="T660" s="245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46" t="s">
        <v>234</v>
      </c>
      <c r="AT660" s="246" t="s">
        <v>221</v>
      </c>
      <c r="AU660" s="246" t="s">
        <v>555</v>
      </c>
      <c r="AY660" s="15" t="s">
        <v>209</v>
      </c>
      <c r="BE660" s="138">
        <f>IF(N660="základní",J660,0)</f>
        <v>0</v>
      </c>
      <c r="BF660" s="138">
        <f>IF(N660="snížená",J660,0)</f>
        <v>0</v>
      </c>
      <c r="BG660" s="138">
        <f>IF(N660="zákl. přenesená",J660,0)</f>
        <v>0</v>
      </c>
      <c r="BH660" s="138">
        <f>IF(N660="sníž. přenesená",J660,0)</f>
        <v>0</v>
      </c>
      <c r="BI660" s="138">
        <f>IF(N660="nulová",J660,0)</f>
        <v>0</v>
      </c>
      <c r="BJ660" s="15" t="s">
        <v>84</v>
      </c>
      <c r="BK660" s="138">
        <f>ROUND(I660*H660,2)</f>
        <v>0</v>
      </c>
      <c r="BL660" s="15" t="s">
        <v>214</v>
      </c>
      <c r="BM660" s="246" t="s">
        <v>1306</v>
      </c>
    </row>
    <row r="661" spans="1:65" s="2" customFormat="1" ht="16.5" customHeight="1">
      <c r="A661" s="38"/>
      <c r="B661" s="39"/>
      <c r="C661" s="247" t="s">
        <v>1307</v>
      </c>
      <c r="D661" s="247" t="s">
        <v>221</v>
      </c>
      <c r="E661" s="248" t="s">
        <v>320</v>
      </c>
      <c r="F661" s="249" t="s">
        <v>321</v>
      </c>
      <c r="G661" s="250" t="s">
        <v>239</v>
      </c>
      <c r="H661" s="251">
        <v>1</v>
      </c>
      <c r="I661" s="252"/>
      <c r="J661" s="253">
        <f>ROUND(I661*H661,2)</f>
        <v>0</v>
      </c>
      <c r="K661" s="254"/>
      <c r="L661" s="255"/>
      <c r="M661" s="256" t="s">
        <v>1</v>
      </c>
      <c r="N661" s="257" t="s">
        <v>44</v>
      </c>
      <c r="O661" s="91"/>
      <c r="P661" s="244">
        <f>O661*H661</f>
        <v>0</v>
      </c>
      <c r="Q661" s="244">
        <v>0.092</v>
      </c>
      <c r="R661" s="244">
        <f>Q661*H661</f>
        <v>0.092</v>
      </c>
      <c r="S661" s="244">
        <v>0</v>
      </c>
      <c r="T661" s="245">
        <f>S661*H661</f>
        <v>0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46" t="s">
        <v>234</v>
      </c>
      <c r="AT661" s="246" t="s">
        <v>221</v>
      </c>
      <c r="AU661" s="246" t="s">
        <v>555</v>
      </c>
      <c r="AY661" s="15" t="s">
        <v>209</v>
      </c>
      <c r="BE661" s="138">
        <f>IF(N661="základní",J661,0)</f>
        <v>0</v>
      </c>
      <c r="BF661" s="138">
        <f>IF(N661="snížená",J661,0)</f>
        <v>0</v>
      </c>
      <c r="BG661" s="138">
        <f>IF(N661="zákl. přenesená",J661,0)</f>
        <v>0</v>
      </c>
      <c r="BH661" s="138">
        <f>IF(N661="sníž. přenesená",J661,0)</f>
        <v>0</v>
      </c>
      <c r="BI661" s="138">
        <f>IF(N661="nulová",J661,0)</f>
        <v>0</v>
      </c>
      <c r="BJ661" s="15" t="s">
        <v>84</v>
      </c>
      <c r="BK661" s="138">
        <f>ROUND(I661*H661,2)</f>
        <v>0</v>
      </c>
      <c r="BL661" s="15" t="s">
        <v>214</v>
      </c>
      <c r="BM661" s="246" t="s">
        <v>1308</v>
      </c>
    </row>
    <row r="662" spans="1:65" s="2" customFormat="1" ht="24.15" customHeight="1">
      <c r="A662" s="38"/>
      <c r="B662" s="39"/>
      <c r="C662" s="234" t="s">
        <v>1309</v>
      </c>
      <c r="D662" s="234" t="s">
        <v>210</v>
      </c>
      <c r="E662" s="235" t="s">
        <v>324</v>
      </c>
      <c r="F662" s="236" t="s">
        <v>325</v>
      </c>
      <c r="G662" s="237" t="s">
        <v>239</v>
      </c>
      <c r="H662" s="238">
        <v>1</v>
      </c>
      <c r="I662" s="239"/>
      <c r="J662" s="240">
        <f>ROUND(I662*H662,2)</f>
        <v>0</v>
      </c>
      <c r="K662" s="241"/>
      <c r="L662" s="41"/>
      <c r="M662" s="242" t="s">
        <v>1</v>
      </c>
      <c r="N662" s="243" t="s">
        <v>44</v>
      </c>
      <c r="O662" s="91"/>
      <c r="P662" s="244">
        <f>O662*H662</f>
        <v>0</v>
      </c>
      <c r="Q662" s="244">
        <v>0</v>
      </c>
      <c r="R662" s="244">
        <f>Q662*H662</f>
        <v>0</v>
      </c>
      <c r="S662" s="244">
        <v>0</v>
      </c>
      <c r="T662" s="245">
        <f>S662*H662</f>
        <v>0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46" t="s">
        <v>214</v>
      </c>
      <c r="AT662" s="246" t="s">
        <v>210</v>
      </c>
      <c r="AU662" s="246" t="s">
        <v>555</v>
      </c>
      <c r="AY662" s="15" t="s">
        <v>209</v>
      </c>
      <c r="BE662" s="138">
        <f>IF(N662="základní",J662,0)</f>
        <v>0</v>
      </c>
      <c r="BF662" s="138">
        <f>IF(N662="snížená",J662,0)</f>
        <v>0</v>
      </c>
      <c r="BG662" s="138">
        <f>IF(N662="zákl. přenesená",J662,0)</f>
        <v>0</v>
      </c>
      <c r="BH662" s="138">
        <f>IF(N662="sníž. přenesená",J662,0)</f>
        <v>0</v>
      </c>
      <c r="BI662" s="138">
        <f>IF(N662="nulová",J662,0)</f>
        <v>0</v>
      </c>
      <c r="BJ662" s="15" t="s">
        <v>84</v>
      </c>
      <c r="BK662" s="138">
        <f>ROUND(I662*H662,2)</f>
        <v>0</v>
      </c>
      <c r="BL662" s="15" t="s">
        <v>214</v>
      </c>
      <c r="BM662" s="246" t="s">
        <v>1310</v>
      </c>
    </row>
    <row r="663" spans="1:65" s="2" customFormat="1" ht="16.5" customHeight="1">
      <c r="A663" s="38"/>
      <c r="B663" s="39"/>
      <c r="C663" s="247" t="s">
        <v>1311</v>
      </c>
      <c r="D663" s="247" t="s">
        <v>221</v>
      </c>
      <c r="E663" s="248" t="s">
        <v>328</v>
      </c>
      <c r="F663" s="249" t="s">
        <v>329</v>
      </c>
      <c r="G663" s="250" t="s">
        <v>213</v>
      </c>
      <c r="H663" s="251">
        <v>0.85</v>
      </c>
      <c r="I663" s="252"/>
      <c r="J663" s="253">
        <f>ROUND(I663*H663,2)</f>
        <v>0</v>
      </c>
      <c r="K663" s="254"/>
      <c r="L663" s="255"/>
      <c r="M663" s="256" t="s">
        <v>1</v>
      </c>
      <c r="N663" s="257" t="s">
        <v>44</v>
      </c>
      <c r="O663" s="91"/>
      <c r="P663" s="244">
        <f>O663*H663</f>
        <v>0</v>
      </c>
      <c r="Q663" s="244">
        <v>0</v>
      </c>
      <c r="R663" s="244">
        <f>Q663*H663</f>
        <v>0</v>
      </c>
      <c r="S663" s="244">
        <v>0</v>
      </c>
      <c r="T663" s="245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246" t="s">
        <v>234</v>
      </c>
      <c r="AT663" s="246" t="s">
        <v>221</v>
      </c>
      <c r="AU663" s="246" t="s">
        <v>555</v>
      </c>
      <c r="AY663" s="15" t="s">
        <v>209</v>
      </c>
      <c r="BE663" s="138">
        <f>IF(N663="základní",J663,0)</f>
        <v>0</v>
      </c>
      <c r="BF663" s="138">
        <f>IF(N663="snížená",J663,0)</f>
        <v>0</v>
      </c>
      <c r="BG663" s="138">
        <f>IF(N663="zákl. přenesená",J663,0)</f>
        <v>0</v>
      </c>
      <c r="BH663" s="138">
        <f>IF(N663="sníž. přenesená",J663,0)</f>
        <v>0</v>
      </c>
      <c r="BI663" s="138">
        <f>IF(N663="nulová",J663,0)</f>
        <v>0</v>
      </c>
      <c r="BJ663" s="15" t="s">
        <v>84</v>
      </c>
      <c r="BK663" s="138">
        <f>ROUND(I663*H663,2)</f>
        <v>0</v>
      </c>
      <c r="BL663" s="15" t="s">
        <v>214</v>
      </c>
      <c r="BM663" s="246" t="s">
        <v>1312</v>
      </c>
    </row>
    <row r="664" spans="1:65" s="2" customFormat="1" ht="16.5" customHeight="1">
      <c r="A664" s="38"/>
      <c r="B664" s="39"/>
      <c r="C664" s="234" t="s">
        <v>1313</v>
      </c>
      <c r="D664" s="234" t="s">
        <v>210</v>
      </c>
      <c r="E664" s="235" t="s">
        <v>216</v>
      </c>
      <c r="F664" s="236" t="s">
        <v>217</v>
      </c>
      <c r="G664" s="237" t="s">
        <v>213</v>
      </c>
      <c r="H664" s="238">
        <v>0.832</v>
      </c>
      <c r="I664" s="239"/>
      <c r="J664" s="240">
        <f>ROUND(I664*H664,2)</f>
        <v>0</v>
      </c>
      <c r="K664" s="241"/>
      <c r="L664" s="41"/>
      <c r="M664" s="242" t="s">
        <v>1</v>
      </c>
      <c r="N664" s="243" t="s">
        <v>44</v>
      </c>
      <c r="O664" s="91"/>
      <c r="P664" s="244">
        <f>O664*H664</f>
        <v>0</v>
      </c>
      <c r="Q664" s="244">
        <v>0</v>
      </c>
      <c r="R664" s="244">
        <f>Q664*H664</f>
        <v>0</v>
      </c>
      <c r="S664" s="244">
        <v>0</v>
      </c>
      <c r="T664" s="245">
        <f>S664*H664</f>
        <v>0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246" t="s">
        <v>214</v>
      </c>
      <c r="AT664" s="246" t="s">
        <v>210</v>
      </c>
      <c r="AU664" s="246" t="s">
        <v>555</v>
      </c>
      <c r="AY664" s="15" t="s">
        <v>209</v>
      </c>
      <c r="BE664" s="138">
        <f>IF(N664="základní",J664,0)</f>
        <v>0</v>
      </c>
      <c r="BF664" s="138">
        <f>IF(N664="snížená",J664,0)</f>
        <v>0</v>
      </c>
      <c r="BG664" s="138">
        <f>IF(N664="zákl. přenesená",J664,0)</f>
        <v>0</v>
      </c>
      <c r="BH664" s="138">
        <f>IF(N664="sníž. přenesená",J664,0)</f>
        <v>0</v>
      </c>
      <c r="BI664" s="138">
        <f>IF(N664="nulová",J664,0)</f>
        <v>0</v>
      </c>
      <c r="BJ664" s="15" t="s">
        <v>84</v>
      </c>
      <c r="BK664" s="138">
        <f>ROUND(I664*H664,2)</f>
        <v>0</v>
      </c>
      <c r="BL664" s="15" t="s">
        <v>214</v>
      </c>
      <c r="BM664" s="246" t="s">
        <v>1314</v>
      </c>
    </row>
    <row r="665" spans="1:63" s="13" customFormat="1" ht="20.85" customHeight="1">
      <c r="A665" s="13"/>
      <c r="B665" s="260"/>
      <c r="C665" s="261"/>
      <c r="D665" s="262" t="s">
        <v>78</v>
      </c>
      <c r="E665" s="262" t="s">
        <v>1315</v>
      </c>
      <c r="F665" s="262" t="s">
        <v>1316</v>
      </c>
      <c r="G665" s="261"/>
      <c r="H665" s="261"/>
      <c r="I665" s="263"/>
      <c r="J665" s="264">
        <f>BK665</f>
        <v>0</v>
      </c>
      <c r="K665" s="261"/>
      <c r="L665" s="265"/>
      <c r="M665" s="266"/>
      <c r="N665" s="267"/>
      <c r="O665" s="267"/>
      <c r="P665" s="268">
        <f>P666+SUM(P667:P685)</f>
        <v>0</v>
      </c>
      <c r="Q665" s="267"/>
      <c r="R665" s="268">
        <f>R666+SUM(R667:R685)</f>
        <v>2.7109449999999997</v>
      </c>
      <c r="S665" s="267"/>
      <c r="T665" s="269">
        <f>T666+SUM(T667:T685)</f>
        <v>0.2</v>
      </c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R665" s="270" t="s">
        <v>84</v>
      </c>
      <c r="AT665" s="271" t="s">
        <v>78</v>
      </c>
      <c r="AU665" s="271" t="s">
        <v>540</v>
      </c>
      <c r="AY665" s="270" t="s">
        <v>209</v>
      </c>
      <c r="BK665" s="272">
        <f>BK666+SUM(BK667:BK685)</f>
        <v>0</v>
      </c>
    </row>
    <row r="666" spans="1:65" s="2" customFormat="1" ht="16.5" customHeight="1">
      <c r="A666" s="38"/>
      <c r="B666" s="39"/>
      <c r="C666" s="247" t="s">
        <v>1317</v>
      </c>
      <c r="D666" s="247" t="s">
        <v>221</v>
      </c>
      <c r="E666" s="248" t="s">
        <v>407</v>
      </c>
      <c r="F666" s="249" t="s">
        <v>408</v>
      </c>
      <c r="G666" s="250" t="s">
        <v>239</v>
      </c>
      <c r="H666" s="251">
        <v>1</v>
      </c>
      <c r="I666" s="252"/>
      <c r="J666" s="253">
        <f>ROUND(I666*H666,2)</f>
        <v>0</v>
      </c>
      <c r="K666" s="254"/>
      <c r="L666" s="255"/>
      <c r="M666" s="256" t="s">
        <v>1</v>
      </c>
      <c r="N666" s="257" t="s">
        <v>44</v>
      </c>
      <c r="O666" s="91"/>
      <c r="P666" s="244">
        <f>O666*H666</f>
        <v>0</v>
      </c>
      <c r="Q666" s="244">
        <v>0</v>
      </c>
      <c r="R666" s="244">
        <f>Q666*H666</f>
        <v>0</v>
      </c>
      <c r="S666" s="244">
        <v>0</v>
      </c>
      <c r="T666" s="245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46" t="s">
        <v>234</v>
      </c>
      <c r="AT666" s="246" t="s">
        <v>221</v>
      </c>
      <c r="AU666" s="246" t="s">
        <v>555</v>
      </c>
      <c r="AY666" s="15" t="s">
        <v>209</v>
      </c>
      <c r="BE666" s="138">
        <f>IF(N666="základní",J666,0)</f>
        <v>0</v>
      </c>
      <c r="BF666" s="138">
        <f>IF(N666="snížená",J666,0)</f>
        <v>0</v>
      </c>
      <c r="BG666" s="138">
        <f>IF(N666="zákl. přenesená",J666,0)</f>
        <v>0</v>
      </c>
      <c r="BH666" s="138">
        <f>IF(N666="sníž. přenesená",J666,0)</f>
        <v>0</v>
      </c>
      <c r="BI666" s="138">
        <f>IF(N666="nulová",J666,0)</f>
        <v>0</v>
      </c>
      <c r="BJ666" s="15" t="s">
        <v>84</v>
      </c>
      <c r="BK666" s="138">
        <f>ROUND(I666*H666,2)</f>
        <v>0</v>
      </c>
      <c r="BL666" s="15" t="s">
        <v>214</v>
      </c>
      <c r="BM666" s="246" t="s">
        <v>1318</v>
      </c>
    </row>
    <row r="667" spans="1:65" s="2" customFormat="1" ht="24.15" customHeight="1">
      <c r="A667" s="38"/>
      <c r="B667" s="39"/>
      <c r="C667" s="234" t="s">
        <v>1319</v>
      </c>
      <c r="D667" s="234" t="s">
        <v>210</v>
      </c>
      <c r="E667" s="235" t="s">
        <v>336</v>
      </c>
      <c r="F667" s="236" t="s">
        <v>337</v>
      </c>
      <c r="G667" s="237" t="s">
        <v>239</v>
      </c>
      <c r="H667" s="238">
        <v>1</v>
      </c>
      <c r="I667" s="239"/>
      <c r="J667" s="240">
        <f>ROUND(I667*H667,2)</f>
        <v>0</v>
      </c>
      <c r="K667" s="241"/>
      <c r="L667" s="41"/>
      <c r="M667" s="242" t="s">
        <v>1</v>
      </c>
      <c r="N667" s="243" t="s">
        <v>44</v>
      </c>
      <c r="O667" s="91"/>
      <c r="P667" s="244">
        <f>O667*H667</f>
        <v>0</v>
      </c>
      <c r="Q667" s="244">
        <v>0</v>
      </c>
      <c r="R667" s="244">
        <f>Q667*H667</f>
        <v>0</v>
      </c>
      <c r="S667" s="244">
        <v>0</v>
      </c>
      <c r="T667" s="245">
        <f>S667*H667</f>
        <v>0</v>
      </c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R667" s="246" t="s">
        <v>214</v>
      </c>
      <c r="AT667" s="246" t="s">
        <v>210</v>
      </c>
      <c r="AU667" s="246" t="s">
        <v>555</v>
      </c>
      <c r="AY667" s="15" t="s">
        <v>209</v>
      </c>
      <c r="BE667" s="138">
        <f>IF(N667="základní",J667,0)</f>
        <v>0</v>
      </c>
      <c r="BF667" s="138">
        <f>IF(N667="snížená",J667,0)</f>
        <v>0</v>
      </c>
      <c r="BG667" s="138">
        <f>IF(N667="zákl. přenesená",J667,0)</f>
        <v>0</v>
      </c>
      <c r="BH667" s="138">
        <f>IF(N667="sníž. přenesená",J667,0)</f>
        <v>0</v>
      </c>
      <c r="BI667" s="138">
        <f>IF(N667="nulová",J667,0)</f>
        <v>0</v>
      </c>
      <c r="BJ667" s="15" t="s">
        <v>84</v>
      </c>
      <c r="BK667" s="138">
        <f>ROUND(I667*H667,2)</f>
        <v>0</v>
      </c>
      <c r="BL667" s="15" t="s">
        <v>214</v>
      </c>
      <c r="BM667" s="246" t="s">
        <v>1320</v>
      </c>
    </row>
    <row r="668" spans="1:65" s="2" customFormat="1" ht="16.5" customHeight="1">
      <c r="A668" s="38"/>
      <c r="B668" s="39"/>
      <c r="C668" s="247" t="s">
        <v>1321</v>
      </c>
      <c r="D668" s="247" t="s">
        <v>221</v>
      </c>
      <c r="E668" s="248" t="s">
        <v>340</v>
      </c>
      <c r="F668" s="249" t="s">
        <v>341</v>
      </c>
      <c r="G668" s="250" t="s">
        <v>239</v>
      </c>
      <c r="H668" s="251">
        <v>1</v>
      </c>
      <c r="I668" s="252"/>
      <c r="J668" s="253">
        <f>ROUND(I668*H668,2)</f>
        <v>0</v>
      </c>
      <c r="K668" s="254"/>
      <c r="L668" s="255"/>
      <c r="M668" s="256" t="s">
        <v>1</v>
      </c>
      <c r="N668" s="257" t="s">
        <v>44</v>
      </c>
      <c r="O668" s="91"/>
      <c r="P668" s="244">
        <f>O668*H668</f>
        <v>0</v>
      </c>
      <c r="Q668" s="244">
        <v>0</v>
      </c>
      <c r="R668" s="244">
        <f>Q668*H668</f>
        <v>0</v>
      </c>
      <c r="S668" s="244">
        <v>0</v>
      </c>
      <c r="T668" s="245">
        <f>S668*H668</f>
        <v>0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46" t="s">
        <v>234</v>
      </c>
      <c r="AT668" s="246" t="s">
        <v>221</v>
      </c>
      <c r="AU668" s="246" t="s">
        <v>555</v>
      </c>
      <c r="AY668" s="15" t="s">
        <v>209</v>
      </c>
      <c r="BE668" s="138">
        <f>IF(N668="základní",J668,0)</f>
        <v>0</v>
      </c>
      <c r="BF668" s="138">
        <f>IF(N668="snížená",J668,0)</f>
        <v>0</v>
      </c>
      <c r="BG668" s="138">
        <f>IF(N668="zákl. přenesená",J668,0)</f>
        <v>0</v>
      </c>
      <c r="BH668" s="138">
        <f>IF(N668="sníž. přenesená",J668,0)</f>
        <v>0</v>
      </c>
      <c r="BI668" s="138">
        <f>IF(N668="nulová",J668,0)</f>
        <v>0</v>
      </c>
      <c r="BJ668" s="15" t="s">
        <v>84</v>
      </c>
      <c r="BK668" s="138">
        <f>ROUND(I668*H668,2)</f>
        <v>0</v>
      </c>
      <c r="BL668" s="15" t="s">
        <v>214</v>
      </c>
      <c r="BM668" s="246" t="s">
        <v>1322</v>
      </c>
    </row>
    <row r="669" spans="1:65" s="2" customFormat="1" ht="24.15" customHeight="1">
      <c r="A669" s="38"/>
      <c r="B669" s="39"/>
      <c r="C669" s="234" t="s">
        <v>1323</v>
      </c>
      <c r="D669" s="234" t="s">
        <v>210</v>
      </c>
      <c r="E669" s="235" t="s">
        <v>344</v>
      </c>
      <c r="F669" s="236" t="s">
        <v>345</v>
      </c>
      <c r="G669" s="237" t="s">
        <v>246</v>
      </c>
      <c r="H669" s="238">
        <v>0.75</v>
      </c>
      <c r="I669" s="239"/>
      <c r="J669" s="240">
        <f>ROUND(I669*H669,2)</f>
        <v>0</v>
      </c>
      <c r="K669" s="241"/>
      <c r="L669" s="41"/>
      <c r="M669" s="242" t="s">
        <v>1</v>
      </c>
      <c r="N669" s="243" t="s">
        <v>44</v>
      </c>
      <c r="O669" s="91"/>
      <c r="P669" s="244">
        <f>O669*H669</f>
        <v>0</v>
      </c>
      <c r="Q669" s="244">
        <v>0</v>
      </c>
      <c r="R669" s="244">
        <f>Q669*H669</f>
        <v>0</v>
      </c>
      <c r="S669" s="244">
        <v>0</v>
      </c>
      <c r="T669" s="245">
        <f>S669*H669</f>
        <v>0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246" t="s">
        <v>214</v>
      </c>
      <c r="AT669" s="246" t="s">
        <v>210</v>
      </c>
      <c r="AU669" s="246" t="s">
        <v>555</v>
      </c>
      <c r="AY669" s="15" t="s">
        <v>209</v>
      </c>
      <c r="BE669" s="138">
        <f>IF(N669="základní",J669,0)</f>
        <v>0</v>
      </c>
      <c r="BF669" s="138">
        <f>IF(N669="snížená",J669,0)</f>
        <v>0</v>
      </c>
      <c r="BG669" s="138">
        <f>IF(N669="zákl. přenesená",J669,0)</f>
        <v>0</v>
      </c>
      <c r="BH669" s="138">
        <f>IF(N669="sníž. přenesená",J669,0)</f>
        <v>0</v>
      </c>
      <c r="BI669" s="138">
        <f>IF(N669="nulová",J669,0)</f>
        <v>0</v>
      </c>
      <c r="BJ669" s="15" t="s">
        <v>84</v>
      </c>
      <c r="BK669" s="138">
        <f>ROUND(I669*H669,2)</f>
        <v>0</v>
      </c>
      <c r="BL669" s="15" t="s">
        <v>214</v>
      </c>
      <c r="BM669" s="246" t="s">
        <v>1324</v>
      </c>
    </row>
    <row r="670" spans="1:65" s="2" customFormat="1" ht="24.15" customHeight="1">
      <c r="A670" s="38"/>
      <c r="B670" s="39"/>
      <c r="C670" s="234" t="s">
        <v>1325</v>
      </c>
      <c r="D670" s="234" t="s">
        <v>210</v>
      </c>
      <c r="E670" s="235" t="s">
        <v>348</v>
      </c>
      <c r="F670" s="236" t="s">
        <v>349</v>
      </c>
      <c r="G670" s="237" t="s">
        <v>239</v>
      </c>
      <c r="H670" s="238">
        <v>5</v>
      </c>
      <c r="I670" s="239"/>
      <c r="J670" s="240">
        <f>ROUND(I670*H670,2)</f>
        <v>0</v>
      </c>
      <c r="K670" s="241"/>
      <c r="L670" s="41"/>
      <c r="M670" s="242" t="s">
        <v>1</v>
      </c>
      <c r="N670" s="243" t="s">
        <v>44</v>
      </c>
      <c r="O670" s="91"/>
      <c r="P670" s="244">
        <f>O670*H670</f>
        <v>0</v>
      </c>
      <c r="Q670" s="244">
        <v>0</v>
      </c>
      <c r="R670" s="244">
        <f>Q670*H670</f>
        <v>0</v>
      </c>
      <c r="S670" s="244">
        <v>0</v>
      </c>
      <c r="T670" s="245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46" t="s">
        <v>214</v>
      </c>
      <c r="AT670" s="246" t="s">
        <v>210</v>
      </c>
      <c r="AU670" s="246" t="s">
        <v>555</v>
      </c>
      <c r="AY670" s="15" t="s">
        <v>209</v>
      </c>
      <c r="BE670" s="138">
        <f>IF(N670="základní",J670,0)</f>
        <v>0</v>
      </c>
      <c r="BF670" s="138">
        <f>IF(N670="snížená",J670,0)</f>
        <v>0</v>
      </c>
      <c r="BG670" s="138">
        <f>IF(N670="zákl. přenesená",J670,0)</f>
        <v>0</v>
      </c>
      <c r="BH670" s="138">
        <f>IF(N670="sníž. přenesená",J670,0)</f>
        <v>0</v>
      </c>
      <c r="BI670" s="138">
        <f>IF(N670="nulová",J670,0)</f>
        <v>0</v>
      </c>
      <c r="BJ670" s="15" t="s">
        <v>84</v>
      </c>
      <c r="BK670" s="138">
        <f>ROUND(I670*H670,2)</f>
        <v>0</v>
      </c>
      <c r="BL670" s="15" t="s">
        <v>214</v>
      </c>
      <c r="BM670" s="246" t="s">
        <v>1326</v>
      </c>
    </row>
    <row r="671" spans="1:65" s="2" customFormat="1" ht="24.15" customHeight="1">
      <c r="A671" s="38"/>
      <c r="B671" s="39"/>
      <c r="C671" s="234" t="s">
        <v>1327</v>
      </c>
      <c r="D671" s="234" t="s">
        <v>210</v>
      </c>
      <c r="E671" s="235" t="s">
        <v>352</v>
      </c>
      <c r="F671" s="236" t="s">
        <v>353</v>
      </c>
      <c r="G671" s="237" t="s">
        <v>239</v>
      </c>
      <c r="H671" s="238">
        <v>8</v>
      </c>
      <c r="I671" s="239"/>
      <c r="J671" s="240">
        <f>ROUND(I671*H671,2)</f>
        <v>0</v>
      </c>
      <c r="K671" s="241"/>
      <c r="L671" s="41"/>
      <c r="M671" s="242" t="s">
        <v>1</v>
      </c>
      <c r="N671" s="243" t="s">
        <v>44</v>
      </c>
      <c r="O671" s="91"/>
      <c r="P671" s="244">
        <f>O671*H671</f>
        <v>0</v>
      </c>
      <c r="Q671" s="244">
        <v>0</v>
      </c>
      <c r="R671" s="244">
        <f>Q671*H671</f>
        <v>0</v>
      </c>
      <c r="S671" s="244">
        <v>0</v>
      </c>
      <c r="T671" s="245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46" t="s">
        <v>214</v>
      </c>
      <c r="AT671" s="246" t="s">
        <v>210</v>
      </c>
      <c r="AU671" s="246" t="s">
        <v>555</v>
      </c>
      <c r="AY671" s="15" t="s">
        <v>209</v>
      </c>
      <c r="BE671" s="138">
        <f>IF(N671="základní",J671,0)</f>
        <v>0</v>
      </c>
      <c r="BF671" s="138">
        <f>IF(N671="snížená",J671,0)</f>
        <v>0</v>
      </c>
      <c r="BG671" s="138">
        <f>IF(N671="zákl. přenesená",J671,0)</f>
        <v>0</v>
      </c>
      <c r="BH671" s="138">
        <f>IF(N671="sníž. přenesená",J671,0)</f>
        <v>0</v>
      </c>
      <c r="BI671" s="138">
        <f>IF(N671="nulová",J671,0)</f>
        <v>0</v>
      </c>
      <c r="BJ671" s="15" t="s">
        <v>84</v>
      </c>
      <c r="BK671" s="138">
        <f>ROUND(I671*H671,2)</f>
        <v>0</v>
      </c>
      <c r="BL671" s="15" t="s">
        <v>214</v>
      </c>
      <c r="BM671" s="246" t="s">
        <v>1328</v>
      </c>
    </row>
    <row r="672" spans="1:65" s="2" customFormat="1" ht="16.5" customHeight="1">
      <c r="A672" s="38"/>
      <c r="B672" s="39"/>
      <c r="C672" s="247" t="s">
        <v>1329</v>
      </c>
      <c r="D672" s="247" t="s">
        <v>221</v>
      </c>
      <c r="E672" s="248" t="s">
        <v>356</v>
      </c>
      <c r="F672" s="249" t="s">
        <v>357</v>
      </c>
      <c r="G672" s="250" t="s">
        <v>239</v>
      </c>
      <c r="H672" s="251">
        <v>1</v>
      </c>
      <c r="I672" s="252"/>
      <c r="J672" s="253">
        <f>ROUND(I672*H672,2)</f>
        <v>0</v>
      </c>
      <c r="K672" s="254"/>
      <c r="L672" s="255"/>
      <c r="M672" s="256" t="s">
        <v>1</v>
      </c>
      <c r="N672" s="257" t="s">
        <v>44</v>
      </c>
      <c r="O672" s="91"/>
      <c r="P672" s="244">
        <f>O672*H672</f>
        <v>0</v>
      </c>
      <c r="Q672" s="244">
        <v>3E-05</v>
      </c>
      <c r="R672" s="244">
        <f>Q672*H672</f>
        <v>3E-05</v>
      </c>
      <c r="S672" s="244">
        <v>0</v>
      </c>
      <c r="T672" s="245">
        <f>S672*H672</f>
        <v>0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46" t="s">
        <v>234</v>
      </c>
      <c r="AT672" s="246" t="s">
        <v>221</v>
      </c>
      <c r="AU672" s="246" t="s">
        <v>555</v>
      </c>
      <c r="AY672" s="15" t="s">
        <v>209</v>
      </c>
      <c r="BE672" s="138">
        <f>IF(N672="základní",J672,0)</f>
        <v>0</v>
      </c>
      <c r="BF672" s="138">
        <f>IF(N672="snížená",J672,0)</f>
        <v>0</v>
      </c>
      <c r="BG672" s="138">
        <f>IF(N672="zákl. přenesená",J672,0)</f>
        <v>0</v>
      </c>
      <c r="BH672" s="138">
        <f>IF(N672="sníž. přenesená",J672,0)</f>
        <v>0</v>
      </c>
      <c r="BI672" s="138">
        <f>IF(N672="nulová",J672,0)</f>
        <v>0</v>
      </c>
      <c r="BJ672" s="15" t="s">
        <v>84</v>
      </c>
      <c r="BK672" s="138">
        <f>ROUND(I672*H672,2)</f>
        <v>0</v>
      </c>
      <c r="BL672" s="15" t="s">
        <v>214</v>
      </c>
      <c r="BM672" s="246" t="s">
        <v>1330</v>
      </c>
    </row>
    <row r="673" spans="1:65" s="2" customFormat="1" ht="21.75" customHeight="1">
      <c r="A673" s="38"/>
      <c r="B673" s="39"/>
      <c r="C673" s="247" t="s">
        <v>1331</v>
      </c>
      <c r="D673" s="247" t="s">
        <v>221</v>
      </c>
      <c r="E673" s="248" t="s">
        <v>359</v>
      </c>
      <c r="F673" s="249" t="s">
        <v>360</v>
      </c>
      <c r="G673" s="250" t="s">
        <v>239</v>
      </c>
      <c r="H673" s="251">
        <v>1</v>
      </c>
      <c r="I673" s="252"/>
      <c r="J673" s="253">
        <f>ROUND(I673*H673,2)</f>
        <v>0</v>
      </c>
      <c r="K673" s="254"/>
      <c r="L673" s="255"/>
      <c r="M673" s="256" t="s">
        <v>1</v>
      </c>
      <c r="N673" s="257" t="s">
        <v>44</v>
      </c>
      <c r="O673" s="91"/>
      <c r="P673" s="244">
        <f>O673*H673</f>
        <v>0</v>
      </c>
      <c r="Q673" s="244">
        <v>3E-05</v>
      </c>
      <c r="R673" s="244">
        <f>Q673*H673</f>
        <v>3E-05</v>
      </c>
      <c r="S673" s="244">
        <v>0</v>
      </c>
      <c r="T673" s="245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46" t="s">
        <v>234</v>
      </c>
      <c r="AT673" s="246" t="s">
        <v>221</v>
      </c>
      <c r="AU673" s="246" t="s">
        <v>555</v>
      </c>
      <c r="AY673" s="15" t="s">
        <v>209</v>
      </c>
      <c r="BE673" s="138">
        <f>IF(N673="základní",J673,0)</f>
        <v>0</v>
      </c>
      <c r="BF673" s="138">
        <f>IF(N673="snížená",J673,0)</f>
        <v>0</v>
      </c>
      <c r="BG673" s="138">
        <f>IF(N673="zákl. přenesená",J673,0)</f>
        <v>0</v>
      </c>
      <c r="BH673" s="138">
        <f>IF(N673="sníž. přenesená",J673,0)</f>
        <v>0</v>
      </c>
      <c r="BI673" s="138">
        <f>IF(N673="nulová",J673,0)</f>
        <v>0</v>
      </c>
      <c r="BJ673" s="15" t="s">
        <v>84</v>
      </c>
      <c r="BK673" s="138">
        <f>ROUND(I673*H673,2)</f>
        <v>0</v>
      </c>
      <c r="BL673" s="15" t="s">
        <v>214</v>
      </c>
      <c r="BM673" s="246" t="s">
        <v>1332</v>
      </c>
    </row>
    <row r="674" spans="1:65" s="2" customFormat="1" ht="16.5" customHeight="1">
      <c r="A674" s="38"/>
      <c r="B674" s="39"/>
      <c r="C674" s="247" t="s">
        <v>1333</v>
      </c>
      <c r="D674" s="247" t="s">
        <v>221</v>
      </c>
      <c r="E674" s="248" t="s">
        <v>363</v>
      </c>
      <c r="F674" s="249" t="s">
        <v>364</v>
      </c>
      <c r="G674" s="250" t="s">
        <v>259</v>
      </c>
      <c r="H674" s="251">
        <v>0.009</v>
      </c>
      <c r="I674" s="252"/>
      <c r="J674" s="253">
        <f>ROUND(I674*H674,2)</f>
        <v>0</v>
      </c>
      <c r="K674" s="254"/>
      <c r="L674" s="255"/>
      <c r="M674" s="256" t="s">
        <v>1</v>
      </c>
      <c r="N674" s="257" t="s">
        <v>44</v>
      </c>
      <c r="O674" s="91"/>
      <c r="P674" s="244">
        <f>O674*H674</f>
        <v>0</v>
      </c>
      <c r="Q674" s="244">
        <v>0.16</v>
      </c>
      <c r="R674" s="244">
        <f>Q674*H674</f>
        <v>0.0014399999999999999</v>
      </c>
      <c r="S674" s="244">
        <v>0</v>
      </c>
      <c r="T674" s="245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46" t="s">
        <v>234</v>
      </c>
      <c r="AT674" s="246" t="s">
        <v>221</v>
      </c>
      <c r="AU674" s="246" t="s">
        <v>555</v>
      </c>
      <c r="AY674" s="15" t="s">
        <v>209</v>
      </c>
      <c r="BE674" s="138">
        <f>IF(N674="základní",J674,0)</f>
        <v>0</v>
      </c>
      <c r="BF674" s="138">
        <f>IF(N674="snížená",J674,0)</f>
        <v>0</v>
      </c>
      <c r="BG674" s="138">
        <f>IF(N674="zákl. přenesená",J674,0)</f>
        <v>0</v>
      </c>
      <c r="BH674" s="138">
        <f>IF(N674="sníž. přenesená",J674,0)</f>
        <v>0</v>
      </c>
      <c r="BI674" s="138">
        <f>IF(N674="nulová",J674,0)</f>
        <v>0</v>
      </c>
      <c r="BJ674" s="15" t="s">
        <v>84</v>
      </c>
      <c r="BK674" s="138">
        <f>ROUND(I674*H674,2)</f>
        <v>0</v>
      </c>
      <c r="BL674" s="15" t="s">
        <v>214</v>
      </c>
      <c r="BM674" s="246" t="s">
        <v>1334</v>
      </c>
    </row>
    <row r="675" spans="1:65" s="2" customFormat="1" ht="16.5" customHeight="1">
      <c r="A675" s="38"/>
      <c r="B675" s="39"/>
      <c r="C675" s="247" t="s">
        <v>1335</v>
      </c>
      <c r="D675" s="247" t="s">
        <v>221</v>
      </c>
      <c r="E675" s="248" t="s">
        <v>257</v>
      </c>
      <c r="F675" s="249" t="s">
        <v>258</v>
      </c>
      <c r="G675" s="250" t="s">
        <v>259</v>
      </c>
      <c r="H675" s="251">
        <v>0.004</v>
      </c>
      <c r="I675" s="252"/>
      <c r="J675" s="253">
        <f>ROUND(I675*H675,2)</f>
        <v>0</v>
      </c>
      <c r="K675" s="254"/>
      <c r="L675" s="255"/>
      <c r="M675" s="256" t="s">
        <v>1</v>
      </c>
      <c r="N675" s="257" t="s">
        <v>44</v>
      </c>
      <c r="O675" s="91"/>
      <c r="P675" s="244">
        <f>O675*H675</f>
        <v>0</v>
      </c>
      <c r="Q675" s="244">
        <v>0.9</v>
      </c>
      <c r="R675" s="244">
        <f>Q675*H675</f>
        <v>0.0036000000000000003</v>
      </c>
      <c r="S675" s="244">
        <v>0</v>
      </c>
      <c r="T675" s="245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46" t="s">
        <v>234</v>
      </c>
      <c r="AT675" s="246" t="s">
        <v>221</v>
      </c>
      <c r="AU675" s="246" t="s">
        <v>555</v>
      </c>
      <c r="AY675" s="15" t="s">
        <v>209</v>
      </c>
      <c r="BE675" s="138">
        <f>IF(N675="základní",J675,0)</f>
        <v>0</v>
      </c>
      <c r="BF675" s="138">
        <f>IF(N675="snížená",J675,0)</f>
        <v>0</v>
      </c>
      <c r="BG675" s="138">
        <f>IF(N675="zákl. přenesená",J675,0)</f>
        <v>0</v>
      </c>
      <c r="BH675" s="138">
        <f>IF(N675="sníž. přenesená",J675,0)</f>
        <v>0</v>
      </c>
      <c r="BI675" s="138">
        <f>IF(N675="nulová",J675,0)</f>
        <v>0</v>
      </c>
      <c r="BJ675" s="15" t="s">
        <v>84</v>
      </c>
      <c r="BK675" s="138">
        <f>ROUND(I675*H675,2)</f>
        <v>0</v>
      </c>
      <c r="BL675" s="15" t="s">
        <v>214</v>
      </c>
      <c r="BM675" s="246" t="s">
        <v>1336</v>
      </c>
    </row>
    <row r="676" spans="1:65" s="2" customFormat="1" ht="16.5" customHeight="1">
      <c r="A676" s="38"/>
      <c r="B676" s="39"/>
      <c r="C676" s="247" t="s">
        <v>1337</v>
      </c>
      <c r="D676" s="247" t="s">
        <v>221</v>
      </c>
      <c r="E676" s="248" t="s">
        <v>369</v>
      </c>
      <c r="F676" s="249" t="s">
        <v>370</v>
      </c>
      <c r="G676" s="250" t="s">
        <v>239</v>
      </c>
      <c r="H676" s="251">
        <v>2</v>
      </c>
      <c r="I676" s="252"/>
      <c r="J676" s="253">
        <f>ROUND(I676*H676,2)</f>
        <v>0</v>
      </c>
      <c r="K676" s="254"/>
      <c r="L676" s="255"/>
      <c r="M676" s="256" t="s">
        <v>1</v>
      </c>
      <c r="N676" s="257" t="s">
        <v>44</v>
      </c>
      <c r="O676" s="91"/>
      <c r="P676" s="244">
        <f>O676*H676</f>
        <v>0</v>
      </c>
      <c r="Q676" s="244">
        <v>0</v>
      </c>
      <c r="R676" s="244">
        <f>Q676*H676</f>
        <v>0</v>
      </c>
      <c r="S676" s="244">
        <v>0</v>
      </c>
      <c r="T676" s="245">
        <f>S676*H676</f>
        <v>0</v>
      </c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R676" s="246" t="s">
        <v>234</v>
      </c>
      <c r="AT676" s="246" t="s">
        <v>221</v>
      </c>
      <c r="AU676" s="246" t="s">
        <v>555</v>
      </c>
      <c r="AY676" s="15" t="s">
        <v>209</v>
      </c>
      <c r="BE676" s="138">
        <f>IF(N676="základní",J676,0)</f>
        <v>0</v>
      </c>
      <c r="BF676" s="138">
        <f>IF(N676="snížená",J676,0)</f>
        <v>0</v>
      </c>
      <c r="BG676" s="138">
        <f>IF(N676="zákl. přenesená",J676,0)</f>
        <v>0</v>
      </c>
      <c r="BH676" s="138">
        <f>IF(N676="sníž. přenesená",J676,0)</f>
        <v>0</v>
      </c>
      <c r="BI676" s="138">
        <f>IF(N676="nulová",J676,0)</f>
        <v>0</v>
      </c>
      <c r="BJ676" s="15" t="s">
        <v>84</v>
      </c>
      <c r="BK676" s="138">
        <f>ROUND(I676*H676,2)</f>
        <v>0</v>
      </c>
      <c r="BL676" s="15" t="s">
        <v>214</v>
      </c>
      <c r="BM676" s="246" t="s">
        <v>1338</v>
      </c>
    </row>
    <row r="677" spans="1:65" s="2" customFormat="1" ht="16.5" customHeight="1">
      <c r="A677" s="38"/>
      <c r="B677" s="39"/>
      <c r="C677" s="247" t="s">
        <v>1339</v>
      </c>
      <c r="D677" s="247" t="s">
        <v>221</v>
      </c>
      <c r="E677" s="248" t="s">
        <v>373</v>
      </c>
      <c r="F677" s="249" t="s">
        <v>374</v>
      </c>
      <c r="G677" s="250" t="s">
        <v>1</v>
      </c>
      <c r="H677" s="251">
        <v>1</v>
      </c>
      <c r="I677" s="252"/>
      <c r="J677" s="253">
        <f>ROUND(I677*H677,2)</f>
        <v>0</v>
      </c>
      <c r="K677" s="254"/>
      <c r="L677" s="255"/>
      <c r="M677" s="256" t="s">
        <v>1</v>
      </c>
      <c r="N677" s="257" t="s">
        <v>44</v>
      </c>
      <c r="O677" s="91"/>
      <c r="P677" s="244">
        <f>O677*H677</f>
        <v>0</v>
      </c>
      <c r="Q677" s="244">
        <v>0</v>
      </c>
      <c r="R677" s="244">
        <f>Q677*H677</f>
        <v>0</v>
      </c>
      <c r="S677" s="244">
        <v>0</v>
      </c>
      <c r="T677" s="245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46" t="s">
        <v>234</v>
      </c>
      <c r="AT677" s="246" t="s">
        <v>221</v>
      </c>
      <c r="AU677" s="246" t="s">
        <v>555</v>
      </c>
      <c r="AY677" s="15" t="s">
        <v>209</v>
      </c>
      <c r="BE677" s="138">
        <f>IF(N677="základní",J677,0)</f>
        <v>0</v>
      </c>
      <c r="BF677" s="138">
        <f>IF(N677="snížená",J677,0)</f>
        <v>0</v>
      </c>
      <c r="BG677" s="138">
        <f>IF(N677="zákl. přenesená",J677,0)</f>
        <v>0</v>
      </c>
      <c r="BH677" s="138">
        <f>IF(N677="sníž. přenesená",J677,0)</f>
        <v>0</v>
      </c>
      <c r="BI677" s="138">
        <f>IF(N677="nulová",J677,0)</f>
        <v>0</v>
      </c>
      <c r="BJ677" s="15" t="s">
        <v>84</v>
      </c>
      <c r="BK677" s="138">
        <f>ROUND(I677*H677,2)</f>
        <v>0</v>
      </c>
      <c r="BL677" s="15" t="s">
        <v>214</v>
      </c>
      <c r="BM677" s="246" t="s">
        <v>1340</v>
      </c>
    </row>
    <row r="678" spans="1:65" s="2" customFormat="1" ht="16.5" customHeight="1">
      <c r="A678" s="38"/>
      <c r="B678" s="39"/>
      <c r="C678" s="247" t="s">
        <v>1341</v>
      </c>
      <c r="D678" s="247" t="s">
        <v>221</v>
      </c>
      <c r="E678" s="248" t="s">
        <v>377</v>
      </c>
      <c r="F678" s="249" t="s">
        <v>378</v>
      </c>
      <c r="G678" s="250" t="s">
        <v>379</v>
      </c>
      <c r="H678" s="251">
        <v>1</v>
      </c>
      <c r="I678" s="252"/>
      <c r="J678" s="253">
        <f>ROUND(I678*H678,2)</f>
        <v>0</v>
      </c>
      <c r="K678" s="254"/>
      <c r="L678" s="255"/>
      <c r="M678" s="256" t="s">
        <v>1</v>
      </c>
      <c r="N678" s="257" t="s">
        <v>44</v>
      </c>
      <c r="O678" s="91"/>
      <c r="P678" s="244">
        <f>O678*H678</f>
        <v>0</v>
      </c>
      <c r="Q678" s="244">
        <v>0.001</v>
      </c>
      <c r="R678" s="244">
        <f>Q678*H678</f>
        <v>0.001</v>
      </c>
      <c r="S678" s="244">
        <v>0</v>
      </c>
      <c r="T678" s="245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46" t="s">
        <v>234</v>
      </c>
      <c r="AT678" s="246" t="s">
        <v>221</v>
      </c>
      <c r="AU678" s="246" t="s">
        <v>555</v>
      </c>
      <c r="AY678" s="15" t="s">
        <v>209</v>
      </c>
      <c r="BE678" s="138">
        <f>IF(N678="základní",J678,0)</f>
        <v>0</v>
      </c>
      <c r="BF678" s="138">
        <f>IF(N678="snížená",J678,0)</f>
        <v>0</v>
      </c>
      <c r="BG678" s="138">
        <f>IF(N678="zákl. přenesená",J678,0)</f>
        <v>0</v>
      </c>
      <c r="BH678" s="138">
        <f>IF(N678="sníž. přenesená",J678,0)</f>
        <v>0</v>
      </c>
      <c r="BI678" s="138">
        <f>IF(N678="nulová",J678,0)</f>
        <v>0</v>
      </c>
      <c r="BJ678" s="15" t="s">
        <v>84</v>
      </c>
      <c r="BK678" s="138">
        <f>ROUND(I678*H678,2)</f>
        <v>0</v>
      </c>
      <c r="BL678" s="15" t="s">
        <v>214</v>
      </c>
      <c r="BM678" s="246" t="s">
        <v>1342</v>
      </c>
    </row>
    <row r="679" spans="1:65" s="2" customFormat="1" ht="16.5" customHeight="1">
      <c r="A679" s="38"/>
      <c r="B679" s="39"/>
      <c r="C679" s="247" t="s">
        <v>1343</v>
      </c>
      <c r="D679" s="247" t="s">
        <v>221</v>
      </c>
      <c r="E679" s="248" t="s">
        <v>382</v>
      </c>
      <c r="F679" s="249" t="s">
        <v>383</v>
      </c>
      <c r="G679" s="250" t="s">
        <v>239</v>
      </c>
      <c r="H679" s="251">
        <v>1</v>
      </c>
      <c r="I679" s="252"/>
      <c r="J679" s="253">
        <f>ROUND(I679*H679,2)</f>
        <v>0</v>
      </c>
      <c r="K679" s="254"/>
      <c r="L679" s="255"/>
      <c r="M679" s="256" t="s">
        <v>1</v>
      </c>
      <c r="N679" s="257" t="s">
        <v>44</v>
      </c>
      <c r="O679" s="91"/>
      <c r="P679" s="244">
        <f>O679*H679</f>
        <v>0</v>
      </c>
      <c r="Q679" s="244">
        <v>0</v>
      </c>
      <c r="R679" s="244">
        <f>Q679*H679</f>
        <v>0</v>
      </c>
      <c r="S679" s="244">
        <v>0</v>
      </c>
      <c r="T679" s="245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46" t="s">
        <v>234</v>
      </c>
      <c r="AT679" s="246" t="s">
        <v>221</v>
      </c>
      <c r="AU679" s="246" t="s">
        <v>555</v>
      </c>
      <c r="AY679" s="15" t="s">
        <v>209</v>
      </c>
      <c r="BE679" s="138">
        <f>IF(N679="základní",J679,0)</f>
        <v>0</v>
      </c>
      <c r="BF679" s="138">
        <f>IF(N679="snížená",J679,0)</f>
        <v>0</v>
      </c>
      <c r="BG679" s="138">
        <f>IF(N679="zákl. přenesená",J679,0)</f>
        <v>0</v>
      </c>
      <c r="BH679" s="138">
        <f>IF(N679="sníž. přenesená",J679,0)</f>
        <v>0</v>
      </c>
      <c r="BI679" s="138">
        <f>IF(N679="nulová",J679,0)</f>
        <v>0</v>
      </c>
      <c r="BJ679" s="15" t="s">
        <v>84</v>
      </c>
      <c r="BK679" s="138">
        <f>ROUND(I679*H679,2)</f>
        <v>0</v>
      </c>
      <c r="BL679" s="15" t="s">
        <v>214</v>
      </c>
      <c r="BM679" s="246" t="s">
        <v>1344</v>
      </c>
    </row>
    <row r="680" spans="1:65" s="2" customFormat="1" ht="24.15" customHeight="1">
      <c r="A680" s="38"/>
      <c r="B680" s="39"/>
      <c r="C680" s="234" t="s">
        <v>1345</v>
      </c>
      <c r="D680" s="234" t="s">
        <v>210</v>
      </c>
      <c r="E680" s="235" t="s">
        <v>386</v>
      </c>
      <c r="F680" s="236" t="s">
        <v>387</v>
      </c>
      <c r="G680" s="237" t="s">
        <v>246</v>
      </c>
      <c r="H680" s="238">
        <v>1</v>
      </c>
      <c r="I680" s="239"/>
      <c r="J680" s="240">
        <f>ROUND(I680*H680,2)</f>
        <v>0</v>
      </c>
      <c r="K680" s="241"/>
      <c r="L680" s="41"/>
      <c r="M680" s="242" t="s">
        <v>1</v>
      </c>
      <c r="N680" s="243" t="s">
        <v>44</v>
      </c>
      <c r="O680" s="91"/>
      <c r="P680" s="244">
        <f>O680*H680</f>
        <v>0</v>
      </c>
      <c r="Q680" s="244">
        <v>0</v>
      </c>
      <c r="R680" s="244">
        <f>Q680*H680</f>
        <v>0</v>
      </c>
      <c r="S680" s="244">
        <v>0</v>
      </c>
      <c r="T680" s="245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46" t="s">
        <v>214</v>
      </c>
      <c r="AT680" s="246" t="s">
        <v>210</v>
      </c>
      <c r="AU680" s="246" t="s">
        <v>555</v>
      </c>
      <c r="AY680" s="15" t="s">
        <v>209</v>
      </c>
      <c r="BE680" s="138">
        <f>IF(N680="základní",J680,0)</f>
        <v>0</v>
      </c>
      <c r="BF680" s="138">
        <f>IF(N680="snížená",J680,0)</f>
        <v>0</v>
      </c>
      <c r="BG680" s="138">
        <f>IF(N680="zákl. přenesená",J680,0)</f>
        <v>0</v>
      </c>
      <c r="BH680" s="138">
        <f>IF(N680="sníž. přenesená",J680,0)</f>
        <v>0</v>
      </c>
      <c r="BI680" s="138">
        <f>IF(N680="nulová",J680,0)</f>
        <v>0</v>
      </c>
      <c r="BJ680" s="15" t="s">
        <v>84</v>
      </c>
      <c r="BK680" s="138">
        <f>ROUND(I680*H680,2)</f>
        <v>0</v>
      </c>
      <c r="BL680" s="15" t="s">
        <v>214</v>
      </c>
      <c r="BM680" s="246" t="s">
        <v>1346</v>
      </c>
    </row>
    <row r="681" spans="1:65" s="2" customFormat="1" ht="21.75" customHeight="1">
      <c r="A681" s="38"/>
      <c r="B681" s="39"/>
      <c r="C681" s="247" t="s">
        <v>1347</v>
      </c>
      <c r="D681" s="247" t="s">
        <v>221</v>
      </c>
      <c r="E681" s="248" t="s">
        <v>390</v>
      </c>
      <c r="F681" s="249" t="s">
        <v>391</v>
      </c>
      <c r="G681" s="250" t="s">
        <v>392</v>
      </c>
      <c r="H681" s="251">
        <v>1</v>
      </c>
      <c r="I681" s="252"/>
      <c r="J681" s="253">
        <f>ROUND(I681*H681,2)</f>
        <v>0</v>
      </c>
      <c r="K681" s="254"/>
      <c r="L681" s="255"/>
      <c r="M681" s="256" t="s">
        <v>1</v>
      </c>
      <c r="N681" s="257" t="s">
        <v>44</v>
      </c>
      <c r="O681" s="91"/>
      <c r="P681" s="244">
        <f>O681*H681</f>
        <v>0</v>
      </c>
      <c r="Q681" s="244">
        <v>0</v>
      </c>
      <c r="R681" s="244">
        <f>Q681*H681</f>
        <v>0</v>
      </c>
      <c r="S681" s="244">
        <v>0</v>
      </c>
      <c r="T681" s="245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246" t="s">
        <v>234</v>
      </c>
      <c r="AT681" s="246" t="s">
        <v>221</v>
      </c>
      <c r="AU681" s="246" t="s">
        <v>555</v>
      </c>
      <c r="AY681" s="15" t="s">
        <v>209</v>
      </c>
      <c r="BE681" s="138">
        <f>IF(N681="základní",J681,0)</f>
        <v>0</v>
      </c>
      <c r="BF681" s="138">
        <f>IF(N681="snížená",J681,0)</f>
        <v>0</v>
      </c>
      <c r="BG681" s="138">
        <f>IF(N681="zákl. přenesená",J681,0)</f>
        <v>0</v>
      </c>
      <c r="BH681" s="138">
        <f>IF(N681="sníž. přenesená",J681,0)</f>
        <v>0</v>
      </c>
      <c r="BI681" s="138">
        <f>IF(N681="nulová",J681,0)</f>
        <v>0</v>
      </c>
      <c r="BJ681" s="15" t="s">
        <v>84</v>
      </c>
      <c r="BK681" s="138">
        <f>ROUND(I681*H681,2)</f>
        <v>0</v>
      </c>
      <c r="BL681" s="15" t="s">
        <v>214</v>
      </c>
      <c r="BM681" s="246" t="s">
        <v>1348</v>
      </c>
    </row>
    <row r="682" spans="1:65" s="2" customFormat="1" ht="16.5" customHeight="1">
      <c r="A682" s="38"/>
      <c r="B682" s="39"/>
      <c r="C682" s="247" t="s">
        <v>1349</v>
      </c>
      <c r="D682" s="247" t="s">
        <v>221</v>
      </c>
      <c r="E682" s="248" t="s">
        <v>395</v>
      </c>
      <c r="F682" s="249" t="s">
        <v>396</v>
      </c>
      <c r="G682" s="250" t="s">
        <v>239</v>
      </c>
      <c r="H682" s="251">
        <v>1</v>
      </c>
      <c r="I682" s="252"/>
      <c r="J682" s="253">
        <f>ROUND(I682*H682,2)</f>
        <v>0</v>
      </c>
      <c r="K682" s="254"/>
      <c r="L682" s="255"/>
      <c r="M682" s="256" t="s">
        <v>1</v>
      </c>
      <c r="N682" s="257" t="s">
        <v>44</v>
      </c>
      <c r="O682" s="91"/>
      <c r="P682" s="244">
        <f>O682*H682</f>
        <v>0</v>
      </c>
      <c r="Q682" s="244">
        <v>1E-05</v>
      </c>
      <c r="R682" s="244">
        <f>Q682*H682</f>
        <v>1E-05</v>
      </c>
      <c r="S682" s="244">
        <v>0</v>
      </c>
      <c r="T682" s="245">
        <f>S682*H682</f>
        <v>0</v>
      </c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R682" s="246" t="s">
        <v>234</v>
      </c>
      <c r="AT682" s="246" t="s">
        <v>221</v>
      </c>
      <c r="AU682" s="246" t="s">
        <v>555</v>
      </c>
      <c r="AY682" s="15" t="s">
        <v>209</v>
      </c>
      <c r="BE682" s="138">
        <f>IF(N682="základní",J682,0)</f>
        <v>0</v>
      </c>
      <c r="BF682" s="138">
        <f>IF(N682="snížená",J682,0)</f>
        <v>0</v>
      </c>
      <c r="BG682" s="138">
        <f>IF(N682="zákl. přenesená",J682,0)</f>
        <v>0</v>
      </c>
      <c r="BH682" s="138">
        <f>IF(N682="sníž. přenesená",J682,0)</f>
        <v>0</v>
      </c>
      <c r="BI682" s="138">
        <f>IF(N682="nulová",J682,0)</f>
        <v>0</v>
      </c>
      <c r="BJ682" s="15" t="s">
        <v>84</v>
      </c>
      <c r="BK682" s="138">
        <f>ROUND(I682*H682,2)</f>
        <v>0</v>
      </c>
      <c r="BL682" s="15" t="s">
        <v>214</v>
      </c>
      <c r="BM682" s="246" t="s">
        <v>1350</v>
      </c>
    </row>
    <row r="683" spans="1:65" s="2" customFormat="1" ht="16.5" customHeight="1">
      <c r="A683" s="38"/>
      <c r="B683" s="39"/>
      <c r="C683" s="247" t="s">
        <v>1351</v>
      </c>
      <c r="D683" s="247" t="s">
        <v>221</v>
      </c>
      <c r="E683" s="248" t="s">
        <v>1352</v>
      </c>
      <c r="F683" s="249" t="s">
        <v>1353</v>
      </c>
      <c r="G683" s="250" t="s">
        <v>239</v>
      </c>
      <c r="H683" s="251">
        <v>1</v>
      </c>
      <c r="I683" s="252"/>
      <c r="J683" s="253">
        <f>ROUND(I683*H683,2)</f>
        <v>0</v>
      </c>
      <c r="K683" s="254"/>
      <c r="L683" s="255"/>
      <c r="M683" s="256" t="s">
        <v>1</v>
      </c>
      <c r="N683" s="257" t="s">
        <v>44</v>
      </c>
      <c r="O683" s="91"/>
      <c r="P683" s="244">
        <f>O683*H683</f>
        <v>0</v>
      </c>
      <c r="Q683" s="244">
        <v>0</v>
      </c>
      <c r="R683" s="244">
        <f>Q683*H683</f>
        <v>0</v>
      </c>
      <c r="S683" s="244">
        <v>0</v>
      </c>
      <c r="T683" s="245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46" t="s">
        <v>234</v>
      </c>
      <c r="AT683" s="246" t="s">
        <v>221</v>
      </c>
      <c r="AU683" s="246" t="s">
        <v>555</v>
      </c>
      <c r="AY683" s="15" t="s">
        <v>209</v>
      </c>
      <c r="BE683" s="138">
        <f>IF(N683="základní",J683,0)</f>
        <v>0</v>
      </c>
      <c r="BF683" s="138">
        <f>IF(N683="snížená",J683,0)</f>
        <v>0</v>
      </c>
      <c r="BG683" s="138">
        <f>IF(N683="zákl. přenesená",J683,0)</f>
        <v>0</v>
      </c>
      <c r="BH683" s="138">
        <f>IF(N683="sníž. přenesená",J683,0)</f>
        <v>0</v>
      </c>
      <c r="BI683" s="138">
        <f>IF(N683="nulová",J683,0)</f>
        <v>0</v>
      </c>
      <c r="BJ683" s="15" t="s">
        <v>84</v>
      </c>
      <c r="BK683" s="138">
        <f>ROUND(I683*H683,2)</f>
        <v>0</v>
      </c>
      <c r="BL683" s="15" t="s">
        <v>214</v>
      </c>
      <c r="BM683" s="246" t="s">
        <v>1354</v>
      </c>
    </row>
    <row r="684" spans="1:65" s="2" customFormat="1" ht="16.5" customHeight="1">
      <c r="A684" s="38"/>
      <c r="B684" s="39"/>
      <c r="C684" s="234" t="s">
        <v>1355</v>
      </c>
      <c r="D684" s="234" t="s">
        <v>210</v>
      </c>
      <c r="E684" s="235" t="s">
        <v>403</v>
      </c>
      <c r="F684" s="236" t="s">
        <v>404</v>
      </c>
      <c r="G684" s="237" t="s">
        <v>239</v>
      </c>
      <c r="H684" s="238">
        <v>1</v>
      </c>
      <c r="I684" s="239"/>
      <c r="J684" s="240">
        <f>ROUND(I684*H684,2)</f>
        <v>0</v>
      </c>
      <c r="K684" s="241"/>
      <c r="L684" s="41"/>
      <c r="M684" s="242" t="s">
        <v>1</v>
      </c>
      <c r="N684" s="243" t="s">
        <v>44</v>
      </c>
      <c r="O684" s="91"/>
      <c r="P684" s="244">
        <f>O684*H684</f>
        <v>0</v>
      </c>
      <c r="Q684" s="244">
        <v>0</v>
      </c>
      <c r="R684" s="244">
        <f>Q684*H684</f>
        <v>0</v>
      </c>
      <c r="S684" s="244">
        <v>0</v>
      </c>
      <c r="T684" s="245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46" t="s">
        <v>214</v>
      </c>
      <c r="AT684" s="246" t="s">
        <v>210</v>
      </c>
      <c r="AU684" s="246" t="s">
        <v>555</v>
      </c>
      <c r="AY684" s="15" t="s">
        <v>209</v>
      </c>
      <c r="BE684" s="138">
        <f>IF(N684="základní",J684,0)</f>
        <v>0</v>
      </c>
      <c r="BF684" s="138">
        <f>IF(N684="snížená",J684,0)</f>
        <v>0</v>
      </c>
      <c r="BG684" s="138">
        <f>IF(N684="zákl. přenesená",J684,0)</f>
        <v>0</v>
      </c>
      <c r="BH684" s="138">
        <f>IF(N684="sníž. přenesená",J684,0)</f>
        <v>0</v>
      </c>
      <c r="BI684" s="138">
        <f>IF(N684="nulová",J684,0)</f>
        <v>0</v>
      </c>
      <c r="BJ684" s="15" t="s">
        <v>84</v>
      </c>
      <c r="BK684" s="138">
        <f>ROUND(I684*H684,2)</f>
        <v>0</v>
      </c>
      <c r="BL684" s="15" t="s">
        <v>214</v>
      </c>
      <c r="BM684" s="246" t="s">
        <v>1356</v>
      </c>
    </row>
    <row r="685" spans="1:63" s="13" customFormat="1" ht="20.85" customHeight="1">
      <c r="A685" s="13"/>
      <c r="B685" s="260"/>
      <c r="C685" s="261"/>
      <c r="D685" s="262" t="s">
        <v>78</v>
      </c>
      <c r="E685" s="262" t="s">
        <v>1357</v>
      </c>
      <c r="F685" s="262" t="s">
        <v>1358</v>
      </c>
      <c r="G685" s="261"/>
      <c r="H685" s="261"/>
      <c r="I685" s="263"/>
      <c r="J685" s="264">
        <f>BK685</f>
        <v>0</v>
      </c>
      <c r="K685" s="261"/>
      <c r="L685" s="265"/>
      <c r="M685" s="266"/>
      <c r="N685" s="267"/>
      <c r="O685" s="267"/>
      <c r="P685" s="268">
        <f>P686+SUM(P687:P711)</f>
        <v>0</v>
      </c>
      <c r="Q685" s="267"/>
      <c r="R685" s="268">
        <f>R686+SUM(R687:R711)</f>
        <v>2.7048349999999997</v>
      </c>
      <c r="S685" s="267"/>
      <c r="T685" s="269">
        <f>T686+SUM(T687:T711)</f>
        <v>0.2</v>
      </c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R685" s="270" t="s">
        <v>84</v>
      </c>
      <c r="AT685" s="271" t="s">
        <v>78</v>
      </c>
      <c r="AU685" s="271" t="s">
        <v>555</v>
      </c>
      <c r="AY685" s="270" t="s">
        <v>209</v>
      </c>
      <c r="BK685" s="272">
        <f>BK686+SUM(BK687:BK711)</f>
        <v>0</v>
      </c>
    </row>
    <row r="686" spans="1:65" s="2" customFormat="1" ht="16.5" customHeight="1">
      <c r="A686" s="38"/>
      <c r="B686" s="39"/>
      <c r="C686" s="247" t="s">
        <v>1359</v>
      </c>
      <c r="D686" s="247" t="s">
        <v>221</v>
      </c>
      <c r="E686" s="248" t="s">
        <v>947</v>
      </c>
      <c r="F686" s="249" t="s">
        <v>948</v>
      </c>
      <c r="G686" s="250" t="s">
        <v>239</v>
      </c>
      <c r="H686" s="251">
        <v>1</v>
      </c>
      <c r="I686" s="252"/>
      <c r="J686" s="253">
        <f>ROUND(I686*H686,2)</f>
        <v>0</v>
      </c>
      <c r="K686" s="254"/>
      <c r="L686" s="255"/>
      <c r="M686" s="256" t="s">
        <v>1</v>
      </c>
      <c r="N686" s="257" t="s">
        <v>44</v>
      </c>
      <c r="O686" s="91"/>
      <c r="P686" s="244">
        <f>O686*H686</f>
        <v>0</v>
      </c>
      <c r="Q686" s="244">
        <v>0</v>
      </c>
      <c r="R686" s="244">
        <f>Q686*H686</f>
        <v>0</v>
      </c>
      <c r="S686" s="244">
        <v>0</v>
      </c>
      <c r="T686" s="245">
        <f>S686*H686</f>
        <v>0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246" t="s">
        <v>234</v>
      </c>
      <c r="AT686" s="246" t="s">
        <v>221</v>
      </c>
      <c r="AU686" s="246" t="s">
        <v>234</v>
      </c>
      <c r="AY686" s="15" t="s">
        <v>209</v>
      </c>
      <c r="BE686" s="138">
        <f>IF(N686="základní",J686,0)</f>
        <v>0</v>
      </c>
      <c r="BF686" s="138">
        <f>IF(N686="snížená",J686,0)</f>
        <v>0</v>
      </c>
      <c r="BG686" s="138">
        <f>IF(N686="zákl. přenesená",J686,0)</f>
        <v>0</v>
      </c>
      <c r="BH686" s="138">
        <f>IF(N686="sníž. přenesená",J686,0)</f>
        <v>0</v>
      </c>
      <c r="BI686" s="138">
        <f>IF(N686="nulová",J686,0)</f>
        <v>0</v>
      </c>
      <c r="BJ686" s="15" t="s">
        <v>84</v>
      </c>
      <c r="BK686" s="138">
        <f>ROUND(I686*H686,2)</f>
        <v>0</v>
      </c>
      <c r="BL686" s="15" t="s">
        <v>214</v>
      </c>
      <c r="BM686" s="246" t="s">
        <v>1360</v>
      </c>
    </row>
    <row r="687" spans="1:65" s="2" customFormat="1" ht="24.15" customHeight="1">
      <c r="A687" s="38"/>
      <c r="B687" s="39"/>
      <c r="C687" s="234" t="s">
        <v>1361</v>
      </c>
      <c r="D687" s="234" t="s">
        <v>210</v>
      </c>
      <c r="E687" s="235" t="s">
        <v>951</v>
      </c>
      <c r="F687" s="236" t="s">
        <v>387</v>
      </c>
      <c r="G687" s="237" t="s">
        <v>246</v>
      </c>
      <c r="H687" s="238">
        <v>20</v>
      </c>
      <c r="I687" s="239"/>
      <c r="J687" s="240">
        <f>ROUND(I687*H687,2)</f>
        <v>0</v>
      </c>
      <c r="K687" s="241"/>
      <c r="L687" s="41"/>
      <c r="M687" s="242" t="s">
        <v>1</v>
      </c>
      <c r="N687" s="243" t="s">
        <v>44</v>
      </c>
      <c r="O687" s="91"/>
      <c r="P687" s="244">
        <f>O687*H687</f>
        <v>0</v>
      </c>
      <c r="Q687" s="244">
        <v>0</v>
      </c>
      <c r="R687" s="244">
        <f>Q687*H687</f>
        <v>0</v>
      </c>
      <c r="S687" s="244">
        <v>0</v>
      </c>
      <c r="T687" s="245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246" t="s">
        <v>214</v>
      </c>
      <c r="AT687" s="246" t="s">
        <v>210</v>
      </c>
      <c r="AU687" s="246" t="s">
        <v>234</v>
      </c>
      <c r="AY687" s="15" t="s">
        <v>209</v>
      </c>
      <c r="BE687" s="138">
        <f>IF(N687="základní",J687,0)</f>
        <v>0</v>
      </c>
      <c r="BF687" s="138">
        <f>IF(N687="snížená",J687,0)</f>
        <v>0</v>
      </c>
      <c r="BG687" s="138">
        <f>IF(N687="zákl. přenesená",J687,0)</f>
        <v>0</v>
      </c>
      <c r="BH687" s="138">
        <f>IF(N687="sníž. přenesená",J687,0)</f>
        <v>0</v>
      </c>
      <c r="BI687" s="138">
        <f>IF(N687="nulová",J687,0)</f>
        <v>0</v>
      </c>
      <c r="BJ687" s="15" t="s">
        <v>84</v>
      </c>
      <c r="BK687" s="138">
        <f>ROUND(I687*H687,2)</f>
        <v>0</v>
      </c>
      <c r="BL687" s="15" t="s">
        <v>214</v>
      </c>
      <c r="BM687" s="246" t="s">
        <v>1362</v>
      </c>
    </row>
    <row r="688" spans="1:65" s="2" customFormat="1" ht="16.5" customHeight="1">
      <c r="A688" s="38"/>
      <c r="B688" s="39"/>
      <c r="C688" s="247" t="s">
        <v>1363</v>
      </c>
      <c r="D688" s="247" t="s">
        <v>221</v>
      </c>
      <c r="E688" s="248" t="s">
        <v>954</v>
      </c>
      <c r="F688" s="249" t="s">
        <v>955</v>
      </c>
      <c r="G688" s="250" t="s">
        <v>239</v>
      </c>
      <c r="H688" s="251">
        <v>1</v>
      </c>
      <c r="I688" s="252"/>
      <c r="J688" s="253">
        <f>ROUND(I688*H688,2)</f>
        <v>0</v>
      </c>
      <c r="K688" s="254"/>
      <c r="L688" s="255"/>
      <c r="M688" s="256" t="s">
        <v>1</v>
      </c>
      <c r="N688" s="257" t="s">
        <v>44</v>
      </c>
      <c r="O688" s="91"/>
      <c r="P688" s="244">
        <f>O688*H688</f>
        <v>0</v>
      </c>
      <c r="Q688" s="244">
        <v>0.00015</v>
      </c>
      <c r="R688" s="244">
        <f>Q688*H688</f>
        <v>0.00015</v>
      </c>
      <c r="S688" s="244">
        <v>0</v>
      </c>
      <c r="T688" s="245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46" t="s">
        <v>234</v>
      </c>
      <c r="AT688" s="246" t="s">
        <v>221</v>
      </c>
      <c r="AU688" s="246" t="s">
        <v>234</v>
      </c>
      <c r="AY688" s="15" t="s">
        <v>209</v>
      </c>
      <c r="BE688" s="138">
        <f>IF(N688="základní",J688,0)</f>
        <v>0</v>
      </c>
      <c r="BF688" s="138">
        <f>IF(N688="snížená",J688,0)</f>
        <v>0</v>
      </c>
      <c r="BG688" s="138">
        <f>IF(N688="zákl. přenesená",J688,0)</f>
        <v>0</v>
      </c>
      <c r="BH688" s="138">
        <f>IF(N688="sníž. přenesená",J688,0)</f>
        <v>0</v>
      </c>
      <c r="BI688" s="138">
        <f>IF(N688="nulová",J688,0)</f>
        <v>0</v>
      </c>
      <c r="BJ688" s="15" t="s">
        <v>84</v>
      </c>
      <c r="BK688" s="138">
        <f>ROUND(I688*H688,2)</f>
        <v>0</v>
      </c>
      <c r="BL688" s="15" t="s">
        <v>214</v>
      </c>
      <c r="BM688" s="246" t="s">
        <v>1364</v>
      </c>
    </row>
    <row r="689" spans="1:65" s="2" customFormat="1" ht="16.5" customHeight="1">
      <c r="A689" s="38"/>
      <c r="B689" s="39"/>
      <c r="C689" s="247" t="s">
        <v>1365</v>
      </c>
      <c r="D689" s="247" t="s">
        <v>221</v>
      </c>
      <c r="E689" s="248" t="s">
        <v>958</v>
      </c>
      <c r="F689" s="249" t="s">
        <v>378</v>
      </c>
      <c r="G689" s="250" t="s">
        <v>379</v>
      </c>
      <c r="H689" s="251">
        <v>20</v>
      </c>
      <c r="I689" s="252"/>
      <c r="J689" s="253">
        <f>ROUND(I689*H689,2)</f>
        <v>0</v>
      </c>
      <c r="K689" s="254"/>
      <c r="L689" s="255"/>
      <c r="M689" s="256" t="s">
        <v>1</v>
      </c>
      <c r="N689" s="257" t="s">
        <v>44</v>
      </c>
      <c r="O689" s="91"/>
      <c r="P689" s="244">
        <f>O689*H689</f>
        <v>0</v>
      </c>
      <c r="Q689" s="244">
        <v>0.001</v>
      </c>
      <c r="R689" s="244">
        <f>Q689*H689</f>
        <v>0.02</v>
      </c>
      <c r="S689" s="244">
        <v>0</v>
      </c>
      <c r="T689" s="245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246" t="s">
        <v>234</v>
      </c>
      <c r="AT689" s="246" t="s">
        <v>221</v>
      </c>
      <c r="AU689" s="246" t="s">
        <v>234</v>
      </c>
      <c r="AY689" s="15" t="s">
        <v>209</v>
      </c>
      <c r="BE689" s="138">
        <f>IF(N689="základní",J689,0)</f>
        <v>0</v>
      </c>
      <c r="BF689" s="138">
        <f>IF(N689="snížená",J689,0)</f>
        <v>0</v>
      </c>
      <c r="BG689" s="138">
        <f>IF(N689="zákl. přenesená",J689,0)</f>
        <v>0</v>
      </c>
      <c r="BH689" s="138">
        <f>IF(N689="sníž. přenesená",J689,0)</f>
        <v>0</v>
      </c>
      <c r="BI689" s="138">
        <f>IF(N689="nulová",J689,0)</f>
        <v>0</v>
      </c>
      <c r="BJ689" s="15" t="s">
        <v>84</v>
      </c>
      <c r="BK689" s="138">
        <f>ROUND(I689*H689,2)</f>
        <v>0</v>
      </c>
      <c r="BL689" s="15" t="s">
        <v>214</v>
      </c>
      <c r="BM689" s="246" t="s">
        <v>1366</v>
      </c>
    </row>
    <row r="690" spans="1:65" s="2" customFormat="1" ht="24.15" customHeight="1">
      <c r="A690" s="38"/>
      <c r="B690" s="39"/>
      <c r="C690" s="234" t="s">
        <v>1367</v>
      </c>
      <c r="D690" s="234" t="s">
        <v>210</v>
      </c>
      <c r="E690" s="235" t="s">
        <v>961</v>
      </c>
      <c r="F690" s="236" t="s">
        <v>962</v>
      </c>
      <c r="G690" s="237" t="s">
        <v>246</v>
      </c>
      <c r="H690" s="238">
        <v>20</v>
      </c>
      <c r="I690" s="239"/>
      <c r="J690" s="240">
        <f>ROUND(I690*H690,2)</f>
        <v>0</v>
      </c>
      <c r="K690" s="241"/>
      <c r="L690" s="41"/>
      <c r="M690" s="242" t="s">
        <v>1</v>
      </c>
      <c r="N690" s="243" t="s">
        <v>44</v>
      </c>
      <c r="O690" s="91"/>
      <c r="P690" s="244">
        <f>O690*H690</f>
        <v>0</v>
      </c>
      <c r="Q690" s="244">
        <v>0</v>
      </c>
      <c r="R690" s="244">
        <f>Q690*H690</f>
        <v>0</v>
      </c>
      <c r="S690" s="244">
        <v>0</v>
      </c>
      <c r="T690" s="245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46" t="s">
        <v>214</v>
      </c>
      <c r="AT690" s="246" t="s">
        <v>210</v>
      </c>
      <c r="AU690" s="246" t="s">
        <v>234</v>
      </c>
      <c r="AY690" s="15" t="s">
        <v>209</v>
      </c>
      <c r="BE690" s="138">
        <f>IF(N690="základní",J690,0)</f>
        <v>0</v>
      </c>
      <c r="BF690" s="138">
        <f>IF(N690="snížená",J690,0)</f>
        <v>0</v>
      </c>
      <c r="BG690" s="138">
        <f>IF(N690="zákl. přenesená",J690,0)</f>
        <v>0</v>
      </c>
      <c r="BH690" s="138">
        <f>IF(N690="sníž. přenesená",J690,0)</f>
        <v>0</v>
      </c>
      <c r="BI690" s="138">
        <f>IF(N690="nulová",J690,0)</f>
        <v>0</v>
      </c>
      <c r="BJ690" s="15" t="s">
        <v>84</v>
      </c>
      <c r="BK690" s="138">
        <f>ROUND(I690*H690,2)</f>
        <v>0</v>
      </c>
      <c r="BL690" s="15" t="s">
        <v>214</v>
      </c>
      <c r="BM690" s="246" t="s">
        <v>1368</v>
      </c>
    </row>
    <row r="691" spans="1:65" s="2" customFormat="1" ht="24.15" customHeight="1">
      <c r="A691" s="38"/>
      <c r="B691" s="39"/>
      <c r="C691" s="234" t="s">
        <v>1369</v>
      </c>
      <c r="D691" s="234" t="s">
        <v>210</v>
      </c>
      <c r="E691" s="235" t="s">
        <v>965</v>
      </c>
      <c r="F691" s="236" t="s">
        <v>966</v>
      </c>
      <c r="G691" s="237" t="s">
        <v>246</v>
      </c>
      <c r="H691" s="238">
        <v>20</v>
      </c>
      <c r="I691" s="239"/>
      <c r="J691" s="240">
        <f>ROUND(I691*H691,2)</f>
        <v>0</v>
      </c>
      <c r="K691" s="241"/>
      <c r="L691" s="41"/>
      <c r="M691" s="242" t="s">
        <v>1</v>
      </c>
      <c r="N691" s="243" t="s">
        <v>44</v>
      </c>
      <c r="O691" s="91"/>
      <c r="P691" s="244">
        <f>O691*H691</f>
        <v>0</v>
      </c>
      <c r="Q691" s="244">
        <v>0</v>
      </c>
      <c r="R691" s="244">
        <f>Q691*H691</f>
        <v>0</v>
      </c>
      <c r="S691" s="244">
        <v>0</v>
      </c>
      <c r="T691" s="245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46" t="s">
        <v>214</v>
      </c>
      <c r="AT691" s="246" t="s">
        <v>210</v>
      </c>
      <c r="AU691" s="246" t="s">
        <v>234</v>
      </c>
      <c r="AY691" s="15" t="s">
        <v>209</v>
      </c>
      <c r="BE691" s="138">
        <f>IF(N691="základní",J691,0)</f>
        <v>0</v>
      </c>
      <c r="BF691" s="138">
        <f>IF(N691="snížená",J691,0)</f>
        <v>0</v>
      </c>
      <c r="BG691" s="138">
        <f>IF(N691="zákl. přenesená",J691,0)</f>
        <v>0</v>
      </c>
      <c r="BH691" s="138">
        <f>IF(N691="sníž. přenesená",J691,0)</f>
        <v>0</v>
      </c>
      <c r="BI691" s="138">
        <f>IF(N691="nulová",J691,0)</f>
        <v>0</v>
      </c>
      <c r="BJ691" s="15" t="s">
        <v>84</v>
      </c>
      <c r="BK691" s="138">
        <f>ROUND(I691*H691,2)</f>
        <v>0</v>
      </c>
      <c r="BL691" s="15" t="s">
        <v>214</v>
      </c>
      <c r="BM691" s="246" t="s">
        <v>1370</v>
      </c>
    </row>
    <row r="692" spans="1:65" s="2" customFormat="1" ht="16.5" customHeight="1">
      <c r="A692" s="38"/>
      <c r="B692" s="39"/>
      <c r="C692" s="234" t="s">
        <v>1371</v>
      </c>
      <c r="D692" s="234" t="s">
        <v>210</v>
      </c>
      <c r="E692" s="235" t="s">
        <v>280</v>
      </c>
      <c r="F692" s="236" t="s">
        <v>281</v>
      </c>
      <c r="G692" s="237" t="s">
        <v>282</v>
      </c>
      <c r="H692" s="238">
        <v>21</v>
      </c>
      <c r="I692" s="239"/>
      <c r="J692" s="240">
        <f>ROUND(I692*H692,2)</f>
        <v>0</v>
      </c>
      <c r="K692" s="241"/>
      <c r="L692" s="41"/>
      <c r="M692" s="242" t="s">
        <v>1</v>
      </c>
      <c r="N692" s="243" t="s">
        <v>44</v>
      </c>
      <c r="O692" s="91"/>
      <c r="P692" s="244">
        <f>O692*H692</f>
        <v>0</v>
      </c>
      <c r="Q692" s="244">
        <v>0</v>
      </c>
      <c r="R692" s="244">
        <f>Q692*H692</f>
        <v>0</v>
      </c>
      <c r="S692" s="244">
        <v>0</v>
      </c>
      <c r="T692" s="245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46" t="s">
        <v>214</v>
      </c>
      <c r="AT692" s="246" t="s">
        <v>210</v>
      </c>
      <c r="AU692" s="246" t="s">
        <v>234</v>
      </c>
      <c r="AY692" s="15" t="s">
        <v>209</v>
      </c>
      <c r="BE692" s="138">
        <f>IF(N692="základní",J692,0)</f>
        <v>0</v>
      </c>
      <c r="BF692" s="138">
        <f>IF(N692="snížená",J692,0)</f>
        <v>0</v>
      </c>
      <c r="BG692" s="138">
        <f>IF(N692="zákl. přenesená",J692,0)</f>
        <v>0</v>
      </c>
      <c r="BH692" s="138">
        <f>IF(N692="sníž. přenesená",J692,0)</f>
        <v>0</v>
      </c>
      <c r="BI692" s="138">
        <f>IF(N692="nulová",J692,0)</f>
        <v>0</v>
      </c>
      <c r="BJ692" s="15" t="s">
        <v>84</v>
      </c>
      <c r="BK692" s="138">
        <f>ROUND(I692*H692,2)</f>
        <v>0</v>
      </c>
      <c r="BL692" s="15" t="s">
        <v>214</v>
      </c>
      <c r="BM692" s="246" t="s">
        <v>1372</v>
      </c>
    </row>
    <row r="693" spans="1:65" s="2" customFormat="1" ht="16.5" customHeight="1">
      <c r="A693" s="38"/>
      <c r="B693" s="39"/>
      <c r="C693" s="234" t="s">
        <v>1373</v>
      </c>
      <c r="D693" s="234" t="s">
        <v>210</v>
      </c>
      <c r="E693" s="235" t="s">
        <v>300</v>
      </c>
      <c r="F693" s="236" t="s">
        <v>301</v>
      </c>
      <c r="G693" s="237" t="s">
        <v>282</v>
      </c>
      <c r="H693" s="238">
        <v>21</v>
      </c>
      <c r="I693" s="239"/>
      <c r="J693" s="240">
        <f>ROUND(I693*H693,2)</f>
        <v>0</v>
      </c>
      <c r="K693" s="241"/>
      <c r="L693" s="41"/>
      <c r="M693" s="242" t="s">
        <v>1</v>
      </c>
      <c r="N693" s="243" t="s">
        <v>44</v>
      </c>
      <c r="O693" s="91"/>
      <c r="P693" s="244">
        <f>O693*H693</f>
        <v>0</v>
      </c>
      <c r="Q693" s="244">
        <v>0</v>
      </c>
      <c r="R693" s="244">
        <f>Q693*H693</f>
        <v>0</v>
      </c>
      <c r="S693" s="244">
        <v>0</v>
      </c>
      <c r="T693" s="245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46" t="s">
        <v>214</v>
      </c>
      <c r="AT693" s="246" t="s">
        <v>210</v>
      </c>
      <c r="AU693" s="246" t="s">
        <v>234</v>
      </c>
      <c r="AY693" s="15" t="s">
        <v>209</v>
      </c>
      <c r="BE693" s="138">
        <f>IF(N693="základní",J693,0)</f>
        <v>0</v>
      </c>
      <c r="BF693" s="138">
        <f>IF(N693="snížená",J693,0)</f>
        <v>0</v>
      </c>
      <c r="BG693" s="138">
        <f>IF(N693="zákl. přenesená",J693,0)</f>
        <v>0</v>
      </c>
      <c r="BH693" s="138">
        <f>IF(N693="sníž. přenesená",J693,0)</f>
        <v>0</v>
      </c>
      <c r="BI693" s="138">
        <f>IF(N693="nulová",J693,0)</f>
        <v>0</v>
      </c>
      <c r="BJ693" s="15" t="s">
        <v>84</v>
      </c>
      <c r="BK693" s="138">
        <f>ROUND(I693*H693,2)</f>
        <v>0</v>
      </c>
      <c r="BL693" s="15" t="s">
        <v>214</v>
      </c>
      <c r="BM693" s="246" t="s">
        <v>1374</v>
      </c>
    </row>
    <row r="694" spans="1:65" s="2" customFormat="1" ht="24.15" customHeight="1">
      <c r="A694" s="38"/>
      <c r="B694" s="39"/>
      <c r="C694" s="234" t="s">
        <v>1375</v>
      </c>
      <c r="D694" s="234" t="s">
        <v>210</v>
      </c>
      <c r="E694" s="235" t="s">
        <v>897</v>
      </c>
      <c r="F694" s="236" t="s">
        <v>898</v>
      </c>
      <c r="G694" s="237" t="s">
        <v>246</v>
      </c>
      <c r="H694" s="238">
        <v>42</v>
      </c>
      <c r="I694" s="239"/>
      <c r="J694" s="240">
        <f>ROUND(I694*H694,2)</f>
        <v>0</v>
      </c>
      <c r="K694" s="241"/>
      <c r="L694" s="41"/>
      <c r="M694" s="242" t="s">
        <v>1</v>
      </c>
      <c r="N694" s="243" t="s">
        <v>44</v>
      </c>
      <c r="O694" s="91"/>
      <c r="P694" s="244">
        <f>O694*H694</f>
        <v>0</v>
      </c>
      <c r="Q694" s="244">
        <v>0</v>
      </c>
      <c r="R694" s="244">
        <f>Q694*H694</f>
        <v>0</v>
      </c>
      <c r="S694" s="244">
        <v>0</v>
      </c>
      <c r="T694" s="245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46" t="s">
        <v>214</v>
      </c>
      <c r="AT694" s="246" t="s">
        <v>210</v>
      </c>
      <c r="AU694" s="246" t="s">
        <v>234</v>
      </c>
      <c r="AY694" s="15" t="s">
        <v>209</v>
      </c>
      <c r="BE694" s="138">
        <f>IF(N694="základní",J694,0)</f>
        <v>0</v>
      </c>
      <c r="BF694" s="138">
        <f>IF(N694="snížená",J694,0)</f>
        <v>0</v>
      </c>
      <c r="BG694" s="138">
        <f>IF(N694="zákl. přenesená",J694,0)</f>
        <v>0</v>
      </c>
      <c r="BH694" s="138">
        <f>IF(N694="sníž. přenesená",J694,0)</f>
        <v>0</v>
      </c>
      <c r="BI694" s="138">
        <f>IF(N694="nulová",J694,0)</f>
        <v>0</v>
      </c>
      <c r="BJ694" s="15" t="s">
        <v>84</v>
      </c>
      <c r="BK694" s="138">
        <f>ROUND(I694*H694,2)</f>
        <v>0</v>
      </c>
      <c r="BL694" s="15" t="s">
        <v>214</v>
      </c>
      <c r="BM694" s="246" t="s">
        <v>1376</v>
      </c>
    </row>
    <row r="695" spans="1:65" s="2" customFormat="1" ht="24.15" customHeight="1">
      <c r="A695" s="38"/>
      <c r="B695" s="39"/>
      <c r="C695" s="247" t="s">
        <v>1377</v>
      </c>
      <c r="D695" s="247" t="s">
        <v>221</v>
      </c>
      <c r="E695" s="248" t="s">
        <v>993</v>
      </c>
      <c r="F695" s="249" t="s">
        <v>253</v>
      </c>
      <c r="G695" s="250" t="s">
        <v>246</v>
      </c>
      <c r="H695" s="251">
        <v>44</v>
      </c>
      <c r="I695" s="252"/>
      <c r="J695" s="253">
        <f>ROUND(I695*H695,2)</f>
        <v>0</v>
      </c>
      <c r="K695" s="254"/>
      <c r="L695" s="255"/>
      <c r="M695" s="256" t="s">
        <v>1</v>
      </c>
      <c r="N695" s="257" t="s">
        <v>44</v>
      </c>
      <c r="O695" s="91"/>
      <c r="P695" s="244">
        <f>O695*H695</f>
        <v>0</v>
      </c>
      <c r="Q695" s="244">
        <v>0.00019</v>
      </c>
      <c r="R695" s="244">
        <f>Q695*H695</f>
        <v>0.008360000000000001</v>
      </c>
      <c r="S695" s="244">
        <v>0</v>
      </c>
      <c r="T695" s="245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46" t="s">
        <v>234</v>
      </c>
      <c r="AT695" s="246" t="s">
        <v>221</v>
      </c>
      <c r="AU695" s="246" t="s">
        <v>234</v>
      </c>
      <c r="AY695" s="15" t="s">
        <v>209</v>
      </c>
      <c r="BE695" s="138">
        <f>IF(N695="základní",J695,0)</f>
        <v>0</v>
      </c>
      <c r="BF695" s="138">
        <f>IF(N695="snížená",J695,0)</f>
        <v>0</v>
      </c>
      <c r="BG695" s="138">
        <f>IF(N695="zákl. přenesená",J695,0)</f>
        <v>0</v>
      </c>
      <c r="BH695" s="138">
        <f>IF(N695="sníž. přenesená",J695,0)</f>
        <v>0</v>
      </c>
      <c r="BI695" s="138">
        <f>IF(N695="nulová",J695,0)</f>
        <v>0</v>
      </c>
      <c r="BJ695" s="15" t="s">
        <v>84</v>
      </c>
      <c r="BK695" s="138">
        <f>ROUND(I695*H695,2)</f>
        <v>0</v>
      </c>
      <c r="BL695" s="15" t="s">
        <v>214</v>
      </c>
      <c r="BM695" s="246" t="s">
        <v>1378</v>
      </c>
    </row>
    <row r="696" spans="1:65" s="2" customFormat="1" ht="16.5" customHeight="1">
      <c r="A696" s="38"/>
      <c r="B696" s="39"/>
      <c r="C696" s="247" t="s">
        <v>1379</v>
      </c>
      <c r="D696" s="247" t="s">
        <v>221</v>
      </c>
      <c r="E696" s="248" t="s">
        <v>257</v>
      </c>
      <c r="F696" s="249" t="s">
        <v>258</v>
      </c>
      <c r="G696" s="250" t="s">
        <v>259</v>
      </c>
      <c r="H696" s="251">
        <v>0.042</v>
      </c>
      <c r="I696" s="252"/>
      <c r="J696" s="253">
        <f>ROUND(I696*H696,2)</f>
        <v>0</v>
      </c>
      <c r="K696" s="254"/>
      <c r="L696" s="255"/>
      <c r="M696" s="256" t="s">
        <v>1</v>
      </c>
      <c r="N696" s="257" t="s">
        <v>44</v>
      </c>
      <c r="O696" s="91"/>
      <c r="P696" s="244">
        <f>O696*H696</f>
        <v>0</v>
      </c>
      <c r="Q696" s="244">
        <v>0.9</v>
      </c>
      <c r="R696" s="244">
        <f>Q696*H696</f>
        <v>0.0378</v>
      </c>
      <c r="S696" s="244">
        <v>0</v>
      </c>
      <c r="T696" s="245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46" t="s">
        <v>234</v>
      </c>
      <c r="AT696" s="246" t="s">
        <v>221</v>
      </c>
      <c r="AU696" s="246" t="s">
        <v>234</v>
      </c>
      <c r="AY696" s="15" t="s">
        <v>209</v>
      </c>
      <c r="BE696" s="138">
        <f>IF(N696="základní",J696,0)</f>
        <v>0</v>
      </c>
      <c r="BF696" s="138">
        <f>IF(N696="snížená",J696,0)</f>
        <v>0</v>
      </c>
      <c r="BG696" s="138">
        <f>IF(N696="zákl. přenesená",J696,0)</f>
        <v>0</v>
      </c>
      <c r="BH696" s="138">
        <f>IF(N696="sníž. přenesená",J696,0)</f>
        <v>0</v>
      </c>
      <c r="BI696" s="138">
        <f>IF(N696="nulová",J696,0)</f>
        <v>0</v>
      </c>
      <c r="BJ696" s="15" t="s">
        <v>84</v>
      </c>
      <c r="BK696" s="138">
        <f>ROUND(I696*H696,2)</f>
        <v>0</v>
      </c>
      <c r="BL696" s="15" t="s">
        <v>214</v>
      </c>
      <c r="BM696" s="246" t="s">
        <v>1380</v>
      </c>
    </row>
    <row r="697" spans="1:65" s="2" customFormat="1" ht="21.75" customHeight="1">
      <c r="A697" s="38"/>
      <c r="B697" s="39"/>
      <c r="C697" s="247" t="s">
        <v>1381</v>
      </c>
      <c r="D697" s="247" t="s">
        <v>221</v>
      </c>
      <c r="E697" s="248" t="s">
        <v>262</v>
      </c>
      <c r="F697" s="249" t="s">
        <v>263</v>
      </c>
      <c r="G697" s="250" t="s">
        <v>246</v>
      </c>
      <c r="H697" s="251">
        <v>42</v>
      </c>
      <c r="I697" s="252"/>
      <c r="J697" s="253">
        <f>ROUND(I697*H697,2)</f>
        <v>0</v>
      </c>
      <c r="K697" s="254"/>
      <c r="L697" s="255"/>
      <c r="M697" s="256" t="s">
        <v>1</v>
      </c>
      <c r="N697" s="257" t="s">
        <v>44</v>
      </c>
      <c r="O697" s="91"/>
      <c r="P697" s="244">
        <f>O697*H697</f>
        <v>0</v>
      </c>
      <c r="Q697" s="244">
        <v>0</v>
      </c>
      <c r="R697" s="244">
        <f>Q697*H697</f>
        <v>0</v>
      </c>
      <c r="S697" s="244">
        <v>0</v>
      </c>
      <c r="T697" s="245">
        <f>S697*H697</f>
        <v>0</v>
      </c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R697" s="246" t="s">
        <v>234</v>
      </c>
      <c r="AT697" s="246" t="s">
        <v>221</v>
      </c>
      <c r="AU697" s="246" t="s">
        <v>234</v>
      </c>
      <c r="AY697" s="15" t="s">
        <v>209</v>
      </c>
      <c r="BE697" s="138">
        <f>IF(N697="základní",J697,0)</f>
        <v>0</v>
      </c>
      <c r="BF697" s="138">
        <f>IF(N697="snížená",J697,0)</f>
        <v>0</v>
      </c>
      <c r="BG697" s="138">
        <f>IF(N697="zákl. přenesená",J697,0)</f>
        <v>0</v>
      </c>
      <c r="BH697" s="138">
        <f>IF(N697="sníž. přenesená",J697,0)</f>
        <v>0</v>
      </c>
      <c r="BI697" s="138">
        <f>IF(N697="nulová",J697,0)</f>
        <v>0</v>
      </c>
      <c r="BJ697" s="15" t="s">
        <v>84</v>
      </c>
      <c r="BK697" s="138">
        <f>ROUND(I697*H697,2)</f>
        <v>0</v>
      </c>
      <c r="BL697" s="15" t="s">
        <v>214</v>
      </c>
      <c r="BM697" s="246" t="s">
        <v>1382</v>
      </c>
    </row>
    <row r="698" spans="1:65" s="2" customFormat="1" ht="16.5" customHeight="1">
      <c r="A698" s="38"/>
      <c r="B698" s="39"/>
      <c r="C698" s="234" t="s">
        <v>1383</v>
      </c>
      <c r="D698" s="234" t="s">
        <v>210</v>
      </c>
      <c r="E698" s="235" t="s">
        <v>266</v>
      </c>
      <c r="F698" s="236" t="s">
        <v>267</v>
      </c>
      <c r="G698" s="237" t="s">
        <v>246</v>
      </c>
      <c r="H698" s="238">
        <v>42</v>
      </c>
      <c r="I698" s="239"/>
      <c r="J698" s="240">
        <f>ROUND(I698*H698,2)</f>
        <v>0</v>
      </c>
      <c r="K698" s="241"/>
      <c r="L698" s="41"/>
      <c r="M698" s="242" t="s">
        <v>1</v>
      </c>
      <c r="N698" s="243" t="s">
        <v>44</v>
      </c>
      <c r="O698" s="91"/>
      <c r="P698" s="244">
        <f>O698*H698</f>
        <v>0</v>
      </c>
      <c r="Q698" s="244">
        <v>0</v>
      </c>
      <c r="R698" s="244">
        <f>Q698*H698</f>
        <v>0</v>
      </c>
      <c r="S698" s="244">
        <v>0</v>
      </c>
      <c r="T698" s="245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46" t="s">
        <v>214</v>
      </c>
      <c r="AT698" s="246" t="s">
        <v>210</v>
      </c>
      <c r="AU698" s="246" t="s">
        <v>234</v>
      </c>
      <c r="AY698" s="15" t="s">
        <v>209</v>
      </c>
      <c r="BE698" s="138">
        <f>IF(N698="základní",J698,0)</f>
        <v>0</v>
      </c>
      <c r="BF698" s="138">
        <f>IF(N698="snížená",J698,0)</f>
        <v>0</v>
      </c>
      <c r="BG698" s="138">
        <f>IF(N698="zákl. přenesená",J698,0)</f>
        <v>0</v>
      </c>
      <c r="BH698" s="138">
        <f>IF(N698="sníž. přenesená",J698,0)</f>
        <v>0</v>
      </c>
      <c r="BI698" s="138">
        <f>IF(N698="nulová",J698,0)</f>
        <v>0</v>
      </c>
      <c r="BJ698" s="15" t="s">
        <v>84</v>
      </c>
      <c r="BK698" s="138">
        <f>ROUND(I698*H698,2)</f>
        <v>0</v>
      </c>
      <c r="BL698" s="15" t="s">
        <v>214</v>
      </c>
      <c r="BM698" s="246" t="s">
        <v>1384</v>
      </c>
    </row>
    <row r="699" spans="1:65" s="2" customFormat="1" ht="24.15" customHeight="1">
      <c r="A699" s="38"/>
      <c r="B699" s="39"/>
      <c r="C699" s="234" t="s">
        <v>1385</v>
      </c>
      <c r="D699" s="234" t="s">
        <v>210</v>
      </c>
      <c r="E699" s="235" t="s">
        <v>1002</v>
      </c>
      <c r="F699" s="236" t="s">
        <v>902</v>
      </c>
      <c r="G699" s="237" t="s">
        <v>246</v>
      </c>
      <c r="H699" s="238">
        <v>42</v>
      </c>
      <c r="I699" s="239"/>
      <c r="J699" s="240">
        <f>ROUND(I699*H699,2)</f>
        <v>0</v>
      </c>
      <c r="K699" s="241"/>
      <c r="L699" s="41"/>
      <c r="M699" s="242" t="s">
        <v>1</v>
      </c>
      <c r="N699" s="243" t="s">
        <v>44</v>
      </c>
      <c r="O699" s="91"/>
      <c r="P699" s="244">
        <f>O699*H699</f>
        <v>0</v>
      </c>
      <c r="Q699" s="244">
        <v>0</v>
      </c>
      <c r="R699" s="244">
        <f>Q699*H699</f>
        <v>0</v>
      </c>
      <c r="S699" s="244">
        <v>0</v>
      </c>
      <c r="T699" s="245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46" t="s">
        <v>214</v>
      </c>
      <c r="AT699" s="246" t="s">
        <v>210</v>
      </c>
      <c r="AU699" s="246" t="s">
        <v>234</v>
      </c>
      <c r="AY699" s="15" t="s">
        <v>209</v>
      </c>
      <c r="BE699" s="138">
        <f>IF(N699="základní",J699,0)</f>
        <v>0</v>
      </c>
      <c r="BF699" s="138">
        <f>IF(N699="snížená",J699,0)</f>
        <v>0</v>
      </c>
      <c r="BG699" s="138">
        <f>IF(N699="zákl. přenesená",J699,0)</f>
        <v>0</v>
      </c>
      <c r="BH699" s="138">
        <f>IF(N699="sníž. přenesená",J699,0)</f>
        <v>0</v>
      </c>
      <c r="BI699" s="138">
        <f>IF(N699="nulová",J699,0)</f>
        <v>0</v>
      </c>
      <c r="BJ699" s="15" t="s">
        <v>84</v>
      </c>
      <c r="BK699" s="138">
        <f>ROUND(I699*H699,2)</f>
        <v>0</v>
      </c>
      <c r="BL699" s="15" t="s">
        <v>214</v>
      </c>
      <c r="BM699" s="246" t="s">
        <v>1386</v>
      </c>
    </row>
    <row r="700" spans="1:65" s="2" customFormat="1" ht="24.15" customHeight="1">
      <c r="A700" s="38"/>
      <c r="B700" s="39"/>
      <c r="C700" s="234" t="s">
        <v>1387</v>
      </c>
      <c r="D700" s="234" t="s">
        <v>210</v>
      </c>
      <c r="E700" s="235" t="s">
        <v>943</v>
      </c>
      <c r="F700" s="236" t="s">
        <v>944</v>
      </c>
      <c r="G700" s="237" t="s">
        <v>239</v>
      </c>
      <c r="H700" s="238">
        <v>1</v>
      </c>
      <c r="I700" s="239"/>
      <c r="J700" s="240">
        <f>ROUND(I700*H700,2)</f>
        <v>0</v>
      </c>
      <c r="K700" s="241"/>
      <c r="L700" s="41"/>
      <c r="M700" s="242" t="s">
        <v>1</v>
      </c>
      <c r="N700" s="243" t="s">
        <v>44</v>
      </c>
      <c r="O700" s="91"/>
      <c r="P700" s="244">
        <f>O700*H700</f>
        <v>0</v>
      </c>
      <c r="Q700" s="244">
        <v>0.0038</v>
      </c>
      <c r="R700" s="244">
        <f>Q700*H700</f>
        <v>0.0038</v>
      </c>
      <c r="S700" s="244">
        <v>0</v>
      </c>
      <c r="T700" s="245">
        <f>S700*H700</f>
        <v>0</v>
      </c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R700" s="246" t="s">
        <v>214</v>
      </c>
      <c r="AT700" s="246" t="s">
        <v>210</v>
      </c>
      <c r="AU700" s="246" t="s">
        <v>234</v>
      </c>
      <c r="AY700" s="15" t="s">
        <v>209</v>
      </c>
      <c r="BE700" s="138">
        <f>IF(N700="základní",J700,0)</f>
        <v>0</v>
      </c>
      <c r="BF700" s="138">
        <f>IF(N700="snížená",J700,0)</f>
        <v>0</v>
      </c>
      <c r="BG700" s="138">
        <f>IF(N700="zákl. přenesená",J700,0)</f>
        <v>0</v>
      </c>
      <c r="BH700" s="138">
        <f>IF(N700="sníž. přenesená",J700,0)</f>
        <v>0</v>
      </c>
      <c r="BI700" s="138">
        <f>IF(N700="nulová",J700,0)</f>
        <v>0</v>
      </c>
      <c r="BJ700" s="15" t="s">
        <v>84</v>
      </c>
      <c r="BK700" s="138">
        <f>ROUND(I700*H700,2)</f>
        <v>0</v>
      </c>
      <c r="BL700" s="15" t="s">
        <v>214</v>
      </c>
      <c r="BM700" s="246" t="s">
        <v>1388</v>
      </c>
    </row>
    <row r="701" spans="1:65" s="2" customFormat="1" ht="24.15" customHeight="1">
      <c r="A701" s="38"/>
      <c r="B701" s="39"/>
      <c r="C701" s="234" t="s">
        <v>1389</v>
      </c>
      <c r="D701" s="234" t="s">
        <v>210</v>
      </c>
      <c r="E701" s="235" t="s">
        <v>1390</v>
      </c>
      <c r="F701" s="236" t="s">
        <v>1391</v>
      </c>
      <c r="G701" s="237" t="s">
        <v>246</v>
      </c>
      <c r="H701" s="238">
        <v>4</v>
      </c>
      <c r="I701" s="239"/>
      <c r="J701" s="240">
        <f>ROUND(I701*H701,2)</f>
        <v>0</v>
      </c>
      <c r="K701" s="241"/>
      <c r="L701" s="41"/>
      <c r="M701" s="242" t="s">
        <v>1</v>
      </c>
      <c r="N701" s="243" t="s">
        <v>44</v>
      </c>
      <c r="O701" s="91"/>
      <c r="P701" s="244">
        <f>O701*H701</f>
        <v>0</v>
      </c>
      <c r="Q701" s="244">
        <v>0.11934</v>
      </c>
      <c r="R701" s="244">
        <f>Q701*H701</f>
        <v>0.47736</v>
      </c>
      <c r="S701" s="244">
        <v>0</v>
      </c>
      <c r="T701" s="245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46" t="s">
        <v>214</v>
      </c>
      <c r="AT701" s="246" t="s">
        <v>210</v>
      </c>
      <c r="AU701" s="246" t="s">
        <v>234</v>
      </c>
      <c r="AY701" s="15" t="s">
        <v>209</v>
      </c>
      <c r="BE701" s="138">
        <f>IF(N701="základní",J701,0)</f>
        <v>0</v>
      </c>
      <c r="BF701" s="138">
        <f>IF(N701="snížená",J701,0)</f>
        <v>0</v>
      </c>
      <c r="BG701" s="138">
        <f>IF(N701="zákl. přenesená",J701,0)</f>
        <v>0</v>
      </c>
      <c r="BH701" s="138">
        <f>IF(N701="sníž. přenesená",J701,0)</f>
        <v>0</v>
      </c>
      <c r="BI701" s="138">
        <f>IF(N701="nulová",J701,0)</f>
        <v>0</v>
      </c>
      <c r="BJ701" s="15" t="s">
        <v>84</v>
      </c>
      <c r="BK701" s="138">
        <f>ROUND(I701*H701,2)</f>
        <v>0</v>
      </c>
      <c r="BL701" s="15" t="s">
        <v>214</v>
      </c>
      <c r="BM701" s="246" t="s">
        <v>1392</v>
      </c>
    </row>
    <row r="702" spans="1:65" s="2" customFormat="1" ht="16.5" customHeight="1">
      <c r="A702" s="38"/>
      <c r="B702" s="39"/>
      <c r="C702" s="247" t="s">
        <v>1393</v>
      </c>
      <c r="D702" s="247" t="s">
        <v>221</v>
      </c>
      <c r="E702" s="248" t="s">
        <v>1394</v>
      </c>
      <c r="F702" s="249" t="s">
        <v>1395</v>
      </c>
      <c r="G702" s="250" t="s">
        <v>239</v>
      </c>
      <c r="H702" s="251">
        <v>2</v>
      </c>
      <c r="I702" s="252"/>
      <c r="J702" s="253">
        <f>ROUND(I702*H702,2)</f>
        <v>0</v>
      </c>
      <c r="K702" s="254"/>
      <c r="L702" s="255"/>
      <c r="M702" s="256" t="s">
        <v>1</v>
      </c>
      <c r="N702" s="257" t="s">
        <v>44</v>
      </c>
      <c r="O702" s="91"/>
      <c r="P702" s="244">
        <f>O702*H702</f>
        <v>0</v>
      </c>
      <c r="Q702" s="244">
        <v>0.026</v>
      </c>
      <c r="R702" s="244">
        <f>Q702*H702</f>
        <v>0.052</v>
      </c>
      <c r="S702" s="244">
        <v>0</v>
      </c>
      <c r="T702" s="245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46" t="s">
        <v>234</v>
      </c>
      <c r="AT702" s="246" t="s">
        <v>221</v>
      </c>
      <c r="AU702" s="246" t="s">
        <v>234</v>
      </c>
      <c r="AY702" s="15" t="s">
        <v>209</v>
      </c>
      <c r="BE702" s="138">
        <f>IF(N702="základní",J702,0)</f>
        <v>0</v>
      </c>
      <c r="BF702" s="138">
        <f>IF(N702="snížená",J702,0)</f>
        <v>0</v>
      </c>
      <c r="BG702" s="138">
        <f>IF(N702="zákl. přenesená",J702,0)</f>
        <v>0</v>
      </c>
      <c r="BH702" s="138">
        <f>IF(N702="sníž. přenesená",J702,0)</f>
        <v>0</v>
      </c>
      <c r="BI702" s="138">
        <f>IF(N702="nulová",J702,0)</f>
        <v>0</v>
      </c>
      <c r="BJ702" s="15" t="s">
        <v>84</v>
      </c>
      <c r="BK702" s="138">
        <f>ROUND(I702*H702,2)</f>
        <v>0</v>
      </c>
      <c r="BL702" s="15" t="s">
        <v>214</v>
      </c>
      <c r="BM702" s="246" t="s">
        <v>1396</v>
      </c>
    </row>
    <row r="703" spans="1:65" s="2" customFormat="1" ht="16.5" customHeight="1">
      <c r="A703" s="38"/>
      <c r="B703" s="39"/>
      <c r="C703" s="234" t="s">
        <v>1397</v>
      </c>
      <c r="D703" s="234" t="s">
        <v>210</v>
      </c>
      <c r="E703" s="235" t="s">
        <v>1398</v>
      </c>
      <c r="F703" s="236" t="s">
        <v>1399</v>
      </c>
      <c r="G703" s="237" t="s">
        <v>213</v>
      </c>
      <c r="H703" s="238">
        <v>0.1</v>
      </c>
      <c r="I703" s="239"/>
      <c r="J703" s="240">
        <f>ROUND(I703*H703,2)</f>
        <v>0</v>
      </c>
      <c r="K703" s="241"/>
      <c r="L703" s="41"/>
      <c r="M703" s="242" t="s">
        <v>1</v>
      </c>
      <c r="N703" s="243" t="s">
        <v>44</v>
      </c>
      <c r="O703" s="91"/>
      <c r="P703" s="244">
        <f>O703*H703</f>
        <v>0</v>
      </c>
      <c r="Q703" s="244">
        <v>0</v>
      </c>
      <c r="R703" s="244">
        <f>Q703*H703</f>
        <v>0</v>
      </c>
      <c r="S703" s="244">
        <v>2</v>
      </c>
      <c r="T703" s="245">
        <f>S703*H703</f>
        <v>0.2</v>
      </c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R703" s="246" t="s">
        <v>214</v>
      </c>
      <c r="AT703" s="246" t="s">
        <v>210</v>
      </c>
      <c r="AU703" s="246" t="s">
        <v>234</v>
      </c>
      <c r="AY703" s="15" t="s">
        <v>209</v>
      </c>
      <c r="BE703" s="138">
        <f>IF(N703="základní",J703,0)</f>
        <v>0</v>
      </c>
      <c r="BF703" s="138">
        <f>IF(N703="snížená",J703,0)</f>
        <v>0</v>
      </c>
      <c r="BG703" s="138">
        <f>IF(N703="zákl. přenesená",J703,0)</f>
        <v>0</v>
      </c>
      <c r="BH703" s="138">
        <f>IF(N703="sníž. přenesená",J703,0)</f>
        <v>0</v>
      </c>
      <c r="BI703" s="138">
        <f>IF(N703="nulová",J703,0)</f>
        <v>0</v>
      </c>
      <c r="BJ703" s="15" t="s">
        <v>84</v>
      </c>
      <c r="BK703" s="138">
        <f>ROUND(I703*H703,2)</f>
        <v>0</v>
      </c>
      <c r="BL703" s="15" t="s">
        <v>214</v>
      </c>
      <c r="BM703" s="246" t="s">
        <v>1400</v>
      </c>
    </row>
    <row r="704" spans="1:65" s="2" customFormat="1" ht="16.5" customHeight="1">
      <c r="A704" s="38"/>
      <c r="B704" s="39"/>
      <c r="C704" s="247" t="s">
        <v>1401</v>
      </c>
      <c r="D704" s="247" t="s">
        <v>221</v>
      </c>
      <c r="E704" s="248" t="s">
        <v>1402</v>
      </c>
      <c r="F704" s="249" t="s">
        <v>1403</v>
      </c>
      <c r="G704" s="250" t="s">
        <v>213</v>
      </c>
      <c r="H704" s="251">
        <v>0.11</v>
      </c>
      <c r="I704" s="252"/>
      <c r="J704" s="253">
        <f>ROUND(I704*H704,2)</f>
        <v>0</v>
      </c>
      <c r="K704" s="254"/>
      <c r="L704" s="255"/>
      <c r="M704" s="256" t="s">
        <v>1</v>
      </c>
      <c r="N704" s="257" t="s">
        <v>44</v>
      </c>
      <c r="O704" s="91"/>
      <c r="P704" s="244">
        <f>O704*H704</f>
        <v>0</v>
      </c>
      <c r="Q704" s="244">
        <v>2.234</v>
      </c>
      <c r="R704" s="244">
        <f>Q704*H704</f>
        <v>0.24574</v>
      </c>
      <c r="S704" s="244">
        <v>0</v>
      </c>
      <c r="T704" s="245">
        <f>S704*H704</f>
        <v>0</v>
      </c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R704" s="246" t="s">
        <v>234</v>
      </c>
      <c r="AT704" s="246" t="s">
        <v>221</v>
      </c>
      <c r="AU704" s="246" t="s">
        <v>234</v>
      </c>
      <c r="AY704" s="15" t="s">
        <v>209</v>
      </c>
      <c r="BE704" s="138">
        <f>IF(N704="základní",J704,0)</f>
        <v>0</v>
      </c>
      <c r="BF704" s="138">
        <f>IF(N704="snížená",J704,0)</f>
        <v>0</v>
      </c>
      <c r="BG704" s="138">
        <f>IF(N704="zákl. přenesená",J704,0)</f>
        <v>0</v>
      </c>
      <c r="BH704" s="138">
        <f>IF(N704="sníž. přenesená",J704,0)</f>
        <v>0</v>
      </c>
      <c r="BI704" s="138">
        <f>IF(N704="nulová",J704,0)</f>
        <v>0</v>
      </c>
      <c r="BJ704" s="15" t="s">
        <v>84</v>
      </c>
      <c r="BK704" s="138">
        <f>ROUND(I704*H704,2)</f>
        <v>0</v>
      </c>
      <c r="BL704" s="15" t="s">
        <v>214</v>
      </c>
      <c r="BM704" s="246" t="s">
        <v>1404</v>
      </c>
    </row>
    <row r="705" spans="1:65" s="2" customFormat="1" ht="24.15" customHeight="1">
      <c r="A705" s="38"/>
      <c r="B705" s="39"/>
      <c r="C705" s="234" t="s">
        <v>1405</v>
      </c>
      <c r="D705" s="234" t="s">
        <v>210</v>
      </c>
      <c r="E705" s="235" t="s">
        <v>1406</v>
      </c>
      <c r="F705" s="236" t="s">
        <v>1407</v>
      </c>
      <c r="G705" s="237" t="s">
        <v>224</v>
      </c>
      <c r="H705" s="238">
        <v>0.025</v>
      </c>
      <c r="I705" s="239"/>
      <c r="J705" s="240">
        <f>ROUND(I705*H705,2)</f>
        <v>0</v>
      </c>
      <c r="K705" s="241"/>
      <c r="L705" s="41"/>
      <c r="M705" s="242" t="s">
        <v>1</v>
      </c>
      <c r="N705" s="243" t="s">
        <v>44</v>
      </c>
      <c r="O705" s="91"/>
      <c r="P705" s="244">
        <f>O705*H705</f>
        <v>0</v>
      </c>
      <c r="Q705" s="244">
        <v>0</v>
      </c>
      <c r="R705" s="244">
        <f>Q705*H705</f>
        <v>0</v>
      </c>
      <c r="S705" s="244">
        <v>0</v>
      </c>
      <c r="T705" s="245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246" t="s">
        <v>214</v>
      </c>
      <c r="AT705" s="246" t="s">
        <v>210</v>
      </c>
      <c r="AU705" s="246" t="s">
        <v>234</v>
      </c>
      <c r="AY705" s="15" t="s">
        <v>209</v>
      </c>
      <c r="BE705" s="138">
        <f>IF(N705="základní",J705,0)</f>
        <v>0</v>
      </c>
      <c r="BF705" s="138">
        <f>IF(N705="snížená",J705,0)</f>
        <v>0</v>
      </c>
      <c r="BG705" s="138">
        <f>IF(N705="zákl. přenesená",J705,0)</f>
        <v>0</v>
      </c>
      <c r="BH705" s="138">
        <f>IF(N705="sníž. přenesená",J705,0)</f>
        <v>0</v>
      </c>
      <c r="BI705" s="138">
        <f>IF(N705="nulová",J705,0)</f>
        <v>0</v>
      </c>
      <c r="BJ705" s="15" t="s">
        <v>84</v>
      </c>
      <c r="BK705" s="138">
        <f>ROUND(I705*H705,2)</f>
        <v>0</v>
      </c>
      <c r="BL705" s="15" t="s">
        <v>214</v>
      </c>
      <c r="BM705" s="246" t="s">
        <v>1408</v>
      </c>
    </row>
    <row r="706" spans="1:65" s="2" customFormat="1" ht="24.15" customHeight="1">
      <c r="A706" s="38"/>
      <c r="B706" s="39"/>
      <c r="C706" s="234" t="s">
        <v>1409</v>
      </c>
      <c r="D706" s="234" t="s">
        <v>210</v>
      </c>
      <c r="E706" s="235" t="s">
        <v>1410</v>
      </c>
      <c r="F706" s="236" t="s">
        <v>1411</v>
      </c>
      <c r="G706" s="237" t="s">
        <v>224</v>
      </c>
      <c r="H706" s="238">
        <v>0.025</v>
      </c>
      <c r="I706" s="239"/>
      <c r="J706" s="240">
        <f>ROUND(I706*H706,2)</f>
        <v>0</v>
      </c>
      <c r="K706" s="241"/>
      <c r="L706" s="41"/>
      <c r="M706" s="242" t="s">
        <v>1</v>
      </c>
      <c r="N706" s="243" t="s">
        <v>44</v>
      </c>
      <c r="O706" s="91"/>
      <c r="P706" s="244">
        <f>O706*H706</f>
        <v>0</v>
      </c>
      <c r="Q706" s="244">
        <v>0</v>
      </c>
      <c r="R706" s="244">
        <f>Q706*H706</f>
        <v>0</v>
      </c>
      <c r="S706" s="244">
        <v>0</v>
      </c>
      <c r="T706" s="245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46" t="s">
        <v>214</v>
      </c>
      <c r="AT706" s="246" t="s">
        <v>210</v>
      </c>
      <c r="AU706" s="246" t="s">
        <v>234</v>
      </c>
      <c r="AY706" s="15" t="s">
        <v>209</v>
      </c>
      <c r="BE706" s="138">
        <f>IF(N706="základní",J706,0)</f>
        <v>0</v>
      </c>
      <c r="BF706" s="138">
        <f>IF(N706="snížená",J706,0)</f>
        <v>0</v>
      </c>
      <c r="BG706" s="138">
        <f>IF(N706="zákl. přenesená",J706,0)</f>
        <v>0</v>
      </c>
      <c r="BH706" s="138">
        <f>IF(N706="sníž. přenesená",J706,0)</f>
        <v>0</v>
      </c>
      <c r="BI706" s="138">
        <f>IF(N706="nulová",J706,0)</f>
        <v>0</v>
      </c>
      <c r="BJ706" s="15" t="s">
        <v>84</v>
      </c>
      <c r="BK706" s="138">
        <f>ROUND(I706*H706,2)</f>
        <v>0</v>
      </c>
      <c r="BL706" s="15" t="s">
        <v>214</v>
      </c>
      <c r="BM706" s="246" t="s">
        <v>1412</v>
      </c>
    </row>
    <row r="707" spans="1:65" s="2" customFormat="1" ht="24.15" customHeight="1">
      <c r="A707" s="38"/>
      <c r="B707" s="39"/>
      <c r="C707" s="234" t="s">
        <v>1413</v>
      </c>
      <c r="D707" s="234" t="s">
        <v>210</v>
      </c>
      <c r="E707" s="235" t="s">
        <v>1414</v>
      </c>
      <c r="F707" s="236" t="s">
        <v>1415</v>
      </c>
      <c r="G707" s="237" t="s">
        <v>282</v>
      </c>
      <c r="H707" s="238">
        <v>6.5</v>
      </c>
      <c r="I707" s="239"/>
      <c r="J707" s="240">
        <f>ROUND(I707*H707,2)</f>
        <v>0</v>
      </c>
      <c r="K707" s="241"/>
      <c r="L707" s="41"/>
      <c r="M707" s="242" t="s">
        <v>1</v>
      </c>
      <c r="N707" s="243" t="s">
        <v>44</v>
      </c>
      <c r="O707" s="91"/>
      <c r="P707" s="244">
        <f>O707*H707</f>
        <v>0</v>
      </c>
      <c r="Q707" s="244">
        <v>0</v>
      </c>
      <c r="R707" s="244">
        <f>Q707*H707</f>
        <v>0</v>
      </c>
      <c r="S707" s="244">
        <v>0</v>
      </c>
      <c r="T707" s="245">
        <f>S707*H707</f>
        <v>0</v>
      </c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R707" s="246" t="s">
        <v>218</v>
      </c>
      <c r="AT707" s="246" t="s">
        <v>210</v>
      </c>
      <c r="AU707" s="246" t="s">
        <v>234</v>
      </c>
      <c r="AY707" s="15" t="s">
        <v>209</v>
      </c>
      <c r="BE707" s="138">
        <f>IF(N707="základní",J707,0)</f>
        <v>0</v>
      </c>
      <c r="BF707" s="138">
        <f>IF(N707="snížená",J707,0)</f>
        <v>0</v>
      </c>
      <c r="BG707" s="138">
        <f>IF(N707="zákl. přenesená",J707,0)</f>
        <v>0</v>
      </c>
      <c r="BH707" s="138">
        <f>IF(N707="sníž. přenesená",J707,0)</f>
        <v>0</v>
      </c>
      <c r="BI707" s="138">
        <f>IF(N707="nulová",J707,0)</f>
        <v>0</v>
      </c>
      <c r="BJ707" s="15" t="s">
        <v>84</v>
      </c>
      <c r="BK707" s="138">
        <f>ROUND(I707*H707,2)</f>
        <v>0</v>
      </c>
      <c r="BL707" s="15" t="s">
        <v>218</v>
      </c>
      <c r="BM707" s="246" t="s">
        <v>1416</v>
      </c>
    </row>
    <row r="708" spans="1:65" s="2" customFormat="1" ht="24.15" customHeight="1">
      <c r="A708" s="38"/>
      <c r="B708" s="39"/>
      <c r="C708" s="234" t="s">
        <v>1417</v>
      </c>
      <c r="D708" s="234" t="s">
        <v>210</v>
      </c>
      <c r="E708" s="235" t="s">
        <v>1418</v>
      </c>
      <c r="F708" s="236" t="s">
        <v>1419</v>
      </c>
      <c r="G708" s="237" t="s">
        <v>282</v>
      </c>
      <c r="H708" s="238">
        <v>6.5</v>
      </c>
      <c r="I708" s="239"/>
      <c r="J708" s="240">
        <f>ROUND(I708*H708,2)</f>
        <v>0</v>
      </c>
      <c r="K708" s="241"/>
      <c r="L708" s="41"/>
      <c r="M708" s="242" t="s">
        <v>1</v>
      </c>
      <c r="N708" s="243" t="s">
        <v>44</v>
      </c>
      <c r="O708" s="91"/>
      <c r="P708" s="244">
        <f>O708*H708</f>
        <v>0</v>
      </c>
      <c r="Q708" s="244">
        <v>0.08425</v>
      </c>
      <c r="R708" s="244">
        <f>Q708*H708</f>
        <v>0.547625</v>
      </c>
      <c r="S708" s="244">
        <v>0</v>
      </c>
      <c r="T708" s="245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46" t="s">
        <v>218</v>
      </c>
      <c r="AT708" s="246" t="s">
        <v>210</v>
      </c>
      <c r="AU708" s="246" t="s">
        <v>234</v>
      </c>
      <c r="AY708" s="15" t="s">
        <v>209</v>
      </c>
      <c r="BE708" s="138">
        <f>IF(N708="základní",J708,0)</f>
        <v>0</v>
      </c>
      <c r="BF708" s="138">
        <f>IF(N708="snížená",J708,0)</f>
        <v>0</v>
      </c>
      <c r="BG708" s="138">
        <f>IF(N708="zákl. přenesená",J708,0)</f>
        <v>0</v>
      </c>
      <c r="BH708" s="138">
        <f>IF(N708="sníž. přenesená",J708,0)</f>
        <v>0</v>
      </c>
      <c r="BI708" s="138">
        <f>IF(N708="nulová",J708,0)</f>
        <v>0</v>
      </c>
      <c r="BJ708" s="15" t="s">
        <v>84</v>
      </c>
      <c r="BK708" s="138">
        <f>ROUND(I708*H708,2)</f>
        <v>0</v>
      </c>
      <c r="BL708" s="15" t="s">
        <v>218</v>
      </c>
      <c r="BM708" s="246" t="s">
        <v>1420</v>
      </c>
    </row>
    <row r="709" spans="1:65" s="2" customFormat="1" ht="16.5" customHeight="1">
      <c r="A709" s="38"/>
      <c r="B709" s="39"/>
      <c r="C709" s="247" t="s">
        <v>1421</v>
      </c>
      <c r="D709" s="247" t="s">
        <v>221</v>
      </c>
      <c r="E709" s="248" t="s">
        <v>1422</v>
      </c>
      <c r="F709" s="249" t="s">
        <v>1423</v>
      </c>
      <c r="G709" s="250" t="s">
        <v>224</v>
      </c>
      <c r="H709" s="251">
        <v>1.17</v>
      </c>
      <c r="I709" s="252"/>
      <c r="J709" s="253">
        <f>ROUND(I709*H709,2)</f>
        <v>0</v>
      </c>
      <c r="K709" s="254"/>
      <c r="L709" s="255"/>
      <c r="M709" s="256" t="s">
        <v>1</v>
      </c>
      <c r="N709" s="257" t="s">
        <v>44</v>
      </c>
      <c r="O709" s="91"/>
      <c r="P709" s="244">
        <f>O709*H709</f>
        <v>0</v>
      </c>
      <c r="Q709" s="244">
        <v>1</v>
      </c>
      <c r="R709" s="244">
        <f>Q709*H709</f>
        <v>1.17</v>
      </c>
      <c r="S709" s="244">
        <v>0</v>
      </c>
      <c r="T709" s="245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46" t="s">
        <v>225</v>
      </c>
      <c r="AT709" s="246" t="s">
        <v>221</v>
      </c>
      <c r="AU709" s="246" t="s">
        <v>234</v>
      </c>
      <c r="AY709" s="15" t="s">
        <v>209</v>
      </c>
      <c r="BE709" s="138">
        <f>IF(N709="základní",J709,0)</f>
        <v>0</v>
      </c>
      <c r="BF709" s="138">
        <f>IF(N709="snížená",J709,0)</f>
        <v>0</v>
      </c>
      <c r="BG709" s="138">
        <f>IF(N709="zákl. přenesená",J709,0)</f>
        <v>0</v>
      </c>
      <c r="BH709" s="138">
        <f>IF(N709="sníž. přenesená",J709,0)</f>
        <v>0</v>
      </c>
      <c r="BI709" s="138">
        <f>IF(N709="nulová",J709,0)</f>
        <v>0</v>
      </c>
      <c r="BJ709" s="15" t="s">
        <v>84</v>
      </c>
      <c r="BK709" s="138">
        <f>ROUND(I709*H709,2)</f>
        <v>0</v>
      </c>
      <c r="BL709" s="15" t="s">
        <v>218</v>
      </c>
      <c r="BM709" s="246" t="s">
        <v>1424</v>
      </c>
    </row>
    <row r="710" spans="1:65" s="2" customFormat="1" ht="16.5" customHeight="1">
      <c r="A710" s="38"/>
      <c r="B710" s="39"/>
      <c r="C710" s="247" t="s">
        <v>1425</v>
      </c>
      <c r="D710" s="247" t="s">
        <v>221</v>
      </c>
      <c r="E710" s="248" t="s">
        <v>969</v>
      </c>
      <c r="F710" s="249" t="s">
        <v>970</v>
      </c>
      <c r="G710" s="250" t="s">
        <v>239</v>
      </c>
      <c r="H710" s="251">
        <v>1</v>
      </c>
      <c r="I710" s="252"/>
      <c r="J710" s="253">
        <f>ROUND(I710*H710,2)</f>
        <v>0</v>
      </c>
      <c r="K710" s="254"/>
      <c r="L710" s="255"/>
      <c r="M710" s="256" t="s">
        <v>1</v>
      </c>
      <c r="N710" s="257" t="s">
        <v>44</v>
      </c>
      <c r="O710" s="91"/>
      <c r="P710" s="244">
        <f>O710*H710</f>
        <v>0</v>
      </c>
      <c r="Q710" s="244">
        <v>0.05</v>
      </c>
      <c r="R710" s="244">
        <f>Q710*H710</f>
        <v>0.05</v>
      </c>
      <c r="S710" s="244">
        <v>0</v>
      </c>
      <c r="T710" s="245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46" t="s">
        <v>225</v>
      </c>
      <c r="AT710" s="246" t="s">
        <v>221</v>
      </c>
      <c r="AU710" s="246" t="s">
        <v>234</v>
      </c>
      <c r="AY710" s="15" t="s">
        <v>209</v>
      </c>
      <c r="BE710" s="138">
        <f>IF(N710="základní",J710,0)</f>
        <v>0</v>
      </c>
      <c r="BF710" s="138">
        <f>IF(N710="snížená",J710,0)</f>
        <v>0</v>
      </c>
      <c r="BG710" s="138">
        <f>IF(N710="zákl. přenesená",J710,0)</f>
        <v>0</v>
      </c>
      <c r="BH710" s="138">
        <f>IF(N710="sníž. přenesená",J710,0)</f>
        <v>0</v>
      </c>
      <c r="BI710" s="138">
        <f>IF(N710="nulová",J710,0)</f>
        <v>0</v>
      </c>
      <c r="BJ710" s="15" t="s">
        <v>84</v>
      </c>
      <c r="BK710" s="138">
        <f>ROUND(I710*H710,2)</f>
        <v>0</v>
      </c>
      <c r="BL710" s="15" t="s">
        <v>218</v>
      </c>
      <c r="BM710" s="246" t="s">
        <v>1426</v>
      </c>
    </row>
    <row r="711" spans="1:63" s="13" customFormat="1" ht="20.85" customHeight="1">
      <c r="A711" s="13"/>
      <c r="B711" s="260"/>
      <c r="C711" s="261"/>
      <c r="D711" s="262" t="s">
        <v>78</v>
      </c>
      <c r="E711" s="262" t="s">
        <v>1427</v>
      </c>
      <c r="F711" s="262" t="s">
        <v>1428</v>
      </c>
      <c r="G711" s="261"/>
      <c r="H711" s="261"/>
      <c r="I711" s="263"/>
      <c r="J711" s="264">
        <f>BK711</f>
        <v>0</v>
      </c>
      <c r="K711" s="261"/>
      <c r="L711" s="265"/>
      <c r="M711" s="266"/>
      <c r="N711" s="267"/>
      <c r="O711" s="267"/>
      <c r="P711" s="268">
        <f>SUM(P712:P717)</f>
        <v>0</v>
      </c>
      <c r="Q711" s="267"/>
      <c r="R711" s="268">
        <f>SUM(R712:R717)</f>
        <v>0.092</v>
      </c>
      <c r="S711" s="267"/>
      <c r="T711" s="269">
        <f>SUM(T712:T717)</f>
        <v>0</v>
      </c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R711" s="270" t="s">
        <v>84</v>
      </c>
      <c r="AT711" s="271" t="s">
        <v>78</v>
      </c>
      <c r="AU711" s="271" t="s">
        <v>234</v>
      </c>
      <c r="AY711" s="270" t="s">
        <v>209</v>
      </c>
      <c r="BK711" s="272">
        <f>SUM(BK712:BK717)</f>
        <v>0</v>
      </c>
    </row>
    <row r="712" spans="1:65" s="2" customFormat="1" ht="24.15" customHeight="1">
      <c r="A712" s="38"/>
      <c r="B712" s="39"/>
      <c r="C712" s="234" t="s">
        <v>1429</v>
      </c>
      <c r="D712" s="234" t="s">
        <v>210</v>
      </c>
      <c r="E712" s="235" t="s">
        <v>211</v>
      </c>
      <c r="F712" s="236" t="s">
        <v>212</v>
      </c>
      <c r="G712" s="237" t="s">
        <v>213</v>
      </c>
      <c r="H712" s="238">
        <v>0.832</v>
      </c>
      <c r="I712" s="239"/>
      <c r="J712" s="240">
        <f>ROUND(I712*H712,2)</f>
        <v>0</v>
      </c>
      <c r="K712" s="241"/>
      <c r="L712" s="41"/>
      <c r="M712" s="242" t="s">
        <v>1</v>
      </c>
      <c r="N712" s="243" t="s">
        <v>44</v>
      </c>
      <c r="O712" s="91"/>
      <c r="P712" s="244">
        <f>O712*H712</f>
        <v>0</v>
      </c>
      <c r="Q712" s="244">
        <v>0</v>
      </c>
      <c r="R712" s="244">
        <f>Q712*H712</f>
        <v>0</v>
      </c>
      <c r="S712" s="244">
        <v>0</v>
      </c>
      <c r="T712" s="245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46" t="s">
        <v>214</v>
      </c>
      <c r="AT712" s="246" t="s">
        <v>210</v>
      </c>
      <c r="AU712" s="246" t="s">
        <v>1430</v>
      </c>
      <c r="AY712" s="15" t="s">
        <v>209</v>
      </c>
      <c r="BE712" s="138">
        <f>IF(N712="základní",J712,0)</f>
        <v>0</v>
      </c>
      <c r="BF712" s="138">
        <f>IF(N712="snížená",J712,0)</f>
        <v>0</v>
      </c>
      <c r="BG712" s="138">
        <f>IF(N712="zákl. přenesená",J712,0)</f>
        <v>0</v>
      </c>
      <c r="BH712" s="138">
        <f>IF(N712="sníž. přenesená",J712,0)</f>
        <v>0</v>
      </c>
      <c r="BI712" s="138">
        <f>IF(N712="nulová",J712,0)</f>
        <v>0</v>
      </c>
      <c r="BJ712" s="15" t="s">
        <v>84</v>
      </c>
      <c r="BK712" s="138">
        <f>ROUND(I712*H712,2)</f>
        <v>0</v>
      </c>
      <c r="BL712" s="15" t="s">
        <v>214</v>
      </c>
      <c r="BM712" s="246" t="s">
        <v>1431</v>
      </c>
    </row>
    <row r="713" spans="1:65" s="2" customFormat="1" ht="16.5" customHeight="1">
      <c r="A713" s="38"/>
      <c r="B713" s="39"/>
      <c r="C713" s="247" t="s">
        <v>1432</v>
      </c>
      <c r="D713" s="247" t="s">
        <v>221</v>
      </c>
      <c r="E713" s="248" t="s">
        <v>316</v>
      </c>
      <c r="F713" s="249" t="s">
        <v>317</v>
      </c>
      <c r="G713" s="250" t="s">
        <v>239</v>
      </c>
      <c r="H713" s="251">
        <v>1</v>
      </c>
      <c r="I713" s="252"/>
      <c r="J713" s="253">
        <f>ROUND(I713*H713,2)</f>
        <v>0</v>
      </c>
      <c r="K713" s="254"/>
      <c r="L713" s="255"/>
      <c r="M713" s="256" t="s">
        <v>1</v>
      </c>
      <c r="N713" s="257" t="s">
        <v>44</v>
      </c>
      <c r="O713" s="91"/>
      <c r="P713" s="244">
        <f>O713*H713</f>
        <v>0</v>
      </c>
      <c r="Q713" s="244">
        <v>0</v>
      </c>
      <c r="R713" s="244">
        <f>Q713*H713</f>
        <v>0</v>
      </c>
      <c r="S713" s="244">
        <v>0</v>
      </c>
      <c r="T713" s="245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46" t="s">
        <v>234</v>
      </c>
      <c r="AT713" s="246" t="s">
        <v>221</v>
      </c>
      <c r="AU713" s="246" t="s">
        <v>1430</v>
      </c>
      <c r="AY713" s="15" t="s">
        <v>209</v>
      </c>
      <c r="BE713" s="138">
        <f>IF(N713="základní",J713,0)</f>
        <v>0</v>
      </c>
      <c r="BF713" s="138">
        <f>IF(N713="snížená",J713,0)</f>
        <v>0</v>
      </c>
      <c r="BG713" s="138">
        <f>IF(N713="zákl. přenesená",J713,0)</f>
        <v>0</v>
      </c>
      <c r="BH713" s="138">
        <f>IF(N713="sníž. přenesená",J713,0)</f>
        <v>0</v>
      </c>
      <c r="BI713" s="138">
        <f>IF(N713="nulová",J713,0)</f>
        <v>0</v>
      </c>
      <c r="BJ713" s="15" t="s">
        <v>84</v>
      </c>
      <c r="BK713" s="138">
        <f>ROUND(I713*H713,2)</f>
        <v>0</v>
      </c>
      <c r="BL713" s="15" t="s">
        <v>214</v>
      </c>
      <c r="BM713" s="246" t="s">
        <v>1433</v>
      </c>
    </row>
    <row r="714" spans="1:65" s="2" customFormat="1" ht="16.5" customHeight="1">
      <c r="A714" s="38"/>
      <c r="B714" s="39"/>
      <c r="C714" s="247" t="s">
        <v>1434</v>
      </c>
      <c r="D714" s="247" t="s">
        <v>221</v>
      </c>
      <c r="E714" s="248" t="s">
        <v>320</v>
      </c>
      <c r="F714" s="249" t="s">
        <v>321</v>
      </c>
      <c r="G714" s="250" t="s">
        <v>239</v>
      </c>
      <c r="H714" s="251">
        <v>1</v>
      </c>
      <c r="I714" s="252"/>
      <c r="J714" s="253">
        <f>ROUND(I714*H714,2)</f>
        <v>0</v>
      </c>
      <c r="K714" s="254"/>
      <c r="L714" s="255"/>
      <c r="M714" s="256" t="s">
        <v>1</v>
      </c>
      <c r="N714" s="257" t="s">
        <v>44</v>
      </c>
      <c r="O714" s="91"/>
      <c r="P714" s="244">
        <f>O714*H714</f>
        <v>0</v>
      </c>
      <c r="Q714" s="244">
        <v>0.092</v>
      </c>
      <c r="R714" s="244">
        <f>Q714*H714</f>
        <v>0.092</v>
      </c>
      <c r="S714" s="244">
        <v>0</v>
      </c>
      <c r="T714" s="245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246" t="s">
        <v>234</v>
      </c>
      <c r="AT714" s="246" t="s">
        <v>221</v>
      </c>
      <c r="AU714" s="246" t="s">
        <v>1430</v>
      </c>
      <c r="AY714" s="15" t="s">
        <v>209</v>
      </c>
      <c r="BE714" s="138">
        <f>IF(N714="základní",J714,0)</f>
        <v>0</v>
      </c>
      <c r="BF714" s="138">
        <f>IF(N714="snížená",J714,0)</f>
        <v>0</v>
      </c>
      <c r="BG714" s="138">
        <f>IF(N714="zákl. přenesená",J714,0)</f>
        <v>0</v>
      </c>
      <c r="BH714" s="138">
        <f>IF(N714="sníž. přenesená",J714,0)</f>
        <v>0</v>
      </c>
      <c r="BI714" s="138">
        <f>IF(N714="nulová",J714,0)</f>
        <v>0</v>
      </c>
      <c r="BJ714" s="15" t="s">
        <v>84</v>
      </c>
      <c r="BK714" s="138">
        <f>ROUND(I714*H714,2)</f>
        <v>0</v>
      </c>
      <c r="BL714" s="15" t="s">
        <v>214</v>
      </c>
      <c r="BM714" s="246" t="s">
        <v>1435</v>
      </c>
    </row>
    <row r="715" spans="1:65" s="2" customFormat="1" ht="24.15" customHeight="1">
      <c r="A715" s="38"/>
      <c r="B715" s="39"/>
      <c r="C715" s="234" t="s">
        <v>1436</v>
      </c>
      <c r="D715" s="234" t="s">
        <v>210</v>
      </c>
      <c r="E715" s="235" t="s">
        <v>324</v>
      </c>
      <c r="F715" s="236" t="s">
        <v>325</v>
      </c>
      <c r="G715" s="237" t="s">
        <v>239</v>
      </c>
      <c r="H715" s="238">
        <v>1</v>
      </c>
      <c r="I715" s="239"/>
      <c r="J715" s="240">
        <f>ROUND(I715*H715,2)</f>
        <v>0</v>
      </c>
      <c r="K715" s="241"/>
      <c r="L715" s="41"/>
      <c r="M715" s="242" t="s">
        <v>1</v>
      </c>
      <c r="N715" s="243" t="s">
        <v>44</v>
      </c>
      <c r="O715" s="91"/>
      <c r="P715" s="244">
        <f>O715*H715</f>
        <v>0</v>
      </c>
      <c r="Q715" s="244">
        <v>0</v>
      </c>
      <c r="R715" s="244">
        <f>Q715*H715</f>
        <v>0</v>
      </c>
      <c r="S715" s="244">
        <v>0</v>
      </c>
      <c r="T715" s="245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46" t="s">
        <v>214</v>
      </c>
      <c r="AT715" s="246" t="s">
        <v>210</v>
      </c>
      <c r="AU715" s="246" t="s">
        <v>1430</v>
      </c>
      <c r="AY715" s="15" t="s">
        <v>209</v>
      </c>
      <c r="BE715" s="138">
        <f>IF(N715="základní",J715,0)</f>
        <v>0</v>
      </c>
      <c r="BF715" s="138">
        <f>IF(N715="snížená",J715,0)</f>
        <v>0</v>
      </c>
      <c r="BG715" s="138">
        <f>IF(N715="zákl. přenesená",J715,0)</f>
        <v>0</v>
      </c>
      <c r="BH715" s="138">
        <f>IF(N715="sníž. přenesená",J715,0)</f>
        <v>0</v>
      </c>
      <c r="BI715" s="138">
        <f>IF(N715="nulová",J715,0)</f>
        <v>0</v>
      </c>
      <c r="BJ715" s="15" t="s">
        <v>84</v>
      </c>
      <c r="BK715" s="138">
        <f>ROUND(I715*H715,2)</f>
        <v>0</v>
      </c>
      <c r="BL715" s="15" t="s">
        <v>214</v>
      </c>
      <c r="BM715" s="246" t="s">
        <v>1437</v>
      </c>
    </row>
    <row r="716" spans="1:65" s="2" customFormat="1" ht="16.5" customHeight="1">
      <c r="A716" s="38"/>
      <c r="B716" s="39"/>
      <c r="C716" s="247" t="s">
        <v>1438</v>
      </c>
      <c r="D716" s="247" t="s">
        <v>221</v>
      </c>
      <c r="E716" s="248" t="s">
        <v>328</v>
      </c>
      <c r="F716" s="249" t="s">
        <v>329</v>
      </c>
      <c r="G716" s="250" t="s">
        <v>213</v>
      </c>
      <c r="H716" s="251">
        <v>0.85</v>
      </c>
      <c r="I716" s="252"/>
      <c r="J716" s="253">
        <f>ROUND(I716*H716,2)</f>
        <v>0</v>
      </c>
      <c r="K716" s="254"/>
      <c r="L716" s="255"/>
      <c r="M716" s="256" t="s">
        <v>1</v>
      </c>
      <c r="N716" s="257" t="s">
        <v>44</v>
      </c>
      <c r="O716" s="91"/>
      <c r="P716" s="244">
        <f>O716*H716</f>
        <v>0</v>
      </c>
      <c r="Q716" s="244">
        <v>0</v>
      </c>
      <c r="R716" s="244">
        <f>Q716*H716</f>
        <v>0</v>
      </c>
      <c r="S716" s="244">
        <v>0</v>
      </c>
      <c r="T716" s="245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46" t="s">
        <v>234</v>
      </c>
      <c r="AT716" s="246" t="s">
        <v>221</v>
      </c>
      <c r="AU716" s="246" t="s">
        <v>1430</v>
      </c>
      <c r="AY716" s="15" t="s">
        <v>209</v>
      </c>
      <c r="BE716" s="138">
        <f>IF(N716="základní",J716,0)</f>
        <v>0</v>
      </c>
      <c r="BF716" s="138">
        <f>IF(N716="snížená",J716,0)</f>
        <v>0</v>
      </c>
      <c r="BG716" s="138">
        <f>IF(N716="zákl. přenesená",J716,0)</f>
        <v>0</v>
      </c>
      <c r="BH716" s="138">
        <f>IF(N716="sníž. přenesená",J716,0)</f>
        <v>0</v>
      </c>
      <c r="BI716" s="138">
        <f>IF(N716="nulová",J716,0)</f>
        <v>0</v>
      </c>
      <c r="BJ716" s="15" t="s">
        <v>84</v>
      </c>
      <c r="BK716" s="138">
        <f>ROUND(I716*H716,2)</f>
        <v>0</v>
      </c>
      <c r="BL716" s="15" t="s">
        <v>214</v>
      </c>
      <c r="BM716" s="246" t="s">
        <v>1439</v>
      </c>
    </row>
    <row r="717" spans="1:65" s="2" customFormat="1" ht="16.5" customHeight="1">
      <c r="A717" s="38"/>
      <c r="B717" s="39"/>
      <c r="C717" s="234" t="s">
        <v>1440</v>
      </c>
      <c r="D717" s="234" t="s">
        <v>210</v>
      </c>
      <c r="E717" s="235" t="s">
        <v>216</v>
      </c>
      <c r="F717" s="236" t="s">
        <v>217</v>
      </c>
      <c r="G717" s="237" t="s">
        <v>213</v>
      </c>
      <c r="H717" s="238">
        <v>0.832</v>
      </c>
      <c r="I717" s="239"/>
      <c r="J717" s="240">
        <f>ROUND(I717*H717,2)</f>
        <v>0</v>
      </c>
      <c r="K717" s="241"/>
      <c r="L717" s="41"/>
      <c r="M717" s="242" t="s">
        <v>1</v>
      </c>
      <c r="N717" s="243" t="s">
        <v>44</v>
      </c>
      <c r="O717" s="91"/>
      <c r="P717" s="244">
        <f>O717*H717</f>
        <v>0</v>
      </c>
      <c r="Q717" s="244">
        <v>0</v>
      </c>
      <c r="R717" s="244">
        <f>Q717*H717</f>
        <v>0</v>
      </c>
      <c r="S717" s="244">
        <v>0</v>
      </c>
      <c r="T717" s="245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46" t="s">
        <v>214</v>
      </c>
      <c r="AT717" s="246" t="s">
        <v>210</v>
      </c>
      <c r="AU717" s="246" t="s">
        <v>1430</v>
      </c>
      <c r="AY717" s="15" t="s">
        <v>209</v>
      </c>
      <c r="BE717" s="138">
        <f>IF(N717="základní",J717,0)</f>
        <v>0</v>
      </c>
      <c r="BF717" s="138">
        <f>IF(N717="snížená",J717,0)</f>
        <v>0</v>
      </c>
      <c r="BG717" s="138">
        <f>IF(N717="zákl. přenesená",J717,0)</f>
        <v>0</v>
      </c>
      <c r="BH717" s="138">
        <f>IF(N717="sníž. přenesená",J717,0)</f>
        <v>0</v>
      </c>
      <c r="BI717" s="138">
        <f>IF(N717="nulová",J717,0)</f>
        <v>0</v>
      </c>
      <c r="BJ717" s="15" t="s">
        <v>84</v>
      </c>
      <c r="BK717" s="138">
        <f>ROUND(I717*H717,2)</f>
        <v>0</v>
      </c>
      <c r="BL717" s="15" t="s">
        <v>214</v>
      </c>
      <c r="BM717" s="246" t="s">
        <v>1441</v>
      </c>
    </row>
    <row r="718" spans="1:63" s="12" customFormat="1" ht="20.85" customHeight="1">
      <c r="A718" s="12"/>
      <c r="B718" s="220"/>
      <c r="C718" s="221"/>
      <c r="D718" s="222" t="s">
        <v>78</v>
      </c>
      <c r="E718" s="258" t="s">
        <v>1442</v>
      </c>
      <c r="F718" s="258" t="s">
        <v>1443</v>
      </c>
      <c r="G718" s="221"/>
      <c r="H718" s="221"/>
      <c r="I718" s="224"/>
      <c r="J718" s="259">
        <f>BK718</f>
        <v>0</v>
      </c>
      <c r="K718" s="221"/>
      <c r="L718" s="226"/>
      <c r="M718" s="227"/>
      <c r="N718" s="228"/>
      <c r="O718" s="228"/>
      <c r="P718" s="229">
        <f>P719+SUM(P720:P738)</f>
        <v>0</v>
      </c>
      <c r="Q718" s="228"/>
      <c r="R718" s="229">
        <f>R719+SUM(R720:R738)</f>
        <v>3.0252700000000003</v>
      </c>
      <c r="S718" s="228"/>
      <c r="T718" s="230">
        <f>T719+SUM(T720:T738)</f>
        <v>1.8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231" t="s">
        <v>84</v>
      </c>
      <c r="AT718" s="232" t="s">
        <v>78</v>
      </c>
      <c r="AU718" s="232" t="s">
        <v>103</v>
      </c>
      <c r="AY718" s="231" t="s">
        <v>209</v>
      </c>
      <c r="BK718" s="233">
        <f>BK719+SUM(BK720:BK738)</f>
        <v>0</v>
      </c>
    </row>
    <row r="719" spans="1:65" s="2" customFormat="1" ht="16.5" customHeight="1">
      <c r="A719" s="38"/>
      <c r="B719" s="39"/>
      <c r="C719" s="247" t="s">
        <v>1444</v>
      </c>
      <c r="D719" s="247" t="s">
        <v>221</v>
      </c>
      <c r="E719" s="248" t="s">
        <v>407</v>
      </c>
      <c r="F719" s="249" t="s">
        <v>408</v>
      </c>
      <c r="G719" s="250" t="s">
        <v>239</v>
      </c>
      <c r="H719" s="251">
        <v>1</v>
      </c>
      <c r="I719" s="252"/>
      <c r="J719" s="253">
        <f>ROUND(I719*H719,2)</f>
        <v>0</v>
      </c>
      <c r="K719" s="254"/>
      <c r="L719" s="255"/>
      <c r="M719" s="256" t="s">
        <v>1</v>
      </c>
      <c r="N719" s="257" t="s">
        <v>44</v>
      </c>
      <c r="O719" s="91"/>
      <c r="P719" s="244">
        <f>O719*H719</f>
        <v>0</v>
      </c>
      <c r="Q719" s="244">
        <v>0</v>
      </c>
      <c r="R719" s="244">
        <f>Q719*H719</f>
        <v>0</v>
      </c>
      <c r="S719" s="244">
        <v>0</v>
      </c>
      <c r="T719" s="245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246" t="s">
        <v>234</v>
      </c>
      <c r="AT719" s="246" t="s">
        <v>221</v>
      </c>
      <c r="AU719" s="246" t="s">
        <v>220</v>
      </c>
      <c r="AY719" s="15" t="s">
        <v>209</v>
      </c>
      <c r="BE719" s="138">
        <f>IF(N719="základní",J719,0)</f>
        <v>0</v>
      </c>
      <c r="BF719" s="138">
        <f>IF(N719="snížená",J719,0)</f>
        <v>0</v>
      </c>
      <c r="BG719" s="138">
        <f>IF(N719="zákl. přenesená",J719,0)</f>
        <v>0</v>
      </c>
      <c r="BH719" s="138">
        <f>IF(N719="sníž. přenesená",J719,0)</f>
        <v>0</v>
      </c>
      <c r="BI719" s="138">
        <f>IF(N719="nulová",J719,0)</f>
        <v>0</v>
      </c>
      <c r="BJ719" s="15" t="s">
        <v>84</v>
      </c>
      <c r="BK719" s="138">
        <f>ROUND(I719*H719,2)</f>
        <v>0</v>
      </c>
      <c r="BL719" s="15" t="s">
        <v>214</v>
      </c>
      <c r="BM719" s="246" t="s">
        <v>1445</v>
      </c>
    </row>
    <row r="720" spans="1:65" s="2" customFormat="1" ht="24.15" customHeight="1">
      <c r="A720" s="38"/>
      <c r="B720" s="39"/>
      <c r="C720" s="234" t="s">
        <v>1446</v>
      </c>
      <c r="D720" s="234" t="s">
        <v>210</v>
      </c>
      <c r="E720" s="235" t="s">
        <v>336</v>
      </c>
      <c r="F720" s="236" t="s">
        <v>337</v>
      </c>
      <c r="G720" s="237" t="s">
        <v>239</v>
      </c>
      <c r="H720" s="238">
        <v>1</v>
      </c>
      <c r="I720" s="239"/>
      <c r="J720" s="240">
        <f>ROUND(I720*H720,2)</f>
        <v>0</v>
      </c>
      <c r="K720" s="241"/>
      <c r="L720" s="41"/>
      <c r="M720" s="242" t="s">
        <v>1</v>
      </c>
      <c r="N720" s="243" t="s">
        <v>44</v>
      </c>
      <c r="O720" s="91"/>
      <c r="P720" s="244">
        <f>O720*H720</f>
        <v>0</v>
      </c>
      <c r="Q720" s="244">
        <v>0</v>
      </c>
      <c r="R720" s="244">
        <f>Q720*H720</f>
        <v>0</v>
      </c>
      <c r="S720" s="244">
        <v>0</v>
      </c>
      <c r="T720" s="245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46" t="s">
        <v>214</v>
      </c>
      <c r="AT720" s="246" t="s">
        <v>210</v>
      </c>
      <c r="AU720" s="246" t="s">
        <v>220</v>
      </c>
      <c r="AY720" s="15" t="s">
        <v>209</v>
      </c>
      <c r="BE720" s="138">
        <f>IF(N720="základní",J720,0)</f>
        <v>0</v>
      </c>
      <c r="BF720" s="138">
        <f>IF(N720="snížená",J720,0)</f>
        <v>0</v>
      </c>
      <c r="BG720" s="138">
        <f>IF(N720="zákl. přenesená",J720,0)</f>
        <v>0</v>
      </c>
      <c r="BH720" s="138">
        <f>IF(N720="sníž. přenesená",J720,0)</f>
        <v>0</v>
      </c>
      <c r="BI720" s="138">
        <f>IF(N720="nulová",J720,0)</f>
        <v>0</v>
      </c>
      <c r="BJ720" s="15" t="s">
        <v>84</v>
      </c>
      <c r="BK720" s="138">
        <f>ROUND(I720*H720,2)</f>
        <v>0</v>
      </c>
      <c r="BL720" s="15" t="s">
        <v>214</v>
      </c>
      <c r="BM720" s="246" t="s">
        <v>1447</v>
      </c>
    </row>
    <row r="721" spans="1:65" s="2" customFormat="1" ht="16.5" customHeight="1">
      <c r="A721" s="38"/>
      <c r="B721" s="39"/>
      <c r="C721" s="247" t="s">
        <v>1448</v>
      </c>
      <c r="D721" s="247" t="s">
        <v>221</v>
      </c>
      <c r="E721" s="248" t="s">
        <v>340</v>
      </c>
      <c r="F721" s="249" t="s">
        <v>341</v>
      </c>
      <c r="G721" s="250" t="s">
        <v>239</v>
      </c>
      <c r="H721" s="251">
        <v>1</v>
      </c>
      <c r="I721" s="252"/>
      <c r="J721" s="253">
        <f>ROUND(I721*H721,2)</f>
        <v>0</v>
      </c>
      <c r="K721" s="254"/>
      <c r="L721" s="255"/>
      <c r="M721" s="256" t="s">
        <v>1</v>
      </c>
      <c r="N721" s="257" t="s">
        <v>44</v>
      </c>
      <c r="O721" s="91"/>
      <c r="P721" s="244">
        <f>O721*H721</f>
        <v>0</v>
      </c>
      <c r="Q721" s="244">
        <v>0</v>
      </c>
      <c r="R721" s="244">
        <f>Q721*H721</f>
        <v>0</v>
      </c>
      <c r="S721" s="244">
        <v>0</v>
      </c>
      <c r="T721" s="245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46" t="s">
        <v>234</v>
      </c>
      <c r="AT721" s="246" t="s">
        <v>221</v>
      </c>
      <c r="AU721" s="246" t="s">
        <v>220</v>
      </c>
      <c r="AY721" s="15" t="s">
        <v>209</v>
      </c>
      <c r="BE721" s="138">
        <f>IF(N721="základní",J721,0)</f>
        <v>0</v>
      </c>
      <c r="BF721" s="138">
        <f>IF(N721="snížená",J721,0)</f>
        <v>0</v>
      </c>
      <c r="BG721" s="138">
        <f>IF(N721="zákl. přenesená",J721,0)</f>
        <v>0</v>
      </c>
      <c r="BH721" s="138">
        <f>IF(N721="sníž. přenesená",J721,0)</f>
        <v>0</v>
      </c>
      <c r="BI721" s="138">
        <f>IF(N721="nulová",J721,0)</f>
        <v>0</v>
      </c>
      <c r="BJ721" s="15" t="s">
        <v>84</v>
      </c>
      <c r="BK721" s="138">
        <f>ROUND(I721*H721,2)</f>
        <v>0</v>
      </c>
      <c r="BL721" s="15" t="s">
        <v>214</v>
      </c>
      <c r="BM721" s="246" t="s">
        <v>1449</v>
      </c>
    </row>
    <row r="722" spans="1:65" s="2" customFormat="1" ht="24.15" customHeight="1">
      <c r="A722" s="38"/>
      <c r="B722" s="39"/>
      <c r="C722" s="234" t="s">
        <v>1450</v>
      </c>
      <c r="D722" s="234" t="s">
        <v>210</v>
      </c>
      <c r="E722" s="235" t="s">
        <v>344</v>
      </c>
      <c r="F722" s="236" t="s">
        <v>345</v>
      </c>
      <c r="G722" s="237" t="s">
        <v>246</v>
      </c>
      <c r="H722" s="238">
        <v>0.75</v>
      </c>
      <c r="I722" s="239"/>
      <c r="J722" s="240">
        <f>ROUND(I722*H722,2)</f>
        <v>0</v>
      </c>
      <c r="K722" s="241"/>
      <c r="L722" s="41"/>
      <c r="M722" s="242" t="s">
        <v>1</v>
      </c>
      <c r="N722" s="243" t="s">
        <v>44</v>
      </c>
      <c r="O722" s="91"/>
      <c r="P722" s="244">
        <f>O722*H722</f>
        <v>0</v>
      </c>
      <c r="Q722" s="244">
        <v>0</v>
      </c>
      <c r="R722" s="244">
        <f>Q722*H722</f>
        <v>0</v>
      </c>
      <c r="S722" s="244">
        <v>0</v>
      </c>
      <c r="T722" s="245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46" t="s">
        <v>214</v>
      </c>
      <c r="AT722" s="246" t="s">
        <v>210</v>
      </c>
      <c r="AU722" s="246" t="s">
        <v>220</v>
      </c>
      <c r="AY722" s="15" t="s">
        <v>209</v>
      </c>
      <c r="BE722" s="138">
        <f>IF(N722="základní",J722,0)</f>
        <v>0</v>
      </c>
      <c r="BF722" s="138">
        <f>IF(N722="snížená",J722,0)</f>
        <v>0</v>
      </c>
      <c r="BG722" s="138">
        <f>IF(N722="zákl. přenesená",J722,0)</f>
        <v>0</v>
      </c>
      <c r="BH722" s="138">
        <f>IF(N722="sníž. přenesená",J722,0)</f>
        <v>0</v>
      </c>
      <c r="BI722" s="138">
        <f>IF(N722="nulová",J722,0)</f>
        <v>0</v>
      </c>
      <c r="BJ722" s="15" t="s">
        <v>84</v>
      </c>
      <c r="BK722" s="138">
        <f>ROUND(I722*H722,2)</f>
        <v>0</v>
      </c>
      <c r="BL722" s="15" t="s">
        <v>214</v>
      </c>
      <c r="BM722" s="246" t="s">
        <v>1451</v>
      </c>
    </row>
    <row r="723" spans="1:65" s="2" customFormat="1" ht="24.15" customHeight="1">
      <c r="A723" s="38"/>
      <c r="B723" s="39"/>
      <c r="C723" s="234" t="s">
        <v>1452</v>
      </c>
      <c r="D723" s="234" t="s">
        <v>210</v>
      </c>
      <c r="E723" s="235" t="s">
        <v>348</v>
      </c>
      <c r="F723" s="236" t="s">
        <v>349</v>
      </c>
      <c r="G723" s="237" t="s">
        <v>239</v>
      </c>
      <c r="H723" s="238">
        <v>5</v>
      </c>
      <c r="I723" s="239"/>
      <c r="J723" s="240">
        <f>ROUND(I723*H723,2)</f>
        <v>0</v>
      </c>
      <c r="K723" s="241"/>
      <c r="L723" s="41"/>
      <c r="M723" s="242" t="s">
        <v>1</v>
      </c>
      <c r="N723" s="243" t="s">
        <v>44</v>
      </c>
      <c r="O723" s="91"/>
      <c r="P723" s="244">
        <f>O723*H723</f>
        <v>0</v>
      </c>
      <c r="Q723" s="244">
        <v>0</v>
      </c>
      <c r="R723" s="244">
        <f>Q723*H723</f>
        <v>0</v>
      </c>
      <c r="S723" s="244">
        <v>0</v>
      </c>
      <c r="T723" s="245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246" t="s">
        <v>214</v>
      </c>
      <c r="AT723" s="246" t="s">
        <v>210</v>
      </c>
      <c r="AU723" s="246" t="s">
        <v>220</v>
      </c>
      <c r="AY723" s="15" t="s">
        <v>209</v>
      </c>
      <c r="BE723" s="138">
        <f>IF(N723="základní",J723,0)</f>
        <v>0</v>
      </c>
      <c r="BF723" s="138">
        <f>IF(N723="snížená",J723,0)</f>
        <v>0</v>
      </c>
      <c r="BG723" s="138">
        <f>IF(N723="zákl. přenesená",J723,0)</f>
        <v>0</v>
      </c>
      <c r="BH723" s="138">
        <f>IF(N723="sníž. přenesená",J723,0)</f>
        <v>0</v>
      </c>
      <c r="BI723" s="138">
        <f>IF(N723="nulová",J723,0)</f>
        <v>0</v>
      </c>
      <c r="BJ723" s="15" t="s">
        <v>84</v>
      </c>
      <c r="BK723" s="138">
        <f>ROUND(I723*H723,2)</f>
        <v>0</v>
      </c>
      <c r="BL723" s="15" t="s">
        <v>214</v>
      </c>
      <c r="BM723" s="246" t="s">
        <v>1453</v>
      </c>
    </row>
    <row r="724" spans="1:65" s="2" customFormat="1" ht="24.15" customHeight="1">
      <c r="A724" s="38"/>
      <c r="B724" s="39"/>
      <c r="C724" s="234" t="s">
        <v>1454</v>
      </c>
      <c r="D724" s="234" t="s">
        <v>210</v>
      </c>
      <c r="E724" s="235" t="s">
        <v>352</v>
      </c>
      <c r="F724" s="236" t="s">
        <v>353</v>
      </c>
      <c r="G724" s="237" t="s">
        <v>239</v>
      </c>
      <c r="H724" s="238">
        <v>8</v>
      </c>
      <c r="I724" s="239"/>
      <c r="J724" s="240">
        <f>ROUND(I724*H724,2)</f>
        <v>0</v>
      </c>
      <c r="K724" s="241"/>
      <c r="L724" s="41"/>
      <c r="M724" s="242" t="s">
        <v>1</v>
      </c>
      <c r="N724" s="243" t="s">
        <v>44</v>
      </c>
      <c r="O724" s="91"/>
      <c r="P724" s="244">
        <f>O724*H724</f>
        <v>0</v>
      </c>
      <c r="Q724" s="244">
        <v>0</v>
      </c>
      <c r="R724" s="244">
        <f>Q724*H724</f>
        <v>0</v>
      </c>
      <c r="S724" s="244">
        <v>0</v>
      </c>
      <c r="T724" s="245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46" t="s">
        <v>214</v>
      </c>
      <c r="AT724" s="246" t="s">
        <v>210</v>
      </c>
      <c r="AU724" s="246" t="s">
        <v>220</v>
      </c>
      <c r="AY724" s="15" t="s">
        <v>209</v>
      </c>
      <c r="BE724" s="138">
        <f>IF(N724="základní",J724,0)</f>
        <v>0</v>
      </c>
      <c r="BF724" s="138">
        <f>IF(N724="snížená",J724,0)</f>
        <v>0</v>
      </c>
      <c r="BG724" s="138">
        <f>IF(N724="zákl. přenesená",J724,0)</f>
        <v>0</v>
      </c>
      <c r="BH724" s="138">
        <f>IF(N724="sníž. přenesená",J724,0)</f>
        <v>0</v>
      </c>
      <c r="BI724" s="138">
        <f>IF(N724="nulová",J724,0)</f>
        <v>0</v>
      </c>
      <c r="BJ724" s="15" t="s">
        <v>84</v>
      </c>
      <c r="BK724" s="138">
        <f>ROUND(I724*H724,2)</f>
        <v>0</v>
      </c>
      <c r="BL724" s="15" t="s">
        <v>214</v>
      </c>
      <c r="BM724" s="246" t="s">
        <v>1455</v>
      </c>
    </row>
    <row r="725" spans="1:65" s="2" customFormat="1" ht="16.5" customHeight="1">
      <c r="A725" s="38"/>
      <c r="B725" s="39"/>
      <c r="C725" s="247" t="s">
        <v>1456</v>
      </c>
      <c r="D725" s="247" t="s">
        <v>221</v>
      </c>
      <c r="E725" s="248" t="s">
        <v>356</v>
      </c>
      <c r="F725" s="249" t="s">
        <v>357</v>
      </c>
      <c r="G725" s="250" t="s">
        <v>239</v>
      </c>
      <c r="H725" s="251">
        <v>1</v>
      </c>
      <c r="I725" s="252"/>
      <c r="J725" s="253">
        <f>ROUND(I725*H725,2)</f>
        <v>0</v>
      </c>
      <c r="K725" s="254"/>
      <c r="L725" s="255"/>
      <c r="M725" s="256" t="s">
        <v>1</v>
      </c>
      <c r="N725" s="257" t="s">
        <v>44</v>
      </c>
      <c r="O725" s="91"/>
      <c r="P725" s="244">
        <f>O725*H725</f>
        <v>0</v>
      </c>
      <c r="Q725" s="244">
        <v>3E-05</v>
      </c>
      <c r="R725" s="244">
        <f>Q725*H725</f>
        <v>3E-05</v>
      </c>
      <c r="S725" s="244">
        <v>0</v>
      </c>
      <c r="T725" s="245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246" t="s">
        <v>234</v>
      </c>
      <c r="AT725" s="246" t="s">
        <v>221</v>
      </c>
      <c r="AU725" s="246" t="s">
        <v>220</v>
      </c>
      <c r="AY725" s="15" t="s">
        <v>209</v>
      </c>
      <c r="BE725" s="138">
        <f>IF(N725="základní",J725,0)</f>
        <v>0</v>
      </c>
      <c r="BF725" s="138">
        <f>IF(N725="snížená",J725,0)</f>
        <v>0</v>
      </c>
      <c r="BG725" s="138">
        <f>IF(N725="zákl. přenesená",J725,0)</f>
        <v>0</v>
      </c>
      <c r="BH725" s="138">
        <f>IF(N725="sníž. přenesená",J725,0)</f>
        <v>0</v>
      </c>
      <c r="BI725" s="138">
        <f>IF(N725="nulová",J725,0)</f>
        <v>0</v>
      </c>
      <c r="BJ725" s="15" t="s">
        <v>84</v>
      </c>
      <c r="BK725" s="138">
        <f>ROUND(I725*H725,2)</f>
        <v>0</v>
      </c>
      <c r="BL725" s="15" t="s">
        <v>214</v>
      </c>
      <c r="BM725" s="246" t="s">
        <v>1457</v>
      </c>
    </row>
    <row r="726" spans="1:65" s="2" customFormat="1" ht="21.75" customHeight="1">
      <c r="A726" s="38"/>
      <c r="B726" s="39"/>
      <c r="C726" s="247" t="s">
        <v>1458</v>
      </c>
      <c r="D726" s="247" t="s">
        <v>221</v>
      </c>
      <c r="E726" s="248" t="s">
        <v>359</v>
      </c>
      <c r="F726" s="249" t="s">
        <v>360</v>
      </c>
      <c r="G726" s="250" t="s">
        <v>239</v>
      </c>
      <c r="H726" s="251">
        <v>1</v>
      </c>
      <c r="I726" s="252"/>
      <c r="J726" s="253">
        <f>ROUND(I726*H726,2)</f>
        <v>0</v>
      </c>
      <c r="K726" s="254"/>
      <c r="L726" s="255"/>
      <c r="M726" s="256" t="s">
        <v>1</v>
      </c>
      <c r="N726" s="257" t="s">
        <v>44</v>
      </c>
      <c r="O726" s="91"/>
      <c r="P726" s="244">
        <f>O726*H726</f>
        <v>0</v>
      </c>
      <c r="Q726" s="244">
        <v>3E-05</v>
      </c>
      <c r="R726" s="244">
        <f>Q726*H726</f>
        <v>3E-05</v>
      </c>
      <c r="S726" s="244">
        <v>0</v>
      </c>
      <c r="T726" s="245">
        <f>S726*H726</f>
        <v>0</v>
      </c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R726" s="246" t="s">
        <v>234</v>
      </c>
      <c r="AT726" s="246" t="s">
        <v>221</v>
      </c>
      <c r="AU726" s="246" t="s">
        <v>220</v>
      </c>
      <c r="AY726" s="15" t="s">
        <v>209</v>
      </c>
      <c r="BE726" s="138">
        <f>IF(N726="základní",J726,0)</f>
        <v>0</v>
      </c>
      <c r="BF726" s="138">
        <f>IF(N726="snížená",J726,0)</f>
        <v>0</v>
      </c>
      <c r="BG726" s="138">
        <f>IF(N726="zákl. přenesená",J726,0)</f>
        <v>0</v>
      </c>
      <c r="BH726" s="138">
        <f>IF(N726="sníž. přenesená",J726,0)</f>
        <v>0</v>
      </c>
      <c r="BI726" s="138">
        <f>IF(N726="nulová",J726,0)</f>
        <v>0</v>
      </c>
      <c r="BJ726" s="15" t="s">
        <v>84</v>
      </c>
      <c r="BK726" s="138">
        <f>ROUND(I726*H726,2)</f>
        <v>0</v>
      </c>
      <c r="BL726" s="15" t="s">
        <v>214</v>
      </c>
      <c r="BM726" s="246" t="s">
        <v>1459</v>
      </c>
    </row>
    <row r="727" spans="1:65" s="2" customFormat="1" ht="16.5" customHeight="1">
      <c r="A727" s="38"/>
      <c r="B727" s="39"/>
      <c r="C727" s="247" t="s">
        <v>1460</v>
      </c>
      <c r="D727" s="247" t="s">
        <v>221</v>
      </c>
      <c r="E727" s="248" t="s">
        <v>363</v>
      </c>
      <c r="F727" s="249" t="s">
        <v>364</v>
      </c>
      <c r="G727" s="250" t="s">
        <v>259</v>
      </c>
      <c r="H727" s="251">
        <v>0.009</v>
      </c>
      <c r="I727" s="252"/>
      <c r="J727" s="253">
        <f>ROUND(I727*H727,2)</f>
        <v>0</v>
      </c>
      <c r="K727" s="254"/>
      <c r="L727" s="255"/>
      <c r="M727" s="256" t="s">
        <v>1</v>
      </c>
      <c r="N727" s="257" t="s">
        <v>44</v>
      </c>
      <c r="O727" s="91"/>
      <c r="P727" s="244">
        <f>O727*H727</f>
        <v>0</v>
      </c>
      <c r="Q727" s="244">
        <v>0.16</v>
      </c>
      <c r="R727" s="244">
        <f>Q727*H727</f>
        <v>0.0014399999999999999</v>
      </c>
      <c r="S727" s="244">
        <v>0</v>
      </c>
      <c r="T727" s="245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46" t="s">
        <v>234</v>
      </c>
      <c r="AT727" s="246" t="s">
        <v>221</v>
      </c>
      <c r="AU727" s="246" t="s">
        <v>220</v>
      </c>
      <c r="AY727" s="15" t="s">
        <v>209</v>
      </c>
      <c r="BE727" s="138">
        <f>IF(N727="základní",J727,0)</f>
        <v>0</v>
      </c>
      <c r="BF727" s="138">
        <f>IF(N727="snížená",J727,0)</f>
        <v>0</v>
      </c>
      <c r="BG727" s="138">
        <f>IF(N727="zákl. přenesená",J727,0)</f>
        <v>0</v>
      </c>
      <c r="BH727" s="138">
        <f>IF(N727="sníž. přenesená",J727,0)</f>
        <v>0</v>
      </c>
      <c r="BI727" s="138">
        <f>IF(N727="nulová",J727,0)</f>
        <v>0</v>
      </c>
      <c r="BJ727" s="15" t="s">
        <v>84</v>
      </c>
      <c r="BK727" s="138">
        <f>ROUND(I727*H727,2)</f>
        <v>0</v>
      </c>
      <c r="BL727" s="15" t="s">
        <v>214</v>
      </c>
      <c r="BM727" s="246" t="s">
        <v>1461</v>
      </c>
    </row>
    <row r="728" spans="1:65" s="2" customFormat="1" ht="16.5" customHeight="1">
      <c r="A728" s="38"/>
      <c r="B728" s="39"/>
      <c r="C728" s="247" t="s">
        <v>1462</v>
      </c>
      <c r="D728" s="247" t="s">
        <v>221</v>
      </c>
      <c r="E728" s="248" t="s">
        <v>257</v>
      </c>
      <c r="F728" s="249" t="s">
        <v>258</v>
      </c>
      <c r="G728" s="250" t="s">
        <v>259</v>
      </c>
      <c r="H728" s="251">
        <v>0.004</v>
      </c>
      <c r="I728" s="252"/>
      <c r="J728" s="253">
        <f>ROUND(I728*H728,2)</f>
        <v>0</v>
      </c>
      <c r="K728" s="254"/>
      <c r="L728" s="255"/>
      <c r="M728" s="256" t="s">
        <v>1</v>
      </c>
      <c r="N728" s="257" t="s">
        <v>44</v>
      </c>
      <c r="O728" s="91"/>
      <c r="P728" s="244">
        <f>O728*H728</f>
        <v>0</v>
      </c>
      <c r="Q728" s="244">
        <v>0.9</v>
      </c>
      <c r="R728" s="244">
        <f>Q728*H728</f>
        <v>0.0036000000000000003</v>
      </c>
      <c r="S728" s="244">
        <v>0</v>
      </c>
      <c r="T728" s="245">
        <f>S728*H728</f>
        <v>0</v>
      </c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R728" s="246" t="s">
        <v>234</v>
      </c>
      <c r="AT728" s="246" t="s">
        <v>221</v>
      </c>
      <c r="AU728" s="246" t="s">
        <v>220</v>
      </c>
      <c r="AY728" s="15" t="s">
        <v>209</v>
      </c>
      <c r="BE728" s="138">
        <f>IF(N728="základní",J728,0)</f>
        <v>0</v>
      </c>
      <c r="BF728" s="138">
        <f>IF(N728="snížená",J728,0)</f>
        <v>0</v>
      </c>
      <c r="BG728" s="138">
        <f>IF(N728="zákl. přenesená",J728,0)</f>
        <v>0</v>
      </c>
      <c r="BH728" s="138">
        <f>IF(N728="sníž. přenesená",J728,0)</f>
        <v>0</v>
      </c>
      <c r="BI728" s="138">
        <f>IF(N728="nulová",J728,0)</f>
        <v>0</v>
      </c>
      <c r="BJ728" s="15" t="s">
        <v>84</v>
      </c>
      <c r="BK728" s="138">
        <f>ROUND(I728*H728,2)</f>
        <v>0</v>
      </c>
      <c r="BL728" s="15" t="s">
        <v>214</v>
      </c>
      <c r="BM728" s="246" t="s">
        <v>1463</v>
      </c>
    </row>
    <row r="729" spans="1:65" s="2" customFormat="1" ht="16.5" customHeight="1">
      <c r="A729" s="38"/>
      <c r="B729" s="39"/>
      <c r="C729" s="247" t="s">
        <v>1464</v>
      </c>
      <c r="D729" s="247" t="s">
        <v>221</v>
      </c>
      <c r="E729" s="248" t="s">
        <v>369</v>
      </c>
      <c r="F729" s="249" t="s">
        <v>370</v>
      </c>
      <c r="G729" s="250" t="s">
        <v>239</v>
      </c>
      <c r="H729" s="251">
        <v>2</v>
      </c>
      <c r="I729" s="252"/>
      <c r="J729" s="253">
        <f>ROUND(I729*H729,2)</f>
        <v>0</v>
      </c>
      <c r="K729" s="254"/>
      <c r="L729" s="255"/>
      <c r="M729" s="256" t="s">
        <v>1</v>
      </c>
      <c r="N729" s="257" t="s">
        <v>44</v>
      </c>
      <c r="O729" s="91"/>
      <c r="P729" s="244">
        <f>O729*H729</f>
        <v>0</v>
      </c>
      <c r="Q729" s="244">
        <v>0</v>
      </c>
      <c r="R729" s="244">
        <f>Q729*H729</f>
        <v>0</v>
      </c>
      <c r="S729" s="244">
        <v>0</v>
      </c>
      <c r="T729" s="245">
        <f>S729*H729</f>
        <v>0</v>
      </c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R729" s="246" t="s">
        <v>234</v>
      </c>
      <c r="AT729" s="246" t="s">
        <v>221</v>
      </c>
      <c r="AU729" s="246" t="s">
        <v>220</v>
      </c>
      <c r="AY729" s="15" t="s">
        <v>209</v>
      </c>
      <c r="BE729" s="138">
        <f>IF(N729="základní",J729,0)</f>
        <v>0</v>
      </c>
      <c r="BF729" s="138">
        <f>IF(N729="snížená",J729,0)</f>
        <v>0</v>
      </c>
      <c r="BG729" s="138">
        <f>IF(N729="zákl. přenesená",J729,0)</f>
        <v>0</v>
      </c>
      <c r="BH729" s="138">
        <f>IF(N729="sníž. přenesená",J729,0)</f>
        <v>0</v>
      </c>
      <c r="BI729" s="138">
        <f>IF(N729="nulová",J729,0)</f>
        <v>0</v>
      </c>
      <c r="BJ729" s="15" t="s">
        <v>84</v>
      </c>
      <c r="BK729" s="138">
        <f>ROUND(I729*H729,2)</f>
        <v>0</v>
      </c>
      <c r="BL729" s="15" t="s">
        <v>214</v>
      </c>
      <c r="BM729" s="246" t="s">
        <v>1465</v>
      </c>
    </row>
    <row r="730" spans="1:65" s="2" customFormat="1" ht="16.5" customHeight="1">
      <c r="A730" s="38"/>
      <c r="B730" s="39"/>
      <c r="C730" s="247" t="s">
        <v>1466</v>
      </c>
      <c r="D730" s="247" t="s">
        <v>221</v>
      </c>
      <c r="E730" s="248" t="s">
        <v>373</v>
      </c>
      <c r="F730" s="249" t="s">
        <v>374</v>
      </c>
      <c r="G730" s="250" t="s">
        <v>1</v>
      </c>
      <c r="H730" s="251">
        <v>1</v>
      </c>
      <c r="I730" s="252"/>
      <c r="J730" s="253">
        <f>ROUND(I730*H730,2)</f>
        <v>0</v>
      </c>
      <c r="K730" s="254"/>
      <c r="L730" s="255"/>
      <c r="M730" s="256" t="s">
        <v>1</v>
      </c>
      <c r="N730" s="257" t="s">
        <v>44</v>
      </c>
      <c r="O730" s="91"/>
      <c r="P730" s="244">
        <f>O730*H730</f>
        <v>0</v>
      </c>
      <c r="Q730" s="244">
        <v>0</v>
      </c>
      <c r="R730" s="244">
        <f>Q730*H730</f>
        <v>0</v>
      </c>
      <c r="S730" s="244">
        <v>0</v>
      </c>
      <c r="T730" s="245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46" t="s">
        <v>234</v>
      </c>
      <c r="AT730" s="246" t="s">
        <v>221</v>
      </c>
      <c r="AU730" s="246" t="s">
        <v>220</v>
      </c>
      <c r="AY730" s="15" t="s">
        <v>209</v>
      </c>
      <c r="BE730" s="138">
        <f>IF(N730="základní",J730,0)</f>
        <v>0</v>
      </c>
      <c r="BF730" s="138">
        <f>IF(N730="snížená",J730,0)</f>
        <v>0</v>
      </c>
      <c r="BG730" s="138">
        <f>IF(N730="zákl. přenesená",J730,0)</f>
        <v>0</v>
      </c>
      <c r="BH730" s="138">
        <f>IF(N730="sníž. přenesená",J730,0)</f>
        <v>0</v>
      </c>
      <c r="BI730" s="138">
        <f>IF(N730="nulová",J730,0)</f>
        <v>0</v>
      </c>
      <c r="BJ730" s="15" t="s">
        <v>84</v>
      </c>
      <c r="BK730" s="138">
        <f>ROUND(I730*H730,2)</f>
        <v>0</v>
      </c>
      <c r="BL730" s="15" t="s">
        <v>214</v>
      </c>
      <c r="BM730" s="246" t="s">
        <v>1467</v>
      </c>
    </row>
    <row r="731" spans="1:65" s="2" customFormat="1" ht="16.5" customHeight="1">
      <c r="A731" s="38"/>
      <c r="B731" s="39"/>
      <c r="C731" s="247" t="s">
        <v>1468</v>
      </c>
      <c r="D731" s="247" t="s">
        <v>221</v>
      </c>
      <c r="E731" s="248" t="s">
        <v>377</v>
      </c>
      <c r="F731" s="249" t="s">
        <v>378</v>
      </c>
      <c r="G731" s="250" t="s">
        <v>379</v>
      </c>
      <c r="H731" s="251">
        <v>1</v>
      </c>
      <c r="I731" s="252"/>
      <c r="J731" s="253">
        <f>ROUND(I731*H731,2)</f>
        <v>0</v>
      </c>
      <c r="K731" s="254"/>
      <c r="L731" s="255"/>
      <c r="M731" s="256" t="s">
        <v>1</v>
      </c>
      <c r="N731" s="257" t="s">
        <v>44</v>
      </c>
      <c r="O731" s="91"/>
      <c r="P731" s="244">
        <f>O731*H731</f>
        <v>0</v>
      </c>
      <c r="Q731" s="244">
        <v>0.001</v>
      </c>
      <c r="R731" s="244">
        <f>Q731*H731</f>
        <v>0.001</v>
      </c>
      <c r="S731" s="244">
        <v>0</v>
      </c>
      <c r="T731" s="245">
        <f>S731*H731</f>
        <v>0</v>
      </c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R731" s="246" t="s">
        <v>234</v>
      </c>
      <c r="AT731" s="246" t="s">
        <v>221</v>
      </c>
      <c r="AU731" s="246" t="s">
        <v>220</v>
      </c>
      <c r="AY731" s="15" t="s">
        <v>209</v>
      </c>
      <c r="BE731" s="138">
        <f>IF(N731="základní",J731,0)</f>
        <v>0</v>
      </c>
      <c r="BF731" s="138">
        <f>IF(N731="snížená",J731,0)</f>
        <v>0</v>
      </c>
      <c r="BG731" s="138">
        <f>IF(N731="zákl. přenesená",J731,0)</f>
        <v>0</v>
      </c>
      <c r="BH731" s="138">
        <f>IF(N731="sníž. přenesená",J731,0)</f>
        <v>0</v>
      </c>
      <c r="BI731" s="138">
        <f>IF(N731="nulová",J731,0)</f>
        <v>0</v>
      </c>
      <c r="BJ731" s="15" t="s">
        <v>84</v>
      </c>
      <c r="BK731" s="138">
        <f>ROUND(I731*H731,2)</f>
        <v>0</v>
      </c>
      <c r="BL731" s="15" t="s">
        <v>214</v>
      </c>
      <c r="BM731" s="246" t="s">
        <v>1469</v>
      </c>
    </row>
    <row r="732" spans="1:65" s="2" customFormat="1" ht="16.5" customHeight="1">
      <c r="A732" s="38"/>
      <c r="B732" s="39"/>
      <c r="C732" s="247" t="s">
        <v>1470</v>
      </c>
      <c r="D732" s="247" t="s">
        <v>221</v>
      </c>
      <c r="E732" s="248" t="s">
        <v>382</v>
      </c>
      <c r="F732" s="249" t="s">
        <v>383</v>
      </c>
      <c r="G732" s="250" t="s">
        <v>239</v>
      </c>
      <c r="H732" s="251">
        <v>1</v>
      </c>
      <c r="I732" s="252"/>
      <c r="J732" s="253">
        <f>ROUND(I732*H732,2)</f>
        <v>0</v>
      </c>
      <c r="K732" s="254"/>
      <c r="L732" s="255"/>
      <c r="M732" s="256" t="s">
        <v>1</v>
      </c>
      <c r="N732" s="257" t="s">
        <v>44</v>
      </c>
      <c r="O732" s="91"/>
      <c r="P732" s="244">
        <f>O732*H732</f>
        <v>0</v>
      </c>
      <c r="Q732" s="244">
        <v>0</v>
      </c>
      <c r="R732" s="244">
        <f>Q732*H732</f>
        <v>0</v>
      </c>
      <c r="S732" s="244">
        <v>0</v>
      </c>
      <c r="T732" s="245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46" t="s">
        <v>234</v>
      </c>
      <c r="AT732" s="246" t="s">
        <v>221</v>
      </c>
      <c r="AU732" s="246" t="s">
        <v>220</v>
      </c>
      <c r="AY732" s="15" t="s">
        <v>209</v>
      </c>
      <c r="BE732" s="138">
        <f>IF(N732="základní",J732,0)</f>
        <v>0</v>
      </c>
      <c r="BF732" s="138">
        <f>IF(N732="snížená",J732,0)</f>
        <v>0</v>
      </c>
      <c r="BG732" s="138">
        <f>IF(N732="zákl. přenesená",J732,0)</f>
        <v>0</v>
      </c>
      <c r="BH732" s="138">
        <f>IF(N732="sníž. přenesená",J732,0)</f>
        <v>0</v>
      </c>
      <c r="BI732" s="138">
        <f>IF(N732="nulová",J732,0)</f>
        <v>0</v>
      </c>
      <c r="BJ732" s="15" t="s">
        <v>84</v>
      </c>
      <c r="BK732" s="138">
        <f>ROUND(I732*H732,2)</f>
        <v>0</v>
      </c>
      <c r="BL732" s="15" t="s">
        <v>214</v>
      </c>
      <c r="BM732" s="246" t="s">
        <v>1471</v>
      </c>
    </row>
    <row r="733" spans="1:65" s="2" customFormat="1" ht="24.15" customHeight="1">
      <c r="A733" s="38"/>
      <c r="B733" s="39"/>
      <c r="C733" s="234" t="s">
        <v>1472</v>
      </c>
      <c r="D733" s="234" t="s">
        <v>210</v>
      </c>
      <c r="E733" s="235" t="s">
        <v>386</v>
      </c>
      <c r="F733" s="236" t="s">
        <v>387</v>
      </c>
      <c r="G733" s="237" t="s">
        <v>246</v>
      </c>
      <c r="H733" s="238">
        <v>1</v>
      </c>
      <c r="I733" s="239"/>
      <c r="J733" s="240">
        <f>ROUND(I733*H733,2)</f>
        <v>0</v>
      </c>
      <c r="K733" s="241"/>
      <c r="L733" s="41"/>
      <c r="M733" s="242" t="s">
        <v>1</v>
      </c>
      <c r="N733" s="243" t="s">
        <v>44</v>
      </c>
      <c r="O733" s="91"/>
      <c r="P733" s="244">
        <f>O733*H733</f>
        <v>0</v>
      </c>
      <c r="Q733" s="244">
        <v>0</v>
      </c>
      <c r="R733" s="244">
        <f>Q733*H733</f>
        <v>0</v>
      </c>
      <c r="S733" s="244">
        <v>0</v>
      </c>
      <c r="T733" s="245">
        <f>S733*H733</f>
        <v>0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46" t="s">
        <v>214</v>
      </c>
      <c r="AT733" s="246" t="s">
        <v>210</v>
      </c>
      <c r="AU733" s="246" t="s">
        <v>220</v>
      </c>
      <c r="AY733" s="15" t="s">
        <v>209</v>
      </c>
      <c r="BE733" s="138">
        <f>IF(N733="základní",J733,0)</f>
        <v>0</v>
      </c>
      <c r="BF733" s="138">
        <f>IF(N733="snížená",J733,0)</f>
        <v>0</v>
      </c>
      <c r="BG733" s="138">
        <f>IF(N733="zákl. přenesená",J733,0)</f>
        <v>0</v>
      </c>
      <c r="BH733" s="138">
        <f>IF(N733="sníž. přenesená",J733,0)</f>
        <v>0</v>
      </c>
      <c r="BI733" s="138">
        <f>IF(N733="nulová",J733,0)</f>
        <v>0</v>
      </c>
      <c r="BJ733" s="15" t="s">
        <v>84</v>
      </c>
      <c r="BK733" s="138">
        <f>ROUND(I733*H733,2)</f>
        <v>0</v>
      </c>
      <c r="BL733" s="15" t="s">
        <v>214</v>
      </c>
      <c r="BM733" s="246" t="s">
        <v>1473</v>
      </c>
    </row>
    <row r="734" spans="1:65" s="2" customFormat="1" ht="21.75" customHeight="1">
      <c r="A734" s="38"/>
      <c r="B734" s="39"/>
      <c r="C734" s="247" t="s">
        <v>1474</v>
      </c>
      <c r="D734" s="247" t="s">
        <v>221</v>
      </c>
      <c r="E734" s="248" t="s">
        <v>390</v>
      </c>
      <c r="F734" s="249" t="s">
        <v>391</v>
      </c>
      <c r="G734" s="250" t="s">
        <v>392</v>
      </c>
      <c r="H734" s="251">
        <v>1</v>
      </c>
      <c r="I734" s="252"/>
      <c r="J734" s="253">
        <f>ROUND(I734*H734,2)</f>
        <v>0</v>
      </c>
      <c r="K734" s="254"/>
      <c r="L734" s="255"/>
      <c r="M734" s="256" t="s">
        <v>1</v>
      </c>
      <c r="N734" s="257" t="s">
        <v>44</v>
      </c>
      <c r="O734" s="91"/>
      <c r="P734" s="244">
        <f>O734*H734</f>
        <v>0</v>
      </c>
      <c r="Q734" s="244">
        <v>0</v>
      </c>
      <c r="R734" s="244">
        <f>Q734*H734</f>
        <v>0</v>
      </c>
      <c r="S734" s="244">
        <v>0</v>
      </c>
      <c r="T734" s="245">
        <f>S734*H734</f>
        <v>0</v>
      </c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R734" s="246" t="s">
        <v>234</v>
      </c>
      <c r="AT734" s="246" t="s">
        <v>221</v>
      </c>
      <c r="AU734" s="246" t="s">
        <v>220</v>
      </c>
      <c r="AY734" s="15" t="s">
        <v>209</v>
      </c>
      <c r="BE734" s="138">
        <f>IF(N734="základní",J734,0)</f>
        <v>0</v>
      </c>
      <c r="BF734" s="138">
        <f>IF(N734="snížená",J734,0)</f>
        <v>0</v>
      </c>
      <c r="BG734" s="138">
        <f>IF(N734="zákl. přenesená",J734,0)</f>
        <v>0</v>
      </c>
      <c r="BH734" s="138">
        <f>IF(N734="sníž. přenesená",J734,0)</f>
        <v>0</v>
      </c>
      <c r="BI734" s="138">
        <f>IF(N734="nulová",J734,0)</f>
        <v>0</v>
      </c>
      <c r="BJ734" s="15" t="s">
        <v>84</v>
      </c>
      <c r="BK734" s="138">
        <f>ROUND(I734*H734,2)</f>
        <v>0</v>
      </c>
      <c r="BL734" s="15" t="s">
        <v>214</v>
      </c>
      <c r="BM734" s="246" t="s">
        <v>1475</v>
      </c>
    </row>
    <row r="735" spans="1:65" s="2" customFormat="1" ht="16.5" customHeight="1">
      <c r="A735" s="38"/>
      <c r="B735" s="39"/>
      <c r="C735" s="247" t="s">
        <v>1476</v>
      </c>
      <c r="D735" s="247" t="s">
        <v>221</v>
      </c>
      <c r="E735" s="248" t="s">
        <v>395</v>
      </c>
      <c r="F735" s="249" t="s">
        <v>396</v>
      </c>
      <c r="G735" s="250" t="s">
        <v>239</v>
      </c>
      <c r="H735" s="251">
        <v>1</v>
      </c>
      <c r="I735" s="252"/>
      <c r="J735" s="253">
        <f>ROUND(I735*H735,2)</f>
        <v>0</v>
      </c>
      <c r="K735" s="254"/>
      <c r="L735" s="255"/>
      <c r="M735" s="256" t="s">
        <v>1</v>
      </c>
      <c r="N735" s="257" t="s">
        <v>44</v>
      </c>
      <c r="O735" s="91"/>
      <c r="P735" s="244">
        <f>O735*H735</f>
        <v>0</v>
      </c>
      <c r="Q735" s="244">
        <v>1E-05</v>
      </c>
      <c r="R735" s="244">
        <f>Q735*H735</f>
        <v>1E-05</v>
      </c>
      <c r="S735" s="244">
        <v>0</v>
      </c>
      <c r="T735" s="245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46" t="s">
        <v>234</v>
      </c>
      <c r="AT735" s="246" t="s">
        <v>221</v>
      </c>
      <c r="AU735" s="246" t="s">
        <v>220</v>
      </c>
      <c r="AY735" s="15" t="s">
        <v>209</v>
      </c>
      <c r="BE735" s="138">
        <f>IF(N735="základní",J735,0)</f>
        <v>0</v>
      </c>
      <c r="BF735" s="138">
        <f>IF(N735="snížená",J735,0)</f>
        <v>0</v>
      </c>
      <c r="BG735" s="138">
        <f>IF(N735="zákl. přenesená",J735,0)</f>
        <v>0</v>
      </c>
      <c r="BH735" s="138">
        <f>IF(N735="sníž. přenesená",J735,0)</f>
        <v>0</v>
      </c>
      <c r="BI735" s="138">
        <f>IF(N735="nulová",J735,0)</f>
        <v>0</v>
      </c>
      <c r="BJ735" s="15" t="s">
        <v>84</v>
      </c>
      <c r="BK735" s="138">
        <f>ROUND(I735*H735,2)</f>
        <v>0</v>
      </c>
      <c r="BL735" s="15" t="s">
        <v>214</v>
      </c>
      <c r="BM735" s="246" t="s">
        <v>1477</v>
      </c>
    </row>
    <row r="736" spans="1:65" s="2" customFormat="1" ht="16.5" customHeight="1">
      <c r="A736" s="38"/>
      <c r="B736" s="39"/>
      <c r="C736" s="247" t="s">
        <v>1478</v>
      </c>
      <c r="D736" s="247" t="s">
        <v>221</v>
      </c>
      <c r="E736" s="248" t="s">
        <v>1479</v>
      </c>
      <c r="F736" s="249" t="s">
        <v>1480</v>
      </c>
      <c r="G736" s="250" t="s">
        <v>239</v>
      </c>
      <c r="H736" s="251">
        <v>1</v>
      </c>
      <c r="I736" s="252"/>
      <c r="J736" s="253">
        <f>ROUND(I736*H736,2)</f>
        <v>0</v>
      </c>
      <c r="K736" s="254"/>
      <c r="L736" s="255"/>
      <c r="M736" s="256" t="s">
        <v>1</v>
      </c>
      <c r="N736" s="257" t="s">
        <v>44</v>
      </c>
      <c r="O736" s="91"/>
      <c r="P736" s="244">
        <f>O736*H736</f>
        <v>0</v>
      </c>
      <c r="Q736" s="244">
        <v>0</v>
      </c>
      <c r="R736" s="244">
        <f>Q736*H736</f>
        <v>0</v>
      </c>
      <c r="S736" s="244">
        <v>0</v>
      </c>
      <c r="T736" s="245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46" t="s">
        <v>234</v>
      </c>
      <c r="AT736" s="246" t="s">
        <v>221</v>
      </c>
      <c r="AU736" s="246" t="s">
        <v>220</v>
      </c>
      <c r="AY736" s="15" t="s">
        <v>209</v>
      </c>
      <c r="BE736" s="138">
        <f>IF(N736="základní",J736,0)</f>
        <v>0</v>
      </c>
      <c r="BF736" s="138">
        <f>IF(N736="snížená",J736,0)</f>
        <v>0</v>
      </c>
      <c r="BG736" s="138">
        <f>IF(N736="zákl. přenesená",J736,0)</f>
        <v>0</v>
      </c>
      <c r="BH736" s="138">
        <f>IF(N736="sníž. přenesená",J736,0)</f>
        <v>0</v>
      </c>
      <c r="BI736" s="138">
        <f>IF(N736="nulová",J736,0)</f>
        <v>0</v>
      </c>
      <c r="BJ736" s="15" t="s">
        <v>84</v>
      </c>
      <c r="BK736" s="138">
        <f>ROUND(I736*H736,2)</f>
        <v>0</v>
      </c>
      <c r="BL736" s="15" t="s">
        <v>214</v>
      </c>
      <c r="BM736" s="246" t="s">
        <v>1481</v>
      </c>
    </row>
    <row r="737" spans="1:65" s="2" customFormat="1" ht="16.5" customHeight="1">
      <c r="A737" s="38"/>
      <c r="B737" s="39"/>
      <c r="C737" s="234" t="s">
        <v>1482</v>
      </c>
      <c r="D737" s="234" t="s">
        <v>210</v>
      </c>
      <c r="E737" s="235" t="s">
        <v>403</v>
      </c>
      <c r="F737" s="236" t="s">
        <v>404</v>
      </c>
      <c r="G737" s="237" t="s">
        <v>239</v>
      </c>
      <c r="H737" s="238">
        <v>1</v>
      </c>
      <c r="I737" s="239"/>
      <c r="J737" s="240">
        <f>ROUND(I737*H737,2)</f>
        <v>0</v>
      </c>
      <c r="K737" s="241"/>
      <c r="L737" s="41"/>
      <c r="M737" s="242" t="s">
        <v>1</v>
      </c>
      <c r="N737" s="243" t="s">
        <v>44</v>
      </c>
      <c r="O737" s="91"/>
      <c r="P737" s="244">
        <f>O737*H737</f>
        <v>0</v>
      </c>
      <c r="Q737" s="244">
        <v>0</v>
      </c>
      <c r="R737" s="244">
        <f>Q737*H737</f>
        <v>0</v>
      </c>
      <c r="S737" s="244">
        <v>0</v>
      </c>
      <c r="T737" s="245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46" t="s">
        <v>214</v>
      </c>
      <c r="AT737" s="246" t="s">
        <v>210</v>
      </c>
      <c r="AU737" s="246" t="s">
        <v>220</v>
      </c>
      <c r="AY737" s="15" t="s">
        <v>209</v>
      </c>
      <c r="BE737" s="138">
        <f>IF(N737="základní",J737,0)</f>
        <v>0</v>
      </c>
      <c r="BF737" s="138">
        <f>IF(N737="snížená",J737,0)</f>
        <v>0</v>
      </c>
      <c r="BG737" s="138">
        <f>IF(N737="zákl. přenesená",J737,0)</f>
        <v>0</v>
      </c>
      <c r="BH737" s="138">
        <f>IF(N737="sníž. přenesená",J737,0)</f>
        <v>0</v>
      </c>
      <c r="BI737" s="138">
        <f>IF(N737="nulová",J737,0)</f>
        <v>0</v>
      </c>
      <c r="BJ737" s="15" t="s">
        <v>84</v>
      </c>
      <c r="BK737" s="138">
        <f>ROUND(I737*H737,2)</f>
        <v>0</v>
      </c>
      <c r="BL737" s="15" t="s">
        <v>214</v>
      </c>
      <c r="BM737" s="246" t="s">
        <v>1483</v>
      </c>
    </row>
    <row r="738" spans="1:63" s="13" customFormat="1" ht="20.85" customHeight="1">
      <c r="A738" s="13"/>
      <c r="B738" s="260"/>
      <c r="C738" s="261"/>
      <c r="D738" s="262" t="s">
        <v>78</v>
      </c>
      <c r="E738" s="262" t="s">
        <v>1484</v>
      </c>
      <c r="F738" s="262" t="s">
        <v>1485</v>
      </c>
      <c r="G738" s="261"/>
      <c r="H738" s="261"/>
      <c r="I738" s="263"/>
      <c r="J738" s="264">
        <f>BK738</f>
        <v>0</v>
      </c>
      <c r="K738" s="261"/>
      <c r="L738" s="265"/>
      <c r="M738" s="266"/>
      <c r="N738" s="267"/>
      <c r="O738" s="267"/>
      <c r="P738" s="268">
        <f>P739+SUM(P740:P760)</f>
        <v>0</v>
      </c>
      <c r="Q738" s="267"/>
      <c r="R738" s="268">
        <f>R739+SUM(R740:R760)</f>
        <v>3.0191600000000003</v>
      </c>
      <c r="S738" s="267"/>
      <c r="T738" s="269">
        <f>T739+SUM(T740:T760)</f>
        <v>1.8</v>
      </c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R738" s="270" t="s">
        <v>84</v>
      </c>
      <c r="AT738" s="271" t="s">
        <v>78</v>
      </c>
      <c r="AU738" s="271" t="s">
        <v>220</v>
      </c>
      <c r="AY738" s="270" t="s">
        <v>209</v>
      </c>
      <c r="BK738" s="272">
        <f>BK739+SUM(BK740:BK760)</f>
        <v>0</v>
      </c>
    </row>
    <row r="739" spans="1:65" s="2" customFormat="1" ht="16.5" customHeight="1">
      <c r="A739" s="38"/>
      <c r="B739" s="39"/>
      <c r="C739" s="247" t="s">
        <v>1486</v>
      </c>
      <c r="D739" s="247" t="s">
        <v>221</v>
      </c>
      <c r="E739" s="248" t="s">
        <v>947</v>
      </c>
      <c r="F739" s="249" t="s">
        <v>948</v>
      </c>
      <c r="G739" s="250" t="s">
        <v>239</v>
      </c>
      <c r="H739" s="251">
        <v>2</v>
      </c>
      <c r="I739" s="252"/>
      <c r="J739" s="253">
        <f>ROUND(I739*H739,2)</f>
        <v>0</v>
      </c>
      <c r="K739" s="254"/>
      <c r="L739" s="255"/>
      <c r="M739" s="256" t="s">
        <v>1</v>
      </c>
      <c r="N739" s="257" t="s">
        <v>44</v>
      </c>
      <c r="O739" s="91"/>
      <c r="P739" s="244">
        <f>O739*H739</f>
        <v>0</v>
      </c>
      <c r="Q739" s="244">
        <v>0</v>
      </c>
      <c r="R739" s="244">
        <f>Q739*H739</f>
        <v>0</v>
      </c>
      <c r="S739" s="244">
        <v>0</v>
      </c>
      <c r="T739" s="245">
        <f>S739*H739</f>
        <v>0</v>
      </c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R739" s="246" t="s">
        <v>234</v>
      </c>
      <c r="AT739" s="246" t="s">
        <v>221</v>
      </c>
      <c r="AU739" s="246" t="s">
        <v>214</v>
      </c>
      <c r="AY739" s="15" t="s">
        <v>209</v>
      </c>
      <c r="BE739" s="138">
        <f>IF(N739="základní",J739,0)</f>
        <v>0</v>
      </c>
      <c r="BF739" s="138">
        <f>IF(N739="snížená",J739,0)</f>
        <v>0</v>
      </c>
      <c r="BG739" s="138">
        <f>IF(N739="zákl. přenesená",J739,0)</f>
        <v>0</v>
      </c>
      <c r="BH739" s="138">
        <f>IF(N739="sníž. přenesená",J739,0)</f>
        <v>0</v>
      </c>
      <c r="BI739" s="138">
        <f>IF(N739="nulová",J739,0)</f>
        <v>0</v>
      </c>
      <c r="BJ739" s="15" t="s">
        <v>84</v>
      </c>
      <c r="BK739" s="138">
        <f>ROUND(I739*H739,2)</f>
        <v>0</v>
      </c>
      <c r="BL739" s="15" t="s">
        <v>214</v>
      </c>
      <c r="BM739" s="246" t="s">
        <v>1487</v>
      </c>
    </row>
    <row r="740" spans="1:65" s="2" customFormat="1" ht="24.15" customHeight="1">
      <c r="A740" s="38"/>
      <c r="B740" s="39"/>
      <c r="C740" s="234" t="s">
        <v>1488</v>
      </c>
      <c r="D740" s="234" t="s">
        <v>210</v>
      </c>
      <c r="E740" s="235" t="s">
        <v>951</v>
      </c>
      <c r="F740" s="236" t="s">
        <v>387</v>
      </c>
      <c r="G740" s="237" t="s">
        <v>246</v>
      </c>
      <c r="H740" s="238">
        <v>40</v>
      </c>
      <c r="I740" s="239"/>
      <c r="J740" s="240">
        <f>ROUND(I740*H740,2)</f>
        <v>0</v>
      </c>
      <c r="K740" s="241"/>
      <c r="L740" s="41"/>
      <c r="M740" s="242" t="s">
        <v>1</v>
      </c>
      <c r="N740" s="243" t="s">
        <v>44</v>
      </c>
      <c r="O740" s="91"/>
      <c r="P740" s="244">
        <f>O740*H740</f>
        <v>0</v>
      </c>
      <c r="Q740" s="244">
        <v>0</v>
      </c>
      <c r="R740" s="244">
        <f>Q740*H740</f>
        <v>0</v>
      </c>
      <c r="S740" s="244">
        <v>0</v>
      </c>
      <c r="T740" s="245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46" t="s">
        <v>214</v>
      </c>
      <c r="AT740" s="246" t="s">
        <v>210</v>
      </c>
      <c r="AU740" s="246" t="s">
        <v>214</v>
      </c>
      <c r="AY740" s="15" t="s">
        <v>209</v>
      </c>
      <c r="BE740" s="138">
        <f>IF(N740="základní",J740,0)</f>
        <v>0</v>
      </c>
      <c r="BF740" s="138">
        <f>IF(N740="snížená",J740,0)</f>
        <v>0</v>
      </c>
      <c r="BG740" s="138">
        <f>IF(N740="zákl. přenesená",J740,0)</f>
        <v>0</v>
      </c>
      <c r="BH740" s="138">
        <f>IF(N740="sníž. přenesená",J740,0)</f>
        <v>0</v>
      </c>
      <c r="BI740" s="138">
        <f>IF(N740="nulová",J740,0)</f>
        <v>0</v>
      </c>
      <c r="BJ740" s="15" t="s">
        <v>84</v>
      </c>
      <c r="BK740" s="138">
        <f>ROUND(I740*H740,2)</f>
        <v>0</v>
      </c>
      <c r="BL740" s="15" t="s">
        <v>214</v>
      </c>
      <c r="BM740" s="246" t="s">
        <v>1489</v>
      </c>
    </row>
    <row r="741" spans="1:65" s="2" customFormat="1" ht="16.5" customHeight="1">
      <c r="A741" s="38"/>
      <c r="B741" s="39"/>
      <c r="C741" s="247" t="s">
        <v>1490</v>
      </c>
      <c r="D741" s="247" t="s">
        <v>221</v>
      </c>
      <c r="E741" s="248" t="s">
        <v>954</v>
      </c>
      <c r="F741" s="249" t="s">
        <v>955</v>
      </c>
      <c r="G741" s="250" t="s">
        <v>239</v>
      </c>
      <c r="H741" s="251">
        <v>2</v>
      </c>
      <c r="I741" s="252"/>
      <c r="J741" s="253">
        <f>ROUND(I741*H741,2)</f>
        <v>0</v>
      </c>
      <c r="K741" s="254"/>
      <c r="L741" s="255"/>
      <c r="M741" s="256" t="s">
        <v>1</v>
      </c>
      <c r="N741" s="257" t="s">
        <v>44</v>
      </c>
      <c r="O741" s="91"/>
      <c r="P741" s="244">
        <f>O741*H741</f>
        <v>0</v>
      </c>
      <c r="Q741" s="244">
        <v>0.00015</v>
      </c>
      <c r="R741" s="244">
        <f>Q741*H741</f>
        <v>0.0003</v>
      </c>
      <c r="S741" s="244">
        <v>0</v>
      </c>
      <c r="T741" s="245">
        <f>S741*H741</f>
        <v>0</v>
      </c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R741" s="246" t="s">
        <v>234</v>
      </c>
      <c r="AT741" s="246" t="s">
        <v>221</v>
      </c>
      <c r="AU741" s="246" t="s">
        <v>214</v>
      </c>
      <c r="AY741" s="15" t="s">
        <v>209</v>
      </c>
      <c r="BE741" s="138">
        <f>IF(N741="základní",J741,0)</f>
        <v>0</v>
      </c>
      <c r="BF741" s="138">
        <f>IF(N741="snížená",J741,0)</f>
        <v>0</v>
      </c>
      <c r="BG741" s="138">
        <f>IF(N741="zákl. přenesená",J741,0)</f>
        <v>0</v>
      </c>
      <c r="BH741" s="138">
        <f>IF(N741="sníž. přenesená",J741,0)</f>
        <v>0</v>
      </c>
      <c r="BI741" s="138">
        <f>IF(N741="nulová",J741,0)</f>
        <v>0</v>
      </c>
      <c r="BJ741" s="15" t="s">
        <v>84</v>
      </c>
      <c r="BK741" s="138">
        <f>ROUND(I741*H741,2)</f>
        <v>0</v>
      </c>
      <c r="BL741" s="15" t="s">
        <v>214</v>
      </c>
      <c r="BM741" s="246" t="s">
        <v>1491</v>
      </c>
    </row>
    <row r="742" spans="1:65" s="2" customFormat="1" ht="16.5" customHeight="1">
      <c r="A742" s="38"/>
      <c r="B742" s="39"/>
      <c r="C742" s="247" t="s">
        <v>1492</v>
      </c>
      <c r="D742" s="247" t="s">
        <v>221</v>
      </c>
      <c r="E742" s="248" t="s">
        <v>958</v>
      </c>
      <c r="F742" s="249" t="s">
        <v>378</v>
      </c>
      <c r="G742" s="250" t="s">
        <v>379</v>
      </c>
      <c r="H742" s="251">
        <v>40</v>
      </c>
      <c r="I742" s="252"/>
      <c r="J742" s="253">
        <f>ROUND(I742*H742,2)</f>
        <v>0</v>
      </c>
      <c r="K742" s="254"/>
      <c r="L742" s="255"/>
      <c r="M742" s="256" t="s">
        <v>1</v>
      </c>
      <c r="N742" s="257" t="s">
        <v>44</v>
      </c>
      <c r="O742" s="91"/>
      <c r="P742" s="244">
        <f>O742*H742</f>
        <v>0</v>
      </c>
      <c r="Q742" s="244">
        <v>0.001</v>
      </c>
      <c r="R742" s="244">
        <f>Q742*H742</f>
        <v>0.04</v>
      </c>
      <c r="S742" s="244">
        <v>0</v>
      </c>
      <c r="T742" s="245">
        <f>S742*H742</f>
        <v>0</v>
      </c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R742" s="246" t="s">
        <v>234</v>
      </c>
      <c r="AT742" s="246" t="s">
        <v>221</v>
      </c>
      <c r="AU742" s="246" t="s">
        <v>214</v>
      </c>
      <c r="AY742" s="15" t="s">
        <v>209</v>
      </c>
      <c r="BE742" s="138">
        <f>IF(N742="základní",J742,0)</f>
        <v>0</v>
      </c>
      <c r="BF742" s="138">
        <f>IF(N742="snížená",J742,0)</f>
        <v>0</v>
      </c>
      <c r="BG742" s="138">
        <f>IF(N742="zákl. přenesená",J742,0)</f>
        <v>0</v>
      </c>
      <c r="BH742" s="138">
        <f>IF(N742="sníž. přenesená",J742,0)</f>
        <v>0</v>
      </c>
      <c r="BI742" s="138">
        <f>IF(N742="nulová",J742,0)</f>
        <v>0</v>
      </c>
      <c r="BJ742" s="15" t="s">
        <v>84</v>
      </c>
      <c r="BK742" s="138">
        <f>ROUND(I742*H742,2)</f>
        <v>0</v>
      </c>
      <c r="BL742" s="15" t="s">
        <v>214</v>
      </c>
      <c r="BM742" s="246" t="s">
        <v>1493</v>
      </c>
    </row>
    <row r="743" spans="1:65" s="2" customFormat="1" ht="24.15" customHeight="1">
      <c r="A743" s="38"/>
      <c r="B743" s="39"/>
      <c r="C743" s="234" t="s">
        <v>1494</v>
      </c>
      <c r="D743" s="234" t="s">
        <v>210</v>
      </c>
      <c r="E743" s="235" t="s">
        <v>961</v>
      </c>
      <c r="F743" s="236" t="s">
        <v>962</v>
      </c>
      <c r="G743" s="237" t="s">
        <v>246</v>
      </c>
      <c r="H743" s="238">
        <v>20</v>
      </c>
      <c r="I743" s="239"/>
      <c r="J743" s="240">
        <f>ROUND(I743*H743,2)</f>
        <v>0</v>
      </c>
      <c r="K743" s="241"/>
      <c r="L743" s="41"/>
      <c r="M743" s="242" t="s">
        <v>1</v>
      </c>
      <c r="N743" s="243" t="s">
        <v>44</v>
      </c>
      <c r="O743" s="91"/>
      <c r="P743" s="244">
        <f>O743*H743</f>
        <v>0</v>
      </c>
      <c r="Q743" s="244">
        <v>0</v>
      </c>
      <c r="R743" s="244">
        <f>Q743*H743</f>
        <v>0</v>
      </c>
      <c r="S743" s="244">
        <v>0</v>
      </c>
      <c r="T743" s="245">
        <f>S743*H743</f>
        <v>0</v>
      </c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R743" s="246" t="s">
        <v>214</v>
      </c>
      <c r="AT743" s="246" t="s">
        <v>210</v>
      </c>
      <c r="AU743" s="246" t="s">
        <v>214</v>
      </c>
      <c r="AY743" s="15" t="s">
        <v>209</v>
      </c>
      <c r="BE743" s="138">
        <f>IF(N743="základní",J743,0)</f>
        <v>0</v>
      </c>
      <c r="BF743" s="138">
        <f>IF(N743="snížená",J743,0)</f>
        <v>0</v>
      </c>
      <c r="BG743" s="138">
        <f>IF(N743="zákl. přenesená",J743,0)</f>
        <v>0</v>
      </c>
      <c r="BH743" s="138">
        <f>IF(N743="sníž. přenesená",J743,0)</f>
        <v>0</v>
      </c>
      <c r="BI743" s="138">
        <f>IF(N743="nulová",J743,0)</f>
        <v>0</v>
      </c>
      <c r="BJ743" s="15" t="s">
        <v>84</v>
      </c>
      <c r="BK743" s="138">
        <f>ROUND(I743*H743,2)</f>
        <v>0</v>
      </c>
      <c r="BL743" s="15" t="s">
        <v>214</v>
      </c>
      <c r="BM743" s="246" t="s">
        <v>1495</v>
      </c>
    </row>
    <row r="744" spans="1:65" s="2" customFormat="1" ht="24.15" customHeight="1">
      <c r="A744" s="38"/>
      <c r="B744" s="39"/>
      <c r="C744" s="234" t="s">
        <v>1496</v>
      </c>
      <c r="D744" s="234" t="s">
        <v>210</v>
      </c>
      <c r="E744" s="235" t="s">
        <v>965</v>
      </c>
      <c r="F744" s="236" t="s">
        <v>966</v>
      </c>
      <c r="G744" s="237" t="s">
        <v>246</v>
      </c>
      <c r="H744" s="238">
        <v>20</v>
      </c>
      <c r="I744" s="239"/>
      <c r="J744" s="240">
        <f>ROUND(I744*H744,2)</f>
        <v>0</v>
      </c>
      <c r="K744" s="241"/>
      <c r="L744" s="41"/>
      <c r="M744" s="242" t="s">
        <v>1</v>
      </c>
      <c r="N744" s="243" t="s">
        <v>44</v>
      </c>
      <c r="O744" s="91"/>
      <c r="P744" s="244">
        <f>O744*H744</f>
        <v>0</v>
      </c>
      <c r="Q744" s="244">
        <v>0</v>
      </c>
      <c r="R744" s="244">
        <f>Q744*H744</f>
        <v>0</v>
      </c>
      <c r="S744" s="244">
        <v>0</v>
      </c>
      <c r="T744" s="245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46" t="s">
        <v>214</v>
      </c>
      <c r="AT744" s="246" t="s">
        <v>210</v>
      </c>
      <c r="AU744" s="246" t="s">
        <v>214</v>
      </c>
      <c r="AY744" s="15" t="s">
        <v>209</v>
      </c>
      <c r="BE744" s="138">
        <f>IF(N744="základní",J744,0)</f>
        <v>0</v>
      </c>
      <c r="BF744" s="138">
        <f>IF(N744="snížená",J744,0)</f>
        <v>0</v>
      </c>
      <c r="BG744" s="138">
        <f>IF(N744="zákl. přenesená",J744,0)</f>
        <v>0</v>
      </c>
      <c r="BH744" s="138">
        <f>IF(N744="sníž. přenesená",J744,0)</f>
        <v>0</v>
      </c>
      <c r="BI744" s="138">
        <f>IF(N744="nulová",J744,0)</f>
        <v>0</v>
      </c>
      <c r="BJ744" s="15" t="s">
        <v>84</v>
      </c>
      <c r="BK744" s="138">
        <f>ROUND(I744*H744,2)</f>
        <v>0</v>
      </c>
      <c r="BL744" s="15" t="s">
        <v>214</v>
      </c>
      <c r="BM744" s="246" t="s">
        <v>1497</v>
      </c>
    </row>
    <row r="745" spans="1:65" s="2" customFormat="1" ht="16.5" customHeight="1">
      <c r="A745" s="38"/>
      <c r="B745" s="39"/>
      <c r="C745" s="234" t="s">
        <v>1498</v>
      </c>
      <c r="D745" s="234" t="s">
        <v>210</v>
      </c>
      <c r="E745" s="235" t="s">
        <v>280</v>
      </c>
      <c r="F745" s="236" t="s">
        <v>281</v>
      </c>
      <c r="G745" s="237" t="s">
        <v>282</v>
      </c>
      <c r="H745" s="238">
        <v>16</v>
      </c>
      <c r="I745" s="239"/>
      <c r="J745" s="240">
        <f>ROUND(I745*H745,2)</f>
        <v>0</v>
      </c>
      <c r="K745" s="241"/>
      <c r="L745" s="41"/>
      <c r="M745" s="242" t="s">
        <v>1</v>
      </c>
      <c r="N745" s="243" t="s">
        <v>44</v>
      </c>
      <c r="O745" s="91"/>
      <c r="P745" s="244">
        <f>O745*H745</f>
        <v>0</v>
      </c>
      <c r="Q745" s="244">
        <v>0</v>
      </c>
      <c r="R745" s="244">
        <f>Q745*H745</f>
        <v>0</v>
      </c>
      <c r="S745" s="244">
        <v>0</v>
      </c>
      <c r="T745" s="245">
        <f>S745*H745</f>
        <v>0</v>
      </c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R745" s="246" t="s">
        <v>214</v>
      </c>
      <c r="AT745" s="246" t="s">
        <v>210</v>
      </c>
      <c r="AU745" s="246" t="s">
        <v>214</v>
      </c>
      <c r="AY745" s="15" t="s">
        <v>209</v>
      </c>
      <c r="BE745" s="138">
        <f>IF(N745="základní",J745,0)</f>
        <v>0</v>
      </c>
      <c r="BF745" s="138">
        <f>IF(N745="snížená",J745,0)</f>
        <v>0</v>
      </c>
      <c r="BG745" s="138">
        <f>IF(N745="zákl. přenesená",J745,0)</f>
        <v>0</v>
      </c>
      <c r="BH745" s="138">
        <f>IF(N745="sníž. přenesená",J745,0)</f>
        <v>0</v>
      </c>
      <c r="BI745" s="138">
        <f>IF(N745="nulová",J745,0)</f>
        <v>0</v>
      </c>
      <c r="BJ745" s="15" t="s">
        <v>84</v>
      </c>
      <c r="BK745" s="138">
        <f>ROUND(I745*H745,2)</f>
        <v>0</v>
      </c>
      <c r="BL745" s="15" t="s">
        <v>214</v>
      </c>
      <c r="BM745" s="246" t="s">
        <v>1499</v>
      </c>
    </row>
    <row r="746" spans="1:65" s="2" customFormat="1" ht="16.5" customHeight="1">
      <c r="A746" s="38"/>
      <c r="B746" s="39"/>
      <c r="C746" s="234" t="s">
        <v>1500</v>
      </c>
      <c r="D746" s="234" t="s">
        <v>210</v>
      </c>
      <c r="E746" s="235" t="s">
        <v>300</v>
      </c>
      <c r="F746" s="236" t="s">
        <v>301</v>
      </c>
      <c r="G746" s="237" t="s">
        <v>282</v>
      </c>
      <c r="H746" s="238">
        <v>16</v>
      </c>
      <c r="I746" s="239"/>
      <c r="J746" s="240">
        <f>ROUND(I746*H746,2)</f>
        <v>0</v>
      </c>
      <c r="K746" s="241"/>
      <c r="L746" s="41"/>
      <c r="M746" s="242" t="s">
        <v>1</v>
      </c>
      <c r="N746" s="243" t="s">
        <v>44</v>
      </c>
      <c r="O746" s="91"/>
      <c r="P746" s="244">
        <f>O746*H746</f>
        <v>0</v>
      </c>
      <c r="Q746" s="244">
        <v>0</v>
      </c>
      <c r="R746" s="244">
        <f>Q746*H746</f>
        <v>0</v>
      </c>
      <c r="S746" s="244">
        <v>0</v>
      </c>
      <c r="T746" s="245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46" t="s">
        <v>214</v>
      </c>
      <c r="AT746" s="246" t="s">
        <v>210</v>
      </c>
      <c r="AU746" s="246" t="s">
        <v>214</v>
      </c>
      <c r="AY746" s="15" t="s">
        <v>209</v>
      </c>
      <c r="BE746" s="138">
        <f>IF(N746="základní",J746,0)</f>
        <v>0</v>
      </c>
      <c r="BF746" s="138">
        <f>IF(N746="snížená",J746,0)</f>
        <v>0</v>
      </c>
      <c r="BG746" s="138">
        <f>IF(N746="zákl. přenesená",J746,0)</f>
        <v>0</v>
      </c>
      <c r="BH746" s="138">
        <f>IF(N746="sníž. přenesená",J746,0)</f>
        <v>0</v>
      </c>
      <c r="BI746" s="138">
        <f>IF(N746="nulová",J746,0)</f>
        <v>0</v>
      </c>
      <c r="BJ746" s="15" t="s">
        <v>84</v>
      </c>
      <c r="BK746" s="138">
        <f>ROUND(I746*H746,2)</f>
        <v>0</v>
      </c>
      <c r="BL746" s="15" t="s">
        <v>214</v>
      </c>
      <c r="BM746" s="246" t="s">
        <v>1501</v>
      </c>
    </row>
    <row r="747" spans="1:65" s="2" customFormat="1" ht="24.15" customHeight="1">
      <c r="A747" s="38"/>
      <c r="B747" s="39"/>
      <c r="C747" s="234" t="s">
        <v>1502</v>
      </c>
      <c r="D747" s="234" t="s">
        <v>210</v>
      </c>
      <c r="E747" s="235" t="s">
        <v>897</v>
      </c>
      <c r="F747" s="236" t="s">
        <v>898</v>
      </c>
      <c r="G747" s="237" t="s">
        <v>246</v>
      </c>
      <c r="H747" s="238">
        <v>32</v>
      </c>
      <c r="I747" s="239"/>
      <c r="J747" s="240">
        <f>ROUND(I747*H747,2)</f>
        <v>0</v>
      </c>
      <c r="K747" s="241"/>
      <c r="L747" s="41"/>
      <c r="M747" s="242" t="s">
        <v>1</v>
      </c>
      <c r="N747" s="243" t="s">
        <v>44</v>
      </c>
      <c r="O747" s="91"/>
      <c r="P747" s="244">
        <f>O747*H747</f>
        <v>0</v>
      </c>
      <c r="Q747" s="244">
        <v>0</v>
      </c>
      <c r="R747" s="244">
        <f>Q747*H747</f>
        <v>0</v>
      </c>
      <c r="S747" s="244">
        <v>0</v>
      </c>
      <c r="T747" s="245">
        <f>S747*H747</f>
        <v>0</v>
      </c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R747" s="246" t="s">
        <v>214</v>
      </c>
      <c r="AT747" s="246" t="s">
        <v>210</v>
      </c>
      <c r="AU747" s="246" t="s">
        <v>214</v>
      </c>
      <c r="AY747" s="15" t="s">
        <v>209</v>
      </c>
      <c r="BE747" s="138">
        <f>IF(N747="základní",J747,0)</f>
        <v>0</v>
      </c>
      <c r="BF747" s="138">
        <f>IF(N747="snížená",J747,0)</f>
        <v>0</v>
      </c>
      <c r="BG747" s="138">
        <f>IF(N747="zákl. přenesená",J747,0)</f>
        <v>0</v>
      </c>
      <c r="BH747" s="138">
        <f>IF(N747="sníž. přenesená",J747,0)</f>
        <v>0</v>
      </c>
      <c r="BI747" s="138">
        <f>IF(N747="nulová",J747,0)</f>
        <v>0</v>
      </c>
      <c r="BJ747" s="15" t="s">
        <v>84</v>
      </c>
      <c r="BK747" s="138">
        <f>ROUND(I747*H747,2)</f>
        <v>0</v>
      </c>
      <c r="BL747" s="15" t="s">
        <v>214</v>
      </c>
      <c r="BM747" s="246" t="s">
        <v>1503</v>
      </c>
    </row>
    <row r="748" spans="1:65" s="2" customFormat="1" ht="24.15" customHeight="1">
      <c r="A748" s="38"/>
      <c r="B748" s="39"/>
      <c r="C748" s="247" t="s">
        <v>1504</v>
      </c>
      <c r="D748" s="247" t="s">
        <v>221</v>
      </c>
      <c r="E748" s="248" t="s">
        <v>993</v>
      </c>
      <c r="F748" s="249" t="s">
        <v>253</v>
      </c>
      <c r="G748" s="250" t="s">
        <v>246</v>
      </c>
      <c r="H748" s="251">
        <v>34</v>
      </c>
      <c r="I748" s="252"/>
      <c r="J748" s="253">
        <f>ROUND(I748*H748,2)</f>
        <v>0</v>
      </c>
      <c r="K748" s="254"/>
      <c r="L748" s="255"/>
      <c r="M748" s="256" t="s">
        <v>1</v>
      </c>
      <c r="N748" s="257" t="s">
        <v>44</v>
      </c>
      <c r="O748" s="91"/>
      <c r="P748" s="244">
        <f>O748*H748</f>
        <v>0</v>
      </c>
      <c r="Q748" s="244">
        <v>0.00019</v>
      </c>
      <c r="R748" s="244">
        <f>Q748*H748</f>
        <v>0.0064600000000000005</v>
      </c>
      <c r="S748" s="244">
        <v>0</v>
      </c>
      <c r="T748" s="245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46" t="s">
        <v>234</v>
      </c>
      <c r="AT748" s="246" t="s">
        <v>221</v>
      </c>
      <c r="AU748" s="246" t="s">
        <v>214</v>
      </c>
      <c r="AY748" s="15" t="s">
        <v>209</v>
      </c>
      <c r="BE748" s="138">
        <f>IF(N748="základní",J748,0)</f>
        <v>0</v>
      </c>
      <c r="BF748" s="138">
        <f>IF(N748="snížená",J748,0)</f>
        <v>0</v>
      </c>
      <c r="BG748" s="138">
        <f>IF(N748="zákl. přenesená",J748,0)</f>
        <v>0</v>
      </c>
      <c r="BH748" s="138">
        <f>IF(N748="sníž. přenesená",J748,0)</f>
        <v>0</v>
      </c>
      <c r="BI748" s="138">
        <f>IF(N748="nulová",J748,0)</f>
        <v>0</v>
      </c>
      <c r="BJ748" s="15" t="s">
        <v>84</v>
      </c>
      <c r="BK748" s="138">
        <f>ROUND(I748*H748,2)</f>
        <v>0</v>
      </c>
      <c r="BL748" s="15" t="s">
        <v>214</v>
      </c>
      <c r="BM748" s="246" t="s">
        <v>1505</v>
      </c>
    </row>
    <row r="749" spans="1:65" s="2" customFormat="1" ht="16.5" customHeight="1">
      <c r="A749" s="38"/>
      <c r="B749" s="39"/>
      <c r="C749" s="247" t="s">
        <v>1506</v>
      </c>
      <c r="D749" s="247" t="s">
        <v>221</v>
      </c>
      <c r="E749" s="248" t="s">
        <v>257</v>
      </c>
      <c r="F749" s="249" t="s">
        <v>258</v>
      </c>
      <c r="G749" s="250" t="s">
        <v>259</v>
      </c>
      <c r="H749" s="251">
        <v>0.032</v>
      </c>
      <c r="I749" s="252"/>
      <c r="J749" s="253">
        <f>ROUND(I749*H749,2)</f>
        <v>0</v>
      </c>
      <c r="K749" s="254"/>
      <c r="L749" s="255"/>
      <c r="M749" s="256" t="s">
        <v>1</v>
      </c>
      <c r="N749" s="257" t="s">
        <v>44</v>
      </c>
      <c r="O749" s="91"/>
      <c r="P749" s="244">
        <f>O749*H749</f>
        <v>0</v>
      </c>
      <c r="Q749" s="244">
        <v>0.9</v>
      </c>
      <c r="R749" s="244">
        <f>Q749*H749</f>
        <v>0.028800000000000003</v>
      </c>
      <c r="S749" s="244">
        <v>0</v>
      </c>
      <c r="T749" s="245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246" t="s">
        <v>234</v>
      </c>
      <c r="AT749" s="246" t="s">
        <v>221</v>
      </c>
      <c r="AU749" s="246" t="s">
        <v>214</v>
      </c>
      <c r="AY749" s="15" t="s">
        <v>209</v>
      </c>
      <c r="BE749" s="138">
        <f>IF(N749="základní",J749,0)</f>
        <v>0</v>
      </c>
      <c r="BF749" s="138">
        <f>IF(N749="snížená",J749,0)</f>
        <v>0</v>
      </c>
      <c r="BG749" s="138">
        <f>IF(N749="zákl. přenesená",J749,0)</f>
        <v>0</v>
      </c>
      <c r="BH749" s="138">
        <f>IF(N749="sníž. přenesená",J749,0)</f>
        <v>0</v>
      </c>
      <c r="BI749" s="138">
        <f>IF(N749="nulová",J749,0)</f>
        <v>0</v>
      </c>
      <c r="BJ749" s="15" t="s">
        <v>84</v>
      </c>
      <c r="BK749" s="138">
        <f>ROUND(I749*H749,2)</f>
        <v>0</v>
      </c>
      <c r="BL749" s="15" t="s">
        <v>214</v>
      </c>
      <c r="BM749" s="246" t="s">
        <v>1507</v>
      </c>
    </row>
    <row r="750" spans="1:65" s="2" customFormat="1" ht="21.75" customHeight="1">
      <c r="A750" s="38"/>
      <c r="B750" s="39"/>
      <c r="C750" s="247" t="s">
        <v>1508</v>
      </c>
      <c r="D750" s="247" t="s">
        <v>221</v>
      </c>
      <c r="E750" s="248" t="s">
        <v>262</v>
      </c>
      <c r="F750" s="249" t="s">
        <v>263</v>
      </c>
      <c r="G750" s="250" t="s">
        <v>246</v>
      </c>
      <c r="H750" s="251">
        <v>32</v>
      </c>
      <c r="I750" s="252"/>
      <c r="J750" s="253">
        <f>ROUND(I750*H750,2)</f>
        <v>0</v>
      </c>
      <c r="K750" s="254"/>
      <c r="L750" s="255"/>
      <c r="M750" s="256" t="s">
        <v>1</v>
      </c>
      <c r="N750" s="257" t="s">
        <v>44</v>
      </c>
      <c r="O750" s="91"/>
      <c r="P750" s="244">
        <f>O750*H750</f>
        <v>0</v>
      </c>
      <c r="Q750" s="244">
        <v>0</v>
      </c>
      <c r="R750" s="244">
        <f>Q750*H750</f>
        <v>0</v>
      </c>
      <c r="S750" s="244">
        <v>0</v>
      </c>
      <c r="T750" s="245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246" t="s">
        <v>234</v>
      </c>
      <c r="AT750" s="246" t="s">
        <v>221</v>
      </c>
      <c r="AU750" s="246" t="s">
        <v>214</v>
      </c>
      <c r="AY750" s="15" t="s">
        <v>209</v>
      </c>
      <c r="BE750" s="138">
        <f>IF(N750="základní",J750,0)</f>
        <v>0</v>
      </c>
      <c r="BF750" s="138">
        <f>IF(N750="snížená",J750,0)</f>
        <v>0</v>
      </c>
      <c r="BG750" s="138">
        <f>IF(N750="zákl. přenesená",J750,0)</f>
        <v>0</v>
      </c>
      <c r="BH750" s="138">
        <f>IF(N750="sníž. přenesená",J750,0)</f>
        <v>0</v>
      </c>
      <c r="BI750" s="138">
        <f>IF(N750="nulová",J750,0)</f>
        <v>0</v>
      </c>
      <c r="BJ750" s="15" t="s">
        <v>84</v>
      </c>
      <c r="BK750" s="138">
        <f>ROUND(I750*H750,2)</f>
        <v>0</v>
      </c>
      <c r="BL750" s="15" t="s">
        <v>214</v>
      </c>
      <c r="BM750" s="246" t="s">
        <v>1509</v>
      </c>
    </row>
    <row r="751" spans="1:65" s="2" customFormat="1" ht="16.5" customHeight="1">
      <c r="A751" s="38"/>
      <c r="B751" s="39"/>
      <c r="C751" s="234" t="s">
        <v>1510</v>
      </c>
      <c r="D751" s="234" t="s">
        <v>210</v>
      </c>
      <c r="E751" s="235" t="s">
        <v>266</v>
      </c>
      <c r="F751" s="236" t="s">
        <v>267</v>
      </c>
      <c r="G751" s="237" t="s">
        <v>246</v>
      </c>
      <c r="H751" s="238">
        <v>32</v>
      </c>
      <c r="I751" s="239"/>
      <c r="J751" s="240">
        <f>ROUND(I751*H751,2)</f>
        <v>0</v>
      </c>
      <c r="K751" s="241"/>
      <c r="L751" s="41"/>
      <c r="M751" s="242" t="s">
        <v>1</v>
      </c>
      <c r="N751" s="243" t="s">
        <v>44</v>
      </c>
      <c r="O751" s="91"/>
      <c r="P751" s="244">
        <f>O751*H751</f>
        <v>0</v>
      </c>
      <c r="Q751" s="244">
        <v>0</v>
      </c>
      <c r="R751" s="244">
        <f>Q751*H751</f>
        <v>0</v>
      </c>
      <c r="S751" s="244">
        <v>0</v>
      </c>
      <c r="T751" s="245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46" t="s">
        <v>214</v>
      </c>
      <c r="AT751" s="246" t="s">
        <v>210</v>
      </c>
      <c r="AU751" s="246" t="s">
        <v>214</v>
      </c>
      <c r="AY751" s="15" t="s">
        <v>209</v>
      </c>
      <c r="BE751" s="138">
        <f>IF(N751="základní",J751,0)</f>
        <v>0</v>
      </c>
      <c r="BF751" s="138">
        <f>IF(N751="snížená",J751,0)</f>
        <v>0</v>
      </c>
      <c r="BG751" s="138">
        <f>IF(N751="zákl. přenesená",J751,0)</f>
        <v>0</v>
      </c>
      <c r="BH751" s="138">
        <f>IF(N751="sníž. přenesená",J751,0)</f>
        <v>0</v>
      </c>
      <c r="BI751" s="138">
        <f>IF(N751="nulová",J751,0)</f>
        <v>0</v>
      </c>
      <c r="BJ751" s="15" t="s">
        <v>84</v>
      </c>
      <c r="BK751" s="138">
        <f>ROUND(I751*H751,2)</f>
        <v>0</v>
      </c>
      <c r="BL751" s="15" t="s">
        <v>214</v>
      </c>
      <c r="BM751" s="246" t="s">
        <v>1511</v>
      </c>
    </row>
    <row r="752" spans="1:65" s="2" customFormat="1" ht="24.15" customHeight="1">
      <c r="A752" s="38"/>
      <c r="B752" s="39"/>
      <c r="C752" s="234" t="s">
        <v>1512</v>
      </c>
      <c r="D752" s="234" t="s">
        <v>210</v>
      </c>
      <c r="E752" s="235" t="s">
        <v>1002</v>
      </c>
      <c r="F752" s="236" t="s">
        <v>902</v>
      </c>
      <c r="G752" s="237" t="s">
        <v>246</v>
      </c>
      <c r="H752" s="238">
        <v>32</v>
      </c>
      <c r="I752" s="239"/>
      <c r="J752" s="240">
        <f>ROUND(I752*H752,2)</f>
        <v>0</v>
      </c>
      <c r="K752" s="241"/>
      <c r="L752" s="41"/>
      <c r="M752" s="242" t="s">
        <v>1</v>
      </c>
      <c r="N752" s="243" t="s">
        <v>44</v>
      </c>
      <c r="O752" s="91"/>
      <c r="P752" s="244">
        <f>O752*H752</f>
        <v>0</v>
      </c>
      <c r="Q752" s="244">
        <v>0</v>
      </c>
      <c r="R752" s="244">
        <f>Q752*H752</f>
        <v>0</v>
      </c>
      <c r="S752" s="244">
        <v>0</v>
      </c>
      <c r="T752" s="245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246" t="s">
        <v>214</v>
      </c>
      <c r="AT752" s="246" t="s">
        <v>210</v>
      </c>
      <c r="AU752" s="246" t="s">
        <v>214</v>
      </c>
      <c r="AY752" s="15" t="s">
        <v>209</v>
      </c>
      <c r="BE752" s="138">
        <f>IF(N752="základní",J752,0)</f>
        <v>0</v>
      </c>
      <c r="BF752" s="138">
        <f>IF(N752="snížená",J752,0)</f>
        <v>0</v>
      </c>
      <c r="BG752" s="138">
        <f>IF(N752="zákl. přenesená",J752,0)</f>
        <v>0</v>
      </c>
      <c r="BH752" s="138">
        <f>IF(N752="sníž. přenesená",J752,0)</f>
        <v>0</v>
      </c>
      <c r="BI752" s="138">
        <f>IF(N752="nulová",J752,0)</f>
        <v>0</v>
      </c>
      <c r="BJ752" s="15" t="s">
        <v>84</v>
      </c>
      <c r="BK752" s="138">
        <f>ROUND(I752*H752,2)</f>
        <v>0</v>
      </c>
      <c r="BL752" s="15" t="s">
        <v>214</v>
      </c>
      <c r="BM752" s="246" t="s">
        <v>1513</v>
      </c>
    </row>
    <row r="753" spans="1:65" s="2" customFormat="1" ht="24.15" customHeight="1">
      <c r="A753" s="38"/>
      <c r="B753" s="39"/>
      <c r="C753" s="234" t="s">
        <v>1514</v>
      </c>
      <c r="D753" s="234" t="s">
        <v>210</v>
      </c>
      <c r="E753" s="235" t="s">
        <v>943</v>
      </c>
      <c r="F753" s="236" t="s">
        <v>944</v>
      </c>
      <c r="G753" s="237" t="s">
        <v>239</v>
      </c>
      <c r="H753" s="238">
        <v>1</v>
      </c>
      <c r="I753" s="239"/>
      <c r="J753" s="240">
        <f>ROUND(I753*H753,2)</f>
        <v>0</v>
      </c>
      <c r="K753" s="241"/>
      <c r="L753" s="41"/>
      <c r="M753" s="242" t="s">
        <v>1</v>
      </c>
      <c r="N753" s="243" t="s">
        <v>44</v>
      </c>
      <c r="O753" s="91"/>
      <c r="P753" s="244">
        <f>O753*H753</f>
        <v>0</v>
      </c>
      <c r="Q753" s="244">
        <v>0.0038</v>
      </c>
      <c r="R753" s="244">
        <f>Q753*H753</f>
        <v>0.0038</v>
      </c>
      <c r="S753" s="244">
        <v>0</v>
      </c>
      <c r="T753" s="245">
        <f>S753*H753</f>
        <v>0</v>
      </c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R753" s="246" t="s">
        <v>214</v>
      </c>
      <c r="AT753" s="246" t="s">
        <v>210</v>
      </c>
      <c r="AU753" s="246" t="s">
        <v>214</v>
      </c>
      <c r="AY753" s="15" t="s">
        <v>209</v>
      </c>
      <c r="BE753" s="138">
        <f>IF(N753="základní",J753,0)</f>
        <v>0</v>
      </c>
      <c r="BF753" s="138">
        <f>IF(N753="snížená",J753,0)</f>
        <v>0</v>
      </c>
      <c r="BG753" s="138">
        <f>IF(N753="zákl. přenesená",J753,0)</f>
        <v>0</v>
      </c>
      <c r="BH753" s="138">
        <f>IF(N753="sníž. přenesená",J753,0)</f>
        <v>0</v>
      </c>
      <c r="BI753" s="138">
        <f>IF(N753="nulová",J753,0)</f>
        <v>0</v>
      </c>
      <c r="BJ753" s="15" t="s">
        <v>84</v>
      </c>
      <c r="BK753" s="138">
        <f>ROUND(I753*H753,2)</f>
        <v>0</v>
      </c>
      <c r="BL753" s="15" t="s">
        <v>214</v>
      </c>
      <c r="BM753" s="246" t="s">
        <v>1515</v>
      </c>
    </row>
    <row r="754" spans="1:65" s="2" customFormat="1" ht="16.5" customHeight="1">
      <c r="A754" s="38"/>
      <c r="B754" s="39"/>
      <c r="C754" s="234" t="s">
        <v>1516</v>
      </c>
      <c r="D754" s="234" t="s">
        <v>210</v>
      </c>
      <c r="E754" s="235" t="s">
        <v>1398</v>
      </c>
      <c r="F754" s="236" t="s">
        <v>1399</v>
      </c>
      <c r="G754" s="237" t="s">
        <v>213</v>
      </c>
      <c r="H754" s="238">
        <v>0.9</v>
      </c>
      <c r="I754" s="239"/>
      <c r="J754" s="240">
        <f>ROUND(I754*H754,2)</f>
        <v>0</v>
      </c>
      <c r="K754" s="241"/>
      <c r="L754" s="41"/>
      <c r="M754" s="242" t="s">
        <v>1</v>
      </c>
      <c r="N754" s="243" t="s">
        <v>44</v>
      </c>
      <c r="O754" s="91"/>
      <c r="P754" s="244">
        <f>O754*H754</f>
        <v>0</v>
      </c>
      <c r="Q754" s="244">
        <v>0</v>
      </c>
      <c r="R754" s="244">
        <f>Q754*H754</f>
        <v>0</v>
      </c>
      <c r="S754" s="244">
        <v>2</v>
      </c>
      <c r="T754" s="245">
        <f>S754*H754</f>
        <v>1.8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46" t="s">
        <v>214</v>
      </c>
      <c r="AT754" s="246" t="s">
        <v>210</v>
      </c>
      <c r="AU754" s="246" t="s">
        <v>214</v>
      </c>
      <c r="AY754" s="15" t="s">
        <v>209</v>
      </c>
      <c r="BE754" s="138">
        <f>IF(N754="základní",J754,0)</f>
        <v>0</v>
      </c>
      <c r="BF754" s="138">
        <f>IF(N754="snížená",J754,0)</f>
        <v>0</v>
      </c>
      <c r="BG754" s="138">
        <f>IF(N754="zákl. přenesená",J754,0)</f>
        <v>0</v>
      </c>
      <c r="BH754" s="138">
        <f>IF(N754="sníž. přenesená",J754,0)</f>
        <v>0</v>
      </c>
      <c r="BI754" s="138">
        <f>IF(N754="nulová",J754,0)</f>
        <v>0</v>
      </c>
      <c r="BJ754" s="15" t="s">
        <v>84</v>
      </c>
      <c r="BK754" s="138">
        <f>ROUND(I754*H754,2)</f>
        <v>0</v>
      </c>
      <c r="BL754" s="15" t="s">
        <v>214</v>
      </c>
      <c r="BM754" s="246" t="s">
        <v>1517</v>
      </c>
    </row>
    <row r="755" spans="1:65" s="2" customFormat="1" ht="16.5" customHeight="1">
      <c r="A755" s="38"/>
      <c r="B755" s="39"/>
      <c r="C755" s="247" t="s">
        <v>1518</v>
      </c>
      <c r="D755" s="247" t="s">
        <v>221</v>
      </c>
      <c r="E755" s="248" t="s">
        <v>1402</v>
      </c>
      <c r="F755" s="249" t="s">
        <v>1403</v>
      </c>
      <c r="G755" s="250" t="s">
        <v>213</v>
      </c>
      <c r="H755" s="251">
        <v>1</v>
      </c>
      <c r="I755" s="252"/>
      <c r="J755" s="253">
        <f>ROUND(I755*H755,2)</f>
        <v>0</v>
      </c>
      <c r="K755" s="254"/>
      <c r="L755" s="255"/>
      <c r="M755" s="256" t="s">
        <v>1</v>
      </c>
      <c r="N755" s="257" t="s">
        <v>44</v>
      </c>
      <c r="O755" s="91"/>
      <c r="P755" s="244">
        <f>O755*H755</f>
        <v>0</v>
      </c>
      <c r="Q755" s="244">
        <v>2.234</v>
      </c>
      <c r="R755" s="244">
        <f>Q755*H755</f>
        <v>2.234</v>
      </c>
      <c r="S755" s="244">
        <v>0</v>
      </c>
      <c r="T755" s="245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246" t="s">
        <v>234</v>
      </c>
      <c r="AT755" s="246" t="s">
        <v>221</v>
      </c>
      <c r="AU755" s="246" t="s">
        <v>214</v>
      </c>
      <c r="AY755" s="15" t="s">
        <v>209</v>
      </c>
      <c r="BE755" s="138">
        <f>IF(N755="základní",J755,0)</f>
        <v>0</v>
      </c>
      <c r="BF755" s="138">
        <f>IF(N755="snížená",J755,0)</f>
        <v>0</v>
      </c>
      <c r="BG755" s="138">
        <f>IF(N755="zákl. přenesená",J755,0)</f>
        <v>0</v>
      </c>
      <c r="BH755" s="138">
        <f>IF(N755="sníž. přenesená",J755,0)</f>
        <v>0</v>
      </c>
      <c r="BI755" s="138">
        <f>IF(N755="nulová",J755,0)</f>
        <v>0</v>
      </c>
      <c r="BJ755" s="15" t="s">
        <v>84</v>
      </c>
      <c r="BK755" s="138">
        <f>ROUND(I755*H755,2)</f>
        <v>0</v>
      </c>
      <c r="BL755" s="15" t="s">
        <v>214</v>
      </c>
      <c r="BM755" s="246" t="s">
        <v>1519</v>
      </c>
    </row>
    <row r="756" spans="1:65" s="2" customFormat="1" ht="24.15" customHeight="1">
      <c r="A756" s="38"/>
      <c r="B756" s="39"/>
      <c r="C756" s="234" t="s">
        <v>1520</v>
      </c>
      <c r="D756" s="234" t="s">
        <v>210</v>
      </c>
      <c r="E756" s="235" t="s">
        <v>1406</v>
      </c>
      <c r="F756" s="236" t="s">
        <v>1407</v>
      </c>
      <c r="G756" s="237" t="s">
        <v>224</v>
      </c>
      <c r="H756" s="238">
        <v>0.15</v>
      </c>
      <c r="I756" s="239"/>
      <c r="J756" s="240">
        <f>ROUND(I756*H756,2)</f>
        <v>0</v>
      </c>
      <c r="K756" s="241"/>
      <c r="L756" s="41"/>
      <c r="M756" s="242" t="s">
        <v>1</v>
      </c>
      <c r="N756" s="243" t="s">
        <v>44</v>
      </c>
      <c r="O756" s="91"/>
      <c r="P756" s="244">
        <f>O756*H756</f>
        <v>0</v>
      </c>
      <c r="Q756" s="244">
        <v>0</v>
      </c>
      <c r="R756" s="244">
        <f>Q756*H756</f>
        <v>0</v>
      </c>
      <c r="S756" s="244">
        <v>0</v>
      </c>
      <c r="T756" s="245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246" t="s">
        <v>214</v>
      </c>
      <c r="AT756" s="246" t="s">
        <v>210</v>
      </c>
      <c r="AU756" s="246" t="s">
        <v>214</v>
      </c>
      <c r="AY756" s="15" t="s">
        <v>209</v>
      </c>
      <c r="BE756" s="138">
        <f>IF(N756="základní",J756,0)</f>
        <v>0</v>
      </c>
      <c r="BF756" s="138">
        <f>IF(N756="snížená",J756,0)</f>
        <v>0</v>
      </c>
      <c r="BG756" s="138">
        <f>IF(N756="zákl. přenesená",J756,0)</f>
        <v>0</v>
      </c>
      <c r="BH756" s="138">
        <f>IF(N756="sníž. přenesená",J756,0)</f>
        <v>0</v>
      </c>
      <c r="BI756" s="138">
        <f>IF(N756="nulová",J756,0)</f>
        <v>0</v>
      </c>
      <c r="BJ756" s="15" t="s">
        <v>84</v>
      </c>
      <c r="BK756" s="138">
        <f>ROUND(I756*H756,2)</f>
        <v>0</v>
      </c>
      <c r="BL756" s="15" t="s">
        <v>214</v>
      </c>
      <c r="BM756" s="246" t="s">
        <v>1521</v>
      </c>
    </row>
    <row r="757" spans="1:65" s="2" customFormat="1" ht="24.15" customHeight="1">
      <c r="A757" s="38"/>
      <c r="B757" s="39"/>
      <c r="C757" s="234" t="s">
        <v>1522</v>
      </c>
      <c r="D757" s="234" t="s">
        <v>210</v>
      </c>
      <c r="E757" s="235" t="s">
        <v>1410</v>
      </c>
      <c r="F757" s="236" t="s">
        <v>1411</v>
      </c>
      <c r="G757" s="237" t="s">
        <v>224</v>
      </c>
      <c r="H757" s="238">
        <v>0.15</v>
      </c>
      <c r="I757" s="239"/>
      <c r="J757" s="240">
        <f>ROUND(I757*H757,2)</f>
        <v>0</v>
      </c>
      <c r="K757" s="241"/>
      <c r="L757" s="41"/>
      <c r="M757" s="242" t="s">
        <v>1</v>
      </c>
      <c r="N757" s="243" t="s">
        <v>44</v>
      </c>
      <c r="O757" s="91"/>
      <c r="P757" s="244">
        <f>O757*H757</f>
        <v>0</v>
      </c>
      <c r="Q757" s="244">
        <v>0</v>
      </c>
      <c r="R757" s="244">
        <f>Q757*H757</f>
        <v>0</v>
      </c>
      <c r="S757" s="244">
        <v>0</v>
      </c>
      <c r="T757" s="245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46" t="s">
        <v>214</v>
      </c>
      <c r="AT757" s="246" t="s">
        <v>210</v>
      </c>
      <c r="AU757" s="246" t="s">
        <v>214</v>
      </c>
      <c r="AY757" s="15" t="s">
        <v>209</v>
      </c>
      <c r="BE757" s="138">
        <f>IF(N757="základní",J757,0)</f>
        <v>0</v>
      </c>
      <c r="BF757" s="138">
        <f>IF(N757="snížená",J757,0)</f>
        <v>0</v>
      </c>
      <c r="BG757" s="138">
        <f>IF(N757="zákl. přenesená",J757,0)</f>
        <v>0</v>
      </c>
      <c r="BH757" s="138">
        <f>IF(N757="sníž. přenesená",J757,0)</f>
        <v>0</v>
      </c>
      <c r="BI757" s="138">
        <f>IF(N757="nulová",J757,0)</f>
        <v>0</v>
      </c>
      <c r="BJ757" s="15" t="s">
        <v>84</v>
      </c>
      <c r="BK757" s="138">
        <f>ROUND(I757*H757,2)</f>
        <v>0</v>
      </c>
      <c r="BL757" s="15" t="s">
        <v>214</v>
      </c>
      <c r="BM757" s="246" t="s">
        <v>1523</v>
      </c>
    </row>
    <row r="758" spans="1:65" s="2" customFormat="1" ht="16.5" customHeight="1">
      <c r="A758" s="38"/>
      <c r="B758" s="39"/>
      <c r="C758" s="247" t="s">
        <v>1524</v>
      </c>
      <c r="D758" s="247" t="s">
        <v>221</v>
      </c>
      <c r="E758" s="248" t="s">
        <v>1422</v>
      </c>
      <c r="F758" s="249" t="s">
        <v>1423</v>
      </c>
      <c r="G758" s="250" t="s">
        <v>224</v>
      </c>
      <c r="H758" s="251">
        <v>0.5</v>
      </c>
      <c r="I758" s="252"/>
      <c r="J758" s="253">
        <f>ROUND(I758*H758,2)</f>
        <v>0</v>
      </c>
      <c r="K758" s="254"/>
      <c r="L758" s="255"/>
      <c r="M758" s="256" t="s">
        <v>1</v>
      </c>
      <c r="N758" s="257" t="s">
        <v>44</v>
      </c>
      <c r="O758" s="91"/>
      <c r="P758" s="244">
        <f>O758*H758</f>
        <v>0</v>
      </c>
      <c r="Q758" s="244">
        <v>1</v>
      </c>
      <c r="R758" s="244">
        <f>Q758*H758</f>
        <v>0.5</v>
      </c>
      <c r="S758" s="244">
        <v>0</v>
      </c>
      <c r="T758" s="245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246" t="s">
        <v>234</v>
      </c>
      <c r="AT758" s="246" t="s">
        <v>221</v>
      </c>
      <c r="AU758" s="246" t="s">
        <v>214</v>
      </c>
      <c r="AY758" s="15" t="s">
        <v>209</v>
      </c>
      <c r="BE758" s="138">
        <f>IF(N758="základní",J758,0)</f>
        <v>0</v>
      </c>
      <c r="BF758" s="138">
        <f>IF(N758="snížená",J758,0)</f>
        <v>0</v>
      </c>
      <c r="BG758" s="138">
        <f>IF(N758="zákl. přenesená",J758,0)</f>
        <v>0</v>
      </c>
      <c r="BH758" s="138">
        <f>IF(N758="sníž. přenesená",J758,0)</f>
        <v>0</v>
      </c>
      <c r="BI758" s="138">
        <f>IF(N758="nulová",J758,0)</f>
        <v>0</v>
      </c>
      <c r="BJ758" s="15" t="s">
        <v>84</v>
      </c>
      <c r="BK758" s="138">
        <f>ROUND(I758*H758,2)</f>
        <v>0</v>
      </c>
      <c r="BL758" s="15" t="s">
        <v>214</v>
      </c>
      <c r="BM758" s="246" t="s">
        <v>1525</v>
      </c>
    </row>
    <row r="759" spans="1:65" s="2" customFormat="1" ht="16.5" customHeight="1">
      <c r="A759" s="38"/>
      <c r="B759" s="39"/>
      <c r="C759" s="247" t="s">
        <v>1526</v>
      </c>
      <c r="D759" s="247" t="s">
        <v>221</v>
      </c>
      <c r="E759" s="248" t="s">
        <v>969</v>
      </c>
      <c r="F759" s="249" t="s">
        <v>970</v>
      </c>
      <c r="G759" s="250" t="s">
        <v>239</v>
      </c>
      <c r="H759" s="251">
        <v>1</v>
      </c>
      <c r="I759" s="252"/>
      <c r="J759" s="253">
        <f>ROUND(I759*H759,2)</f>
        <v>0</v>
      </c>
      <c r="K759" s="254"/>
      <c r="L759" s="255"/>
      <c r="M759" s="256" t="s">
        <v>1</v>
      </c>
      <c r="N759" s="257" t="s">
        <v>44</v>
      </c>
      <c r="O759" s="91"/>
      <c r="P759" s="244">
        <f>O759*H759</f>
        <v>0</v>
      </c>
      <c r="Q759" s="244">
        <v>0.05</v>
      </c>
      <c r="R759" s="244">
        <f>Q759*H759</f>
        <v>0.05</v>
      </c>
      <c r="S759" s="244">
        <v>0</v>
      </c>
      <c r="T759" s="245">
        <f>S759*H759</f>
        <v>0</v>
      </c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R759" s="246" t="s">
        <v>234</v>
      </c>
      <c r="AT759" s="246" t="s">
        <v>221</v>
      </c>
      <c r="AU759" s="246" t="s">
        <v>214</v>
      </c>
      <c r="AY759" s="15" t="s">
        <v>209</v>
      </c>
      <c r="BE759" s="138">
        <f>IF(N759="základní",J759,0)</f>
        <v>0</v>
      </c>
      <c r="BF759" s="138">
        <f>IF(N759="snížená",J759,0)</f>
        <v>0</v>
      </c>
      <c r="BG759" s="138">
        <f>IF(N759="zákl. přenesená",J759,0)</f>
        <v>0</v>
      </c>
      <c r="BH759" s="138">
        <f>IF(N759="sníž. přenesená",J759,0)</f>
        <v>0</v>
      </c>
      <c r="BI759" s="138">
        <f>IF(N759="nulová",J759,0)</f>
        <v>0</v>
      </c>
      <c r="BJ759" s="15" t="s">
        <v>84</v>
      </c>
      <c r="BK759" s="138">
        <f>ROUND(I759*H759,2)</f>
        <v>0</v>
      </c>
      <c r="BL759" s="15" t="s">
        <v>214</v>
      </c>
      <c r="BM759" s="246" t="s">
        <v>1527</v>
      </c>
    </row>
    <row r="760" spans="1:63" s="13" customFormat="1" ht="20.85" customHeight="1">
      <c r="A760" s="13"/>
      <c r="B760" s="260"/>
      <c r="C760" s="261"/>
      <c r="D760" s="262" t="s">
        <v>78</v>
      </c>
      <c r="E760" s="262" t="s">
        <v>1528</v>
      </c>
      <c r="F760" s="262" t="s">
        <v>1529</v>
      </c>
      <c r="G760" s="261"/>
      <c r="H760" s="261"/>
      <c r="I760" s="263"/>
      <c r="J760" s="264">
        <f>BK760</f>
        <v>0</v>
      </c>
      <c r="K760" s="261"/>
      <c r="L760" s="265"/>
      <c r="M760" s="266"/>
      <c r="N760" s="267"/>
      <c r="O760" s="267"/>
      <c r="P760" s="268">
        <f>P761+SUM(P762:P767)</f>
        <v>0</v>
      </c>
      <c r="Q760" s="267"/>
      <c r="R760" s="268">
        <f>R761+SUM(R762:R767)</f>
        <v>0.1558</v>
      </c>
      <c r="S760" s="267"/>
      <c r="T760" s="269">
        <f>T761+SUM(T762:T767)</f>
        <v>0</v>
      </c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R760" s="270" t="s">
        <v>84</v>
      </c>
      <c r="AT760" s="271" t="s">
        <v>78</v>
      </c>
      <c r="AU760" s="271" t="s">
        <v>214</v>
      </c>
      <c r="AY760" s="270" t="s">
        <v>209</v>
      </c>
      <c r="BK760" s="272">
        <f>BK761+SUM(BK762:BK767)</f>
        <v>0</v>
      </c>
    </row>
    <row r="761" spans="1:65" s="2" customFormat="1" ht="24.15" customHeight="1">
      <c r="A761" s="38"/>
      <c r="B761" s="39"/>
      <c r="C761" s="234" t="s">
        <v>1530</v>
      </c>
      <c r="D761" s="234" t="s">
        <v>210</v>
      </c>
      <c r="E761" s="235" t="s">
        <v>211</v>
      </c>
      <c r="F761" s="236" t="s">
        <v>212</v>
      </c>
      <c r="G761" s="237" t="s">
        <v>213</v>
      </c>
      <c r="H761" s="238">
        <v>0.832</v>
      </c>
      <c r="I761" s="239"/>
      <c r="J761" s="240">
        <f>ROUND(I761*H761,2)</f>
        <v>0</v>
      </c>
      <c r="K761" s="241"/>
      <c r="L761" s="41"/>
      <c r="M761" s="242" t="s">
        <v>1</v>
      </c>
      <c r="N761" s="243" t="s">
        <v>44</v>
      </c>
      <c r="O761" s="91"/>
      <c r="P761" s="244">
        <f>O761*H761</f>
        <v>0</v>
      </c>
      <c r="Q761" s="244">
        <v>0</v>
      </c>
      <c r="R761" s="244">
        <f>Q761*H761</f>
        <v>0</v>
      </c>
      <c r="S761" s="244">
        <v>0</v>
      </c>
      <c r="T761" s="245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246" t="s">
        <v>214</v>
      </c>
      <c r="AT761" s="246" t="s">
        <v>210</v>
      </c>
      <c r="AU761" s="246" t="s">
        <v>497</v>
      </c>
      <c r="AY761" s="15" t="s">
        <v>209</v>
      </c>
      <c r="BE761" s="138">
        <f>IF(N761="základní",J761,0)</f>
        <v>0</v>
      </c>
      <c r="BF761" s="138">
        <f>IF(N761="snížená",J761,0)</f>
        <v>0</v>
      </c>
      <c r="BG761" s="138">
        <f>IF(N761="zákl. přenesená",J761,0)</f>
        <v>0</v>
      </c>
      <c r="BH761" s="138">
        <f>IF(N761="sníž. přenesená",J761,0)</f>
        <v>0</v>
      </c>
      <c r="BI761" s="138">
        <f>IF(N761="nulová",J761,0)</f>
        <v>0</v>
      </c>
      <c r="BJ761" s="15" t="s">
        <v>84</v>
      </c>
      <c r="BK761" s="138">
        <f>ROUND(I761*H761,2)</f>
        <v>0</v>
      </c>
      <c r="BL761" s="15" t="s">
        <v>214</v>
      </c>
      <c r="BM761" s="246" t="s">
        <v>1531</v>
      </c>
    </row>
    <row r="762" spans="1:65" s="2" customFormat="1" ht="16.5" customHeight="1">
      <c r="A762" s="38"/>
      <c r="B762" s="39"/>
      <c r="C762" s="247" t="s">
        <v>1532</v>
      </c>
      <c r="D762" s="247" t="s">
        <v>221</v>
      </c>
      <c r="E762" s="248" t="s">
        <v>316</v>
      </c>
      <c r="F762" s="249" t="s">
        <v>317</v>
      </c>
      <c r="G762" s="250" t="s">
        <v>239</v>
      </c>
      <c r="H762" s="251">
        <v>1</v>
      </c>
      <c r="I762" s="252"/>
      <c r="J762" s="253">
        <f>ROUND(I762*H762,2)</f>
        <v>0</v>
      </c>
      <c r="K762" s="254"/>
      <c r="L762" s="255"/>
      <c r="M762" s="256" t="s">
        <v>1</v>
      </c>
      <c r="N762" s="257" t="s">
        <v>44</v>
      </c>
      <c r="O762" s="91"/>
      <c r="P762" s="244">
        <f>O762*H762</f>
        <v>0</v>
      </c>
      <c r="Q762" s="244">
        <v>0</v>
      </c>
      <c r="R762" s="244">
        <f>Q762*H762</f>
        <v>0</v>
      </c>
      <c r="S762" s="244">
        <v>0</v>
      </c>
      <c r="T762" s="245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46" t="s">
        <v>234</v>
      </c>
      <c r="AT762" s="246" t="s">
        <v>221</v>
      </c>
      <c r="AU762" s="246" t="s">
        <v>497</v>
      </c>
      <c r="AY762" s="15" t="s">
        <v>209</v>
      </c>
      <c r="BE762" s="138">
        <f>IF(N762="základní",J762,0)</f>
        <v>0</v>
      </c>
      <c r="BF762" s="138">
        <f>IF(N762="snížená",J762,0)</f>
        <v>0</v>
      </c>
      <c r="BG762" s="138">
        <f>IF(N762="zákl. přenesená",J762,0)</f>
        <v>0</v>
      </c>
      <c r="BH762" s="138">
        <f>IF(N762="sníž. přenesená",J762,0)</f>
        <v>0</v>
      </c>
      <c r="BI762" s="138">
        <f>IF(N762="nulová",J762,0)</f>
        <v>0</v>
      </c>
      <c r="BJ762" s="15" t="s">
        <v>84</v>
      </c>
      <c r="BK762" s="138">
        <f>ROUND(I762*H762,2)</f>
        <v>0</v>
      </c>
      <c r="BL762" s="15" t="s">
        <v>214</v>
      </c>
      <c r="BM762" s="246" t="s">
        <v>1533</v>
      </c>
    </row>
    <row r="763" spans="1:65" s="2" customFormat="1" ht="16.5" customHeight="1">
      <c r="A763" s="38"/>
      <c r="B763" s="39"/>
      <c r="C763" s="247" t="s">
        <v>1534</v>
      </c>
      <c r="D763" s="247" t="s">
        <v>221</v>
      </c>
      <c r="E763" s="248" t="s">
        <v>320</v>
      </c>
      <c r="F763" s="249" t="s">
        <v>321</v>
      </c>
      <c r="G763" s="250" t="s">
        <v>239</v>
      </c>
      <c r="H763" s="251">
        <v>1</v>
      </c>
      <c r="I763" s="252"/>
      <c r="J763" s="253">
        <f>ROUND(I763*H763,2)</f>
        <v>0</v>
      </c>
      <c r="K763" s="254"/>
      <c r="L763" s="255"/>
      <c r="M763" s="256" t="s">
        <v>1</v>
      </c>
      <c r="N763" s="257" t="s">
        <v>44</v>
      </c>
      <c r="O763" s="91"/>
      <c r="P763" s="244">
        <f>O763*H763</f>
        <v>0</v>
      </c>
      <c r="Q763" s="244">
        <v>0.092</v>
      </c>
      <c r="R763" s="244">
        <f>Q763*H763</f>
        <v>0.092</v>
      </c>
      <c r="S763" s="244">
        <v>0</v>
      </c>
      <c r="T763" s="245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46" t="s">
        <v>234</v>
      </c>
      <c r="AT763" s="246" t="s">
        <v>221</v>
      </c>
      <c r="AU763" s="246" t="s">
        <v>497</v>
      </c>
      <c r="AY763" s="15" t="s">
        <v>209</v>
      </c>
      <c r="BE763" s="138">
        <f>IF(N763="základní",J763,0)</f>
        <v>0</v>
      </c>
      <c r="BF763" s="138">
        <f>IF(N763="snížená",J763,0)</f>
        <v>0</v>
      </c>
      <c r="BG763" s="138">
        <f>IF(N763="zákl. přenesená",J763,0)</f>
        <v>0</v>
      </c>
      <c r="BH763" s="138">
        <f>IF(N763="sníž. přenesená",J763,0)</f>
        <v>0</v>
      </c>
      <c r="BI763" s="138">
        <f>IF(N763="nulová",J763,0)</f>
        <v>0</v>
      </c>
      <c r="BJ763" s="15" t="s">
        <v>84</v>
      </c>
      <c r="BK763" s="138">
        <f>ROUND(I763*H763,2)</f>
        <v>0</v>
      </c>
      <c r="BL763" s="15" t="s">
        <v>214</v>
      </c>
      <c r="BM763" s="246" t="s">
        <v>1535</v>
      </c>
    </row>
    <row r="764" spans="1:65" s="2" customFormat="1" ht="24.15" customHeight="1">
      <c r="A764" s="38"/>
      <c r="B764" s="39"/>
      <c r="C764" s="234" t="s">
        <v>1536</v>
      </c>
      <c r="D764" s="234" t="s">
        <v>210</v>
      </c>
      <c r="E764" s="235" t="s">
        <v>324</v>
      </c>
      <c r="F764" s="236" t="s">
        <v>325</v>
      </c>
      <c r="G764" s="237" t="s">
        <v>239</v>
      </c>
      <c r="H764" s="238">
        <v>1</v>
      </c>
      <c r="I764" s="239"/>
      <c r="J764" s="240">
        <f>ROUND(I764*H764,2)</f>
        <v>0</v>
      </c>
      <c r="K764" s="241"/>
      <c r="L764" s="41"/>
      <c r="M764" s="242" t="s">
        <v>1</v>
      </c>
      <c r="N764" s="243" t="s">
        <v>44</v>
      </c>
      <c r="O764" s="91"/>
      <c r="P764" s="244">
        <f>O764*H764</f>
        <v>0</v>
      </c>
      <c r="Q764" s="244">
        <v>0</v>
      </c>
      <c r="R764" s="244">
        <f>Q764*H764</f>
        <v>0</v>
      </c>
      <c r="S764" s="244">
        <v>0</v>
      </c>
      <c r="T764" s="245">
        <f>S764*H764</f>
        <v>0</v>
      </c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R764" s="246" t="s">
        <v>214</v>
      </c>
      <c r="AT764" s="246" t="s">
        <v>210</v>
      </c>
      <c r="AU764" s="246" t="s">
        <v>497</v>
      </c>
      <c r="AY764" s="15" t="s">
        <v>209</v>
      </c>
      <c r="BE764" s="138">
        <f>IF(N764="základní",J764,0)</f>
        <v>0</v>
      </c>
      <c r="BF764" s="138">
        <f>IF(N764="snížená",J764,0)</f>
        <v>0</v>
      </c>
      <c r="BG764" s="138">
        <f>IF(N764="zákl. přenesená",J764,0)</f>
        <v>0</v>
      </c>
      <c r="BH764" s="138">
        <f>IF(N764="sníž. přenesená",J764,0)</f>
        <v>0</v>
      </c>
      <c r="BI764" s="138">
        <f>IF(N764="nulová",J764,0)</f>
        <v>0</v>
      </c>
      <c r="BJ764" s="15" t="s">
        <v>84</v>
      </c>
      <c r="BK764" s="138">
        <f>ROUND(I764*H764,2)</f>
        <v>0</v>
      </c>
      <c r="BL764" s="15" t="s">
        <v>214</v>
      </c>
      <c r="BM764" s="246" t="s">
        <v>1537</v>
      </c>
    </row>
    <row r="765" spans="1:65" s="2" customFormat="1" ht="16.5" customHeight="1">
      <c r="A765" s="38"/>
      <c r="B765" s="39"/>
      <c r="C765" s="247" t="s">
        <v>1538</v>
      </c>
      <c r="D765" s="247" t="s">
        <v>221</v>
      </c>
      <c r="E765" s="248" t="s">
        <v>328</v>
      </c>
      <c r="F765" s="249" t="s">
        <v>329</v>
      </c>
      <c r="G765" s="250" t="s">
        <v>213</v>
      </c>
      <c r="H765" s="251">
        <v>0.85</v>
      </c>
      <c r="I765" s="252"/>
      <c r="J765" s="253">
        <f>ROUND(I765*H765,2)</f>
        <v>0</v>
      </c>
      <c r="K765" s="254"/>
      <c r="L765" s="255"/>
      <c r="M765" s="256" t="s">
        <v>1</v>
      </c>
      <c r="N765" s="257" t="s">
        <v>44</v>
      </c>
      <c r="O765" s="91"/>
      <c r="P765" s="244">
        <f>O765*H765</f>
        <v>0</v>
      </c>
      <c r="Q765" s="244">
        <v>0</v>
      </c>
      <c r="R765" s="244">
        <f>Q765*H765</f>
        <v>0</v>
      </c>
      <c r="S765" s="244">
        <v>0</v>
      </c>
      <c r="T765" s="245">
        <f>S765*H765</f>
        <v>0</v>
      </c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R765" s="246" t="s">
        <v>234</v>
      </c>
      <c r="AT765" s="246" t="s">
        <v>221</v>
      </c>
      <c r="AU765" s="246" t="s">
        <v>497</v>
      </c>
      <c r="AY765" s="15" t="s">
        <v>209</v>
      </c>
      <c r="BE765" s="138">
        <f>IF(N765="základní",J765,0)</f>
        <v>0</v>
      </c>
      <c r="BF765" s="138">
        <f>IF(N765="snížená",J765,0)</f>
        <v>0</v>
      </c>
      <c r="BG765" s="138">
        <f>IF(N765="zákl. přenesená",J765,0)</f>
        <v>0</v>
      </c>
      <c r="BH765" s="138">
        <f>IF(N765="sníž. přenesená",J765,0)</f>
        <v>0</v>
      </c>
      <c r="BI765" s="138">
        <f>IF(N765="nulová",J765,0)</f>
        <v>0</v>
      </c>
      <c r="BJ765" s="15" t="s">
        <v>84</v>
      </c>
      <c r="BK765" s="138">
        <f>ROUND(I765*H765,2)</f>
        <v>0</v>
      </c>
      <c r="BL765" s="15" t="s">
        <v>214</v>
      </c>
      <c r="BM765" s="246" t="s">
        <v>1539</v>
      </c>
    </row>
    <row r="766" spans="1:65" s="2" customFormat="1" ht="16.5" customHeight="1">
      <c r="A766" s="38"/>
      <c r="B766" s="39"/>
      <c r="C766" s="234" t="s">
        <v>1540</v>
      </c>
      <c r="D766" s="234" t="s">
        <v>210</v>
      </c>
      <c r="E766" s="235" t="s">
        <v>216</v>
      </c>
      <c r="F766" s="236" t="s">
        <v>217</v>
      </c>
      <c r="G766" s="237" t="s">
        <v>213</v>
      </c>
      <c r="H766" s="238">
        <v>0.832</v>
      </c>
      <c r="I766" s="239"/>
      <c r="J766" s="240">
        <f>ROUND(I766*H766,2)</f>
        <v>0</v>
      </c>
      <c r="K766" s="241"/>
      <c r="L766" s="41"/>
      <c r="M766" s="242" t="s">
        <v>1</v>
      </c>
      <c r="N766" s="243" t="s">
        <v>44</v>
      </c>
      <c r="O766" s="91"/>
      <c r="P766" s="244">
        <f>O766*H766</f>
        <v>0</v>
      </c>
      <c r="Q766" s="244">
        <v>0</v>
      </c>
      <c r="R766" s="244">
        <f>Q766*H766</f>
        <v>0</v>
      </c>
      <c r="S766" s="244">
        <v>0</v>
      </c>
      <c r="T766" s="245">
        <f>S766*H766</f>
        <v>0</v>
      </c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R766" s="246" t="s">
        <v>214</v>
      </c>
      <c r="AT766" s="246" t="s">
        <v>210</v>
      </c>
      <c r="AU766" s="246" t="s">
        <v>497</v>
      </c>
      <c r="AY766" s="15" t="s">
        <v>209</v>
      </c>
      <c r="BE766" s="138">
        <f>IF(N766="základní",J766,0)</f>
        <v>0</v>
      </c>
      <c r="BF766" s="138">
        <f>IF(N766="snížená",J766,0)</f>
        <v>0</v>
      </c>
      <c r="BG766" s="138">
        <f>IF(N766="zákl. přenesená",J766,0)</f>
        <v>0</v>
      </c>
      <c r="BH766" s="138">
        <f>IF(N766="sníž. přenesená",J766,0)</f>
        <v>0</v>
      </c>
      <c r="BI766" s="138">
        <f>IF(N766="nulová",J766,0)</f>
        <v>0</v>
      </c>
      <c r="BJ766" s="15" t="s">
        <v>84</v>
      </c>
      <c r="BK766" s="138">
        <f>ROUND(I766*H766,2)</f>
        <v>0</v>
      </c>
      <c r="BL766" s="15" t="s">
        <v>214</v>
      </c>
      <c r="BM766" s="246" t="s">
        <v>1541</v>
      </c>
    </row>
    <row r="767" spans="1:63" s="13" customFormat="1" ht="20.85" customHeight="1">
      <c r="A767" s="13"/>
      <c r="B767" s="260"/>
      <c r="C767" s="261"/>
      <c r="D767" s="262" t="s">
        <v>78</v>
      </c>
      <c r="E767" s="262" t="s">
        <v>1542</v>
      </c>
      <c r="F767" s="262" t="s">
        <v>1543</v>
      </c>
      <c r="G767" s="261"/>
      <c r="H767" s="261"/>
      <c r="I767" s="263"/>
      <c r="J767" s="264">
        <f>BK767</f>
        <v>0</v>
      </c>
      <c r="K767" s="261"/>
      <c r="L767" s="265"/>
      <c r="M767" s="266"/>
      <c r="N767" s="267"/>
      <c r="O767" s="267"/>
      <c r="P767" s="268">
        <f>P768+SUM(P769:P787)</f>
        <v>0</v>
      </c>
      <c r="Q767" s="267"/>
      <c r="R767" s="268">
        <f>R768+SUM(R769:R787)</f>
        <v>0.0638</v>
      </c>
      <c r="S767" s="267"/>
      <c r="T767" s="269">
        <f>T768+SUM(T769:T787)</f>
        <v>0</v>
      </c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R767" s="270" t="s">
        <v>84</v>
      </c>
      <c r="AT767" s="271" t="s">
        <v>78</v>
      </c>
      <c r="AU767" s="271" t="s">
        <v>497</v>
      </c>
      <c r="AY767" s="270" t="s">
        <v>209</v>
      </c>
      <c r="BK767" s="272">
        <f>BK768+SUM(BK769:BK787)</f>
        <v>0</v>
      </c>
    </row>
    <row r="768" spans="1:65" s="2" customFormat="1" ht="16.5" customHeight="1">
      <c r="A768" s="38"/>
      <c r="B768" s="39"/>
      <c r="C768" s="247" t="s">
        <v>1544</v>
      </c>
      <c r="D768" s="247" t="s">
        <v>221</v>
      </c>
      <c r="E768" s="248" t="s">
        <v>407</v>
      </c>
      <c r="F768" s="249" t="s">
        <v>408</v>
      </c>
      <c r="G768" s="250" t="s">
        <v>239</v>
      </c>
      <c r="H768" s="251">
        <v>1</v>
      </c>
      <c r="I768" s="252"/>
      <c r="J768" s="253">
        <f>ROUND(I768*H768,2)</f>
        <v>0</v>
      </c>
      <c r="K768" s="254"/>
      <c r="L768" s="255"/>
      <c r="M768" s="256" t="s">
        <v>1</v>
      </c>
      <c r="N768" s="257" t="s">
        <v>44</v>
      </c>
      <c r="O768" s="91"/>
      <c r="P768" s="244">
        <f>O768*H768</f>
        <v>0</v>
      </c>
      <c r="Q768" s="244">
        <v>0</v>
      </c>
      <c r="R768" s="244">
        <f>Q768*H768</f>
        <v>0</v>
      </c>
      <c r="S768" s="244">
        <v>0</v>
      </c>
      <c r="T768" s="245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46" t="s">
        <v>234</v>
      </c>
      <c r="AT768" s="246" t="s">
        <v>221</v>
      </c>
      <c r="AU768" s="246" t="s">
        <v>540</v>
      </c>
      <c r="AY768" s="15" t="s">
        <v>209</v>
      </c>
      <c r="BE768" s="138">
        <f>IF(N768="základní",J768,0)</f>
        <v>0</v>
      </c>
      <c r="BF768" s="138">
        <f>IF(N768="snížená",J768,0)</f>
        <v>0</v>
      </c>
      <c r="BG768" s="138">
        <f>IF(N768="zákl. přenesená",J768,0)</f>
        <v>0</v>
      </c>
      <c r="BH768" s="138">
        <f>IF(N768="sníž. přenesená",J768,0)</f>
        <v>0</v>
      </c>
      <c r="BI768" s="138">
        <f>IF(N768="nulová",J768,0)</f>
        <v>0</v>
      </c>
      <c r="BJ768" s="15" t="s">
        <v>84</v>
      </c>
      <c r="BK768" s="138">
        <f>ROUND(I768*H768,2)</f>
        <v>0</v>
      </c>
      <c r="BL768" s="15" t="s">
        <v>214</v>
      </c>
      <c r="BM768" s="246" t="s">
        <v>1545</v>
      </c>
    </row>
    <row r="769" spans="1:65" s="2" customFormat="1" ht="24.15" customHeight="1">
      <c r="A769" s="38"/>
      <c r="B769" s="39"/>
      <c r="C769" s="234" t="s">
        <v>1546</v>
      </c>
      <c r="D769" s="234" t="s">
        <v>210</v>
      </c>
      <c r="E769" s="235" t="s">
        <v>336</v>
      </c>
      <c r="F769" s="236" t="s">
        <v>337</v>
      </c>
      <c r="G769" s="237" t="s">
        <v>239</v>
      </c>
      <c r="H769" s="238">
        <v>1</v>
      </c>
      <c r="I769" s="239"/>
      <c r="J769" s="240">
        <f>ROUND(I769*H769,2)</f>
        <v>0</v>
      </c>
      <c r="K769" s="241"/>
      <c r="L769" s="41"/>
      <c r="M769" s="242" t="s">
        <v>1</v>
      </c>
      <c r="N769" s="243" t="s">
        <v>44</v>
      </c>
      <c r="O769" s="91"/>
      <c r="P769" s="244">
        <f>O769*H769</f>
        <v>0</v>
      </c>
      <c r="Q769" s="244">
        <v>0</v>
      </c>
      <c r="R769" s="244">
        <f>Q769*H769</f>
        <v>0</v>
      </c>
      <c r="S769" s="244">
        <v>0</v>
      </c>
      <c r="T769" s="245">
        <f>S769*H769</f>
        <v>0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46" t="s">
        <v>214</v>
      </c>
      <c r="AT769" s="246" t="s">
        <v>210</v>
      </c>
      <c r="AU769" s="246" t="s">
        <v>540</v>
      </c>
      <c r="AY769" s="15" t="s">
        <v>209</v>
      </c>
      <c r="BE769" s="138">
        <f>IF(N769="základní",J769,0)</f>
        <v>0</v>
      </c>
      <c r="BF769" s="138">
        <f>IF(N769="snížená",J769,0)</f>
        <v>0</v>
      </c>
      <c r="BG769" s="138">
        <f>IF(N769="zákl. přenesená",J769,0)</f>
        <v>0</v>
      </c>
      <c r="BH769" s="138">
        <f>IF(N769="sníž. přenesená",J769,0)</f>
        <v>0</v>
      </c>
      <c r="BI769" s="138">
        <f>IF(N769="nulová",J769,0)</f>
        <v>0</v>
      </c>
      <c r="BJ769" s="15" t="s">
        <v>84</v>
      </c>
      <c r="BK769" s="138">
        <f>ROUND(I769*H769,2)</f>
        <v>0</v>
      </c>
      <c r="BL769" s="15" t="s">
        <v>214</v>
      </c>
      <c r="BM769" s="246" t="s">
        <v>1547</v>
      </c>
    </row>
    <row r="770" spans="1:65" s="2" customFormat="1" ht="16.5" customHeight="1">
      <c r="A770" s="38"/>
      <c r="B770" s="39"/>
      <c r="C770" s="247" t="s">
        <v>1548</v>
      </c>
      <c r="D770" s="247" t="s">
        <v>221</v>
      </c>
      <c r="E770" s="248" t="s">
        <v>340</v>
      </c>
      <c r="F770" s="249" t="s">
        <v>341</v>
      </c>
      <c r="G770" s="250" t="s">
        <v>239</v>
      </c>
      <c r="H770" s="251">
        <v>1</v>
      </c>
      <c r="I770" s="252"/>
      <c r="J770" s="253">
        <f>ROUND(I770*H770,2)</f>
        <v>0</v>
      </c>
      <c r="K770" s="254"/>
      <c r="L770" s="255"/>
      <c r="M770" s="256" t="s">
        <v>1</v>
      </c>
      <c r="N770" s="257" t="s">
        <v>44</v>
      </c>
      <c r="O770" s="91"/>
      <c r="P770" s="244">
        <f>O770*H770</f>
        <v>0</v>
      </c>
      <c r="Q770" s="244">
        <v>0</v>
      </c>
      <c r="R770" s="244">
        <f>Q770*H770</f>
        <v>0</v>
      </c>
      <c r="S770" s="244">
        <v>0</v>
      </c>
      <c r="T770" s="245">
        <f>S770*H770</f>
        <v>0</v>
      </c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R770" s="246" t="s">
        <v>234</v>
      </c>
      <c r="AT770" s="246" t="s">
        <v>221</v>
      </c>
      <c r="AU770" s="246" t="s">
        <v>540</v>
      </c>
      <c r="AY770" s="15" t="s">
        <v>209</v>
      </c>
      <c r="BE770" s="138">
        <f>IF(N770="základní",J770,0)</f>
        <v>0</v>
      </c>
      <c r="BF770" s="138">
        <f>IF(N770="snížená",J770,0)</f>
        <v>0</v>
      </c>
      <c r="BG770" s="138">
        <f>IF(N770="zákl. přenesená",J770,0)</f>
        <v>0</v>
      </c>
      <c r="BH770" s="138">
        <f>IF(N770="sníž. přenesená",J770,0)</f>
        <v>0</v>
      </c>
      <c r="BI770" s="138">
        <f>IF(N770="nulová",J770,0)</f>
        <v>0</v>
      </c>
      <c r="BJ770" s="15" t="s">
        <v>84</v>
      </c>
      <c r="BK770" s="138">
        <f>ROUND(I770*H770,2)</f>
        <v>0</v>
      </c>
      <c r="BL770" s="15" t="s">
        <v>214</v>
      </c>
      <c r="BM770" s="246" t="s">
        <v>1549</v>
      </c>
    </row>
    <row r="771" spans="1:65" s="2" customFormat="1" ht="24.15" customHeight="1">
      <c r="A771" s="38"/>
      <c r="B771" s="39"/>
      <c r="C771" s="234" t="s">
        <v>1550</v>
      </c>
      <c r="D771" s="234" t="s">
        <v>210</v>
      </c>
      <c r="E771" s="235" t="s">
        <v>344</v>
      </c>
      <c r="F771" s="236" t="s">
        <v>345</v>
      </c>
      <c r="G771" s="237" t="s">
        <v>246</v>
      </c>
      <c r="H771" s="238">
        <v>0.75</v>
      </c>
      <c r="I771" s="239"/>
      <c r="J771" s="240">
        <f>ROUND(I771*H771,2)</f>
        <v>0</v>
      </c>
      <c r="K771" s="241"/>
      <c r="L771" s="41"/>
      <c r="M771" s="242" t="s">
        <v>1</v>
      </c>
      <c r="N771" s="243" t="s">
        <v>44</v>
      </c>
      <c r="O771" s="91"/>
      <c r="P771" s="244">
        <f>O771*H771</f>
        <v>0</v>
      </c>
      <c r="Q771" s="244">
        <v>0</v>
      </c>
      <c r="R771" s="244">
        <f>Q771*H771</f>
        <v>0</v>
      </c>
      <c r="S771" s="244">
        <v>0</v>
      </c>
      <c r="T771" s="245">
        <f>S771*H771</f>
        <v>0</v>
      </c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R771" s="246" t="s">
        <v>214</v>
      </c>
      <c r="AT771" s="246" t="s">
        <v>210</v>
      </c>
      <c r="AU771" s="246" t="s">
        <v>540</v>
      </c>
      <c r="AY771" s="15" t="s">
        <v>209</v>
      </c>
      <c r="BE771" s="138">
        <f>IF(N771="základní",J771,0)</f>
        <v>0</v>
      </c>
      <c r="BF771" s="138">
        <f>IF(N771="snížená",J771,0)</f>
        <v>0</v>
      </c>
      <c r="BG771" s="138">
        <f>IF(N771="zákl. přenesená",J771,0)</f>
        <v>0</v>
      </c>
      <c r="BH771" s="138">
        <f>IF(N771="sníž. přenesená",J771,0)</f>
        <v>0</v>
      </c>
      <c r="BI771" s="138">
        <f>IF(N771="nulová",J771,0)</f>
        <v>0</v>
      </c>
      <c r="BJ771" s="15" t="s">
        <v>84</v>
      </c>
      <c r="BK771" s="138">
        <f>ROUND(I771*H771,2)</f>
        <v>0</v>
      </c>
      <c r="BL771" s="15" t="s">
        <v>214</v>
      </c>
      <c r="BM771" s="246" t="s">
        <v>1551</v>
      </c>
    </row>
    <row r="772" spans="1:65" s="2" customFormat="1" ht="24.15" customHeight="1">
      <c r="A772" s="38"/>
      <c r="B772" s="39"/>
      <c r="C772" s="234" t="s">
        <v>1552</v>
      </c>
      <c r="D772" s="234" t="s">
        <v>210</v>
      </c>
      <c r="E772" s="235" t="s">
        <v>348</v>
      </c>
      <c r="F772" s="236" t="s">
        <v>349</v>
      </c>
      <c r="G772" s="237" t="s">
        <v>239</v>
      </c>
      <c r="H772" s="238">
        <v>5</v>
      </c>
      <c r="I772" s="239"/>
      <c r="J772" s="240">
        <f>ROUND(I772*H772,2)</f>
        <v>0</v>
      </c>
      <c r="K772" s="241"/>
      <c r="L772" s="41"/>
      <c r="M772" s="242" t="s">
        <v>1</v>
      </c>
      <c r="N772" s="243" t="s">
        <v>44</v>
      </c>
      <c r="O772" s="91"/>
      <c r="P772" s="244">
        <f>O772*H772</f>
        <v>0</v>
      </c>
      <c r="Q772" s="244">
        <v>0</v>
      </c>
      <c r="R772" s="244">
        <f>Q772*H772</f>
        <v>0</v>
      </c>
      <c r="S772" s="244">
        <v>0</v>
      </c>
      <c r="T772" s="245">
        <f>S772*H772</f>
        <v>0</v>
      </c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R772" s="246" t="s">
        <v>214</v>
      </c>
      <c r="AT772" s="246" t="s">
        <v>210</v>
      </c>
      <c r="AU772" s="246" t="s">
        <v>540</v>
      </c>
      <c r="AY772" s="15" t="s">
        <v>209</v>
      </c>
      <c r="BE772" s="138">
        <f>IF(N772="základní",J772,0)</f>
        <v>0</v>
      </c>
      <c r="BF772" s="138">
        <f>IF(N772="snížená",J772,0)</f>
        <v>0</v>
      </c>
      <c r="BG772" s="138">
        <f>IF(N772="zákl. přenesená",J772,0)</f>
        <v>0</v>
      </c>
      <c r="BH772" s="138">
        <f>IF(N772="sníž. přenesená",J772,0)</f>
        <v>0</v>
      </c>
      <c r="BI772" s="138">
        <f>IF(N772="nulová",J772,0)</f>
        <v>0</v>
      </c>
      <c r="BJ772" s="15" t="s">
        <v>84</v>
      </c>
      <c r="BK772" s="138">
        <f>ROUND(I772*H772,2)</f>
        <v>0</v>
      </c>
      <c r="BL772" s="15" t="s">
        <v>214</v>
      </c>
      <c r="BM772" s="246" t="s">
        <v>1553</v>
      </c>
    </row>
    <row r="773" spans="1:65" s="2" customFormat="1" ht="24.15" customHeight="1">
      <c r="A773" s="38"/>
      <c r="B773" s="39"/>
      <c r="C773" s="234" t="s">
        <v>1554</v>
      </c>
      <c r="D773" s="234" t="s">
        <v>210</v>
      </c>
      <c r="E773" s="235" t="s">
        <v>352</v>
      </c>
      <c r="F773" s="236" t="s">
        <v>353</v>
      </c>
      <c r="G773" s="237" t="s">
        <v>239</v>
      </c>
      <c r="H773" s="238">
        <v>4</v>
      </c>
      <c r="I773" s="239"/>
      <c r="J773" s="240">
        <f>ROUND(I773*H773,2)</f>
        <v>0</v>
      </c>
      <c r="K773" s="241"/>
      <c r="L773" s="41"/>
      <c r="M773" s="242" t="s">
        <v>1</v>
      </c>
      <c r="N773" s="243" t="s">
        <v>44</v>
      </c>
      <c r="O773" s="91"/>
      <c r="P773" s="244">
        <f>O773*H773</f>
        <v>0</v>
      </c>
      <c r="Q773" s="244">
        <v>0</v>
      </c>
      <c r="R773" s="244">
        <f>Q773*H773</f>
        <v>0</v>
      </c>
      <c r="S773" s="244">
        <v>0</v>
      </c>
      <c r="T773" s="245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46" t="s">
        <v>214</v>
      </c>
      <c r="AT773" s="246" t="s">
        <v>210</v>
      </c>
      <c r="AU773" s="246" t="s">
        <v>540</v>
      </c>
      <c r="AY773" s="15" t="s">
        <v>209</v>
      </c>
      <c r="BE773" s="138">
        <f>IF(N773="základní",J773,0)</f>
        <v>0</v>
      </c>
      <c r="BF773" s="138">
        <f>IF(N773="snížená",J773,0)</f>
        <v>0</v>
      </c>
      <c r="BG773" s="138">
        <f>IF(N773="zákl. přenesená",J773,0)</f>
        <v>0</v>
      </c>
      <c r="BH773" s="138">
        <f>IF(N773="sníž. přenesená",J773,0)</f>
        <v>0</v>
      </c>
      <c r="BI773" s="138">
        <f>IF(N773="nulová",J773,0)</f>
        <v>0</v>
      </c>
      <c r="BJ773" s="15" t="s">
        <v>84</v>
      </c>
      <c r="BK773" s="138">
        <f>ROUND(I773*H773,2)</f>
        <v>0</v>
      </c>
      <c r="BL773" s="15" t="s">
        <v>214</v>
      </c>
      <c r="BM773" s="246" t="s">
        <v>1555</v>
      </c>
    </row>
    <row r="774" spans="1:65" s="2" customFormat="1" ht="16.5" customHeight="1">
      <c r="A774" s="38"/>
      <c r="B774" s="39"/>
      <c r="C774" s="247" t="s">
        <v>1556</v>
      </c>
      <c r="D774" s="247" t="s">
        <v>221</v>
      </c>
      <c r="E774" s="248" t="s">
        <v>356</v>
      </c>
      <c r="F774" s="249" t="s">
        <v>357</v>
      </c>
      <c r="G774" s="250" t="s">
        <v>239</v>
      </c>
      <c r="H774" s="251">
        <v>1</v>
      </c>
      <c r="I774" s="252"/>
      <c r="J774" s="253">
        <f>ROUND(I774*H774,2)</f>
        <v>0</v>
      </c>
      <c r="K774" s="254"/>
      <c r="L774" s="255"/>
      <c r="M774" s="256" t="s">
        <v>1</v>
      </c>
      <c r="N774" s="257" t="s">
        <v>44</v>
      </c>
      <c r="O774" s="91"/>
      <c r="P774" s="244">
        <f>O774*H774</f>
        <v>0</v>
      </c>
      <c r="Q774" s="244">
        <v>3E-05</v>
      </c>
      <c r="R774" s="244">
        <f>Q774*H774</f>
        <v>3E-05</v>
      </c>
      <c r="S774" s="244">
        <v>0</v>
      </c>
      <c r="T774" s="245">
        <f>S774*H774</f>
        <v>0</v>
      </c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R774" s="246" t="s">
        <v>234</v>
      </c>
      <c r="AT774" s="246" t="s">
        <v>221</v>
      </c>
      <c r="AU774" s="246" t="s">
        <v>540</v>
      </c>
      <c r="AY774" s="15" t="s">
        <v>209</v>
      </c>
      <c r="BE774" s="138">
        <f>IF(N774="základní",J774,0)</f>
        <v>0</v>
      </c>
      <c r="BF774" s="138">
        <f>IF(N774="snížená",J774,0)</f>
        <v>0</v>
      </c>
      <c r="BG774" s="138">
        <f>IF(N774="zákl. přenesená",J774,0)</f>
        <v>0</v>
      </c>
      <c r="BH774" s="138">
        <f>IF(N774="sníž. přenesená",J774,0)</f>
        <v>0</v>
      </c>
      <c r="BI774" s="138">
        <f>IF(N774="nulová",J774,0)</f>
        <v>0</v>
      </c>
      <c r="BJ774" s="15" t="s">
        <v>84</v>
      </c>
      <c r="BK774" s="138">
        <f>ROUND(I774*H774,2)</f>
        <v>0</v>
      </c>
      <c r="BL774" s="15" t="s">
        <v>214</v>
      </c>
      <c r="BM774" s="246" t="s">
        <v>1557</v>
      </c>
    </row>
    <row r="775" spans="1:65" s="2" customFormat="1" ht="21.75" customHeight="1">
      <c r="A775" s="38"/>
      <c r="B775" s="39"/>
      <c r="C775" s="247" t="s">
        <v>1558</v>
      </c>
      <c r="D775" s="247" t="s">
        <v>221</v>
      </c>
      <c r="E775" s="248" t="s">
        <v>359</v>
      </c>
      <c r="F775" s="249" t="s">
        <v>360</v>
      </c>
      <c r="G775" s="250" t="s">
        <v>239</v>
      </c>
      <c r="H775" s="251">
        <v>1</v>
      </c>
      <c r="I775" s="252"/>
      <c r="J775" s="253">
        <f>ROUND(I775*H775,2)</f>
        <v>0</v>
      </c>
      <c r="K775" s="254"/>
      <c r="L775" s="255"/>
      <c r="M775" s="256" t="s">
        <v>1</v>
      </c>
      <c r="N775" s="257" t="s">
        <v>44</v>
      </c>
      <c r="O775" s="91"/>
      <c r="P775" s="244">
        <f>O775*H775</f>
        <v>0</v>
      </c>
      <c r="Q775" s="244">
        <v>3E-05</v>
      </c>
      <c r="R775" s="244">
        <f>Q775*H775</f>
        <v>3E-05</v>
      </c>
      <c r="S775" s="244">
        <v>0</v>
      </c>
      <c r="T775" s="245">
        <f>S775*H775</f>
        <v>0</v>
      </c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R775" s="246" t="s">
        <v>234</v>
      </c>
      <c r="AT775" s="246" t="s">
        <v>221</v>
      </c>
      <c r="AU775" s="246" t="s">
        <v>540</v>
      </c>
      <c r="AY775" s="15" t="s">
        <v>209</v>
      </c>
      <c r="BE775" s="138">
        <f>IF(N775="základní",J775,0)</f>
        <v>0</v>
      </c>
      <c r="BF775" s="138">
        <f>IF(N775="snížená",J775,0)</f>
        <v>0</v>
      </c>
      <c r="BG775" s="138">
        <f>IF(N775="zákl. přenesená",J775,0)</f>
        <v>0</v>
      </c>
      <c r="BH775" s="138">
        <f>IF(N775="sníž. přenesená",J775,0)</f>
        <v>0</v>
      </c>
      <c r="BI775" s="138">
        <f>IF(N775="nulová",J775,0)</f>
        <v>0</v>
      </c>
      <c r="BJ775" s="15" t="s">
        <v>84</v>
      </c>
      <c r="BK775" s="138">
        <f>ROUND(I775*H775,2)</f>
        <v>0</v>
      </c>
      <c r="BL775" s="15" t="s">
        <v>214</v>
      </c>
      <c r="BM775" s="246" t="s">
        <v>1559</v>
      </c>
    </row>
    <row r="776" spans="1:65" s="2" customFormat="1" ht="16.5" customHeight="1">
      <c r="A776" s="38"/>
      <c r="B776" s="39"/>
      <c r="C776" s="247" t="s">
        <v>1560</v>
      </c>
      <c r="D776" s="247" t="s">
        <v>221</v>
      </c>
      <c r="E776" s="248" t="s">
        <v>363</v>
      </c>
      <c r="F776" s="249" t="s">
        <v>364</v>
      </c>
      <c r="G776" s="250" t="s">
        <v>259</v>
      </c>
      <c r="H776" s="251">
        <v>0.009</v>
      </c>
      <c r="I776" s="252"/>
      <c r="J776" s="253">
        <f>ROUND(I776*H776,2)</f>
        <v>0</v>
      </c>
      <c r="K776" s="254"/>
      <c r="L776" s="255"/>
      <c r="M776" s="256" t="s">
        <v>1</v>
      </c>
      <c r="N776" s="257" t="s">
        <v>44</v>
      </c>
      <c r="O776" s="91"/>
      <c r="P776" s="244">
        <f>O776*H776</f>
        <v>0</v>
      </c>
      <c r="Q776" s="244">
        <v>0.16</v>
      </c>
      <c r="R776" s="244">
        <f>Q776*H776</f>
        <v>0.0014399999999999999</v>
      </c>
      <c r="S776" s="244">
        <v>0</v>
      </c>
      <c r="T776" s="245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246" t="s">
        <v>234</v>
      </c>
      <c r="AT776" s="246" t="s">
        <v>221</v>
      </c>
      <c r="AU776" s="246" t="s">
        <v>540</v>
      </c>
      <c r="AY776" s="15" t="s">
        <v>209</v>
      </c>
      <c r="BE776" s="138">
        <f>IF(N776="základní",J776,0)</f>
        <v>0</v>
      </c>
      <c r="BF776" s="138">
        <f>IF(N776="snížená",J776,0)</f>
        <v>0</v>
      </c>
      <c r="BG776" s="138">
        <f>IF(N776="zákl. přenesená",J776,0)</f>
        <v>0</v>
      </c>
      <c r="BH776" s="138">
        <f>IF(N776="sníž. přenesená",J776,0)</f>
        <v>0</v>
      </c>
      <c r="BI776" s="138">
        <f>IF(N776="nulová",J776,0)</f>
        <v>0</v>
      </c>
      <c r="BJ776" s="15" t="s">
        <v>84</v>
      </c>
      <c r="BK776" s="138">
        <f>ROUND(I776*H776,2)</f>
        <v>0</v>
      </c>
      <c r="BL776" s="15" t="s">
        <v>214</v>
      </c>
      <c r="BM776" s="246" t="s">
        <v>1561</v>
      </c>
    </row>
    <row r="777" spans="1:65" s="2" customFormat="1" ht="16.5" customHeight="1">
      <c r="A777" s="38"/>
      <c r="B777" s="39"/>
      <c r="C777" s="247" t="s">
        <v>1562</v>
      </c>
      <c r="D777" s="247" t="s">
        <v>221</v>
      </c>
      <c r="E777" s="248" t="s">
        <v>257</v>
      </c>
      <c r="F777" s="249" t="s">
        <v>258</v>
      </c>
      <c r="G777" s="250" t="s">
        <v>259</v>
      </c>
      <c r="H777" s="251">
        <v>0.002</v>
      </c>
      <c r="I777" s="252"/>
      <c r="J777" s="253">
        <f>ROUND(I777*H777,2)</f>
        <v>0</v>
      </c>
      <c r="K777" s="254"/>
      <c r="L777" s="255"/>
      <c r="M777" s="256" t="s">
        <v>1</v>
      </c>
      <c r="N777" s="257" t="s">
        <v>44</v>
      </c>
      <c r="O777" s="91"/>
      <c r="P777" s="244">
        <f>O777*H777</f>
        <v>0</v>
      </c>
      <c r="Q777" s="244">
        <v>0.9</v>
      </c>
      <c r="R777" s="244">
        <f>Q777*H777</f>
        <v>0.0018000000000000002</v>
      </c>
      <c r="S777" s="244">
        <v>0</v>
      </c>
      <c r="T777" s="245">
        <f>S777*H777</f>
        <v>0</v>
      </c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R777" s="246" t="s">
        <v>234</v>
      </c>
      <c r="AT777" s="246" t="s">
        <v>221</v>
      </c>
      <c r="AU777" s="246" t="s">
        <v>540</v>
      </c>
      <c r="AY777" s="15" t="s">
        <v>209</v>
      </c>
      <c r="BE777" s="138">
        <f>IF(N777="základní",J777,0)</f>
        <v>0</v>
      </c>
      <c r="BF777" s="138">
        <f>IF(N777="snížená",J777,0)</f>
        <v>0</v>
      </c>
      <c r="BG777" s="138">
        <f>IF(N777="zákl. přenesená",J777,0)</f>
        <v>0</v>
      </c>
      <c r="BH777" s="138">
        <f>IF(N777="sníž. přenesená",J777,0)</f>
        <v>0</v>
      </c>
      <c r="BI777" s="138">
        <f>IF(N777="nulová",J777,0)</f>
        <v>0</v>
      </c>
      <c r="BJ777" s="15" t="s">
        <v>84</v>
      </c>
      <c r="BK777" s="138">
        <f>ROUND(I777*H777,2)</f>
        <v>0</v>
      </c>
      <c r="BL777" s="15" t="s">
        <v>214</v>
      </c>
      <c r="BM777" s="246" t="s">
        <v>1563</v>
      </c>
    </row>
    <row r="778" spans="1:65" s="2" customFormat="1" ht="16.5" customHeight="1">
      <c r="A778" s="38"/>
      <c r="B778" s="39"/>
      <c r="C778" s="247" t="s">
        <v>1564</v>
      </c>
      <c r="D778" s="247" t="s">
        <v>221</v>
      </c>
      <c r="E778" s="248" t="s">
        <v>369</v>
      </c>
      <c r="F778" s="249" t="s">
        <v>370</v>
      </c>
      <c r="G778" s="250" t="s">
        <v>239</v>
      </c>
      <c r="H778" s="251">
        <v>2</v>
      </c>
      <c r="I778" s="252"/>
      <c r="J778" s="253">
        <f>ROUND(I778*H778,2)</f>
        <v>0</v>
      </c>
      <c r="K778" s="254"/>
      <c r="L778" s="255"/>
      <c r="M778" s="256" t="s">
        <v>1</v>
      </c>
      <c r="N778" s="257" t="s">
        <v>44</v>
      </c>
      <c r="O778" s="91"/>
      <c r="P778" s="244">
        <f>O778*H778</f>
        <v>0</v>
      </c>
      <c r="Q778" s="244">
        <v>0</v>
      </c>
      <c r="R778" s="244">
        <f>Q778*H778</f>
        <v>0</v>
      </c>
      <c r="S778" s="244">
        <v>0</v>
      </c>
      <c r="T778" s="245">
        <f>S778*H778</f>
        <v>0</v>
      </c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R778" s="246" t="s">
        <v>234</v>
      </c>
      <c r="AT778" s="246" t="s">
        <v>221</v>
      </c>
      <c r="AU778" s="246" t="s">
        <v>540</v>
      </c>
      <c r="AY778" s="15" t="s">
        <v>209</v>
      </c>
      <c r="BE778" s="138">
        <f>IF(N778="základní",J778,0)</f>
        <v>0</v>
      </c>
      <c r="BF778" s="138">
        <f>IF(N778="snížená",J778,0)</f>
        <v>0</v>
      </c>
      <c r="BG778" s="138">
        <f>IF(N778="zákl. přenesená",J778,0)</f>
        <v>0</v>
      </c>
      <c r="BH778" s="138">
        <f>IF(N778="sníž. přenesená",J778,0)</f>
        <v>0</v>
      </c>
      <c r="BI778" s="138">
        <f>IF(N778="nulová",J778,0)</f>
        <v>0</v>
      </c>
      <c r="BJ778" s="15" t="s">
        <v>84</v>
      </c>
      <c r="BK778" s="138">
        <f>ROUND(I778*H778,2)</f>
        <v>0</v>
      </c>
      <c r="BL778" s="15" t="s">
        <v>214</v>
      </c>
      <c r="BM778" s="246" t="s">
        <v>1565</v>
      </c>
    </row>
    <row r="779" spans="1:65" s="2" customFormat="1" ht="16.5" customHeight="1">
      <c r="A779" s="38"/>
      <c r="B779" s="39"/>
      <c r="C779" s="247" t="s">
        <v>1566</v>
      </c>
      <c r="D779" s="247" t="s">
        <v>221</v>
      </c>
      <c r="E779" s="248" t="s">
        <v>373</v>
      </c>
      <c r="F779" s="249" t="s">
        <v>374</v>
      </c>
      <c r="G779" s="250" t="s">
        <v>1</v>
      </c>
      <c r="H779" s="251">
        <v>1</v>
      </c>
      <c r="I779" s="252"/>
      <c r="J779" s="253">
        <f>ROUND(I779*H779,2)</f>
        <v>0</v>
      </c>
      <c r="K779" s="254"/>
      <c r="L779" s="255"/>
      <c r="M779" s="256" t="s">
        <v>1</v>
      </c>
      <c r="N779" s="257" t="s">
        <v>44</v>
      </c>
      <c r="O779" s="91"/>
      <c r="P779" s="244">
        <f>O779*H779</f>
        <v>0</v>
      </c>
      <c r="Q779" s="244">
        <v>0</v>
      </c>
      <c r="R779" s="244">
        <f>Q779*H779</f>
        <v>0</v>
      </c>
      <c r="S779" s="244">
        <v>0</v>
      </c>
      <c r="T779" s="245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46" t="s">
        <v>234</v>
      </c>
      <c r="AT779" s="246" t="s">
        <v>221</v>
      </c>
      <c r="AU779" s="246" t="s">
        <v>540</v>
      </c>
      <c r="AY779" s="15" t="s">
        <v>209</v>
      </c>
      <c r="BE779" s="138">
        <f>IF(N779="základní",J779,0)</f>
        <v>0</v>
      </c>
      <c r="BF779" s="138">
        <f>IF(N779="snížená",J779,0)</f>
        <v>0</v>
      </c>
      <c r="BG779" s="138">
        <f>IF(N779="zákl. přenesená",J779,0)</f>
        <v>0</v>
      </c>
      <c r="BH779" s="138">
        <f>IF(N779="sníž. přenesená",J779,0)</f>
        <v>0</v>
      </c>
      <c r="BI779" s="138">
        <f>IF(N779="nulová",J779,0)</f>
        <v>0</v>
      </c>
      <c r="BJ779" s="15" t="s">
        <v>84</v>
      </c>
      <c r="BK779" s="138">
        <f>ROUND(I779*H779,2)</f>
        <v>0</v>
      </c>
      <c r="BL779" s="15" t="s">
        <v>214</v>
      </c>
      <c r="BM779" s="246" t="s">
        <v>1567</v>
      </c>
    </row>
    <row r="780" spans="1:65" s="2" customFormat="1" ht="16.5" customHeight="1">
      <c r="A780" s="38"/>
      <c r="B780" s="39"/>
      <c r="C780" s="247" t="s">
        <v>1568</v>
      </c>
      <c r="D780" s="247" t="s">
        <v>221</v>
      </c>
      <c r="E780" s="248" t="s">
        <v>377</v>
      </c>
      <c r="F780" s="249" t="s">
        <v>378</v>
      </c>
      <c r="G780" s="250" t="s">
        <v>379</v>
      </c>
      <c r="H780" s="251">
        <v>1</v>
      </c>
      <c r="I780" s="252"/>
      <c r="J780" s="253">
        <f>ROUND(I780*H780,2)</f>
        <v>0</v>
      </c>
      <c r="K780" s="254"/>
      <c r="L780" s="255"/>
      <c r="M780" s="256" t="s">
        <v>1</v>
      </c>
      <c r="N780" s="257" t="s">
        <v>44</v>
      </c>
      <c r="O780" s="91"/>
      <c r="P780" s="244">
        <f>O780*H780</f>
        <v>0</v>
      </c>
      <c r="Q780" s="244">
        <v>0.001</v>
      </c>
      <c r="R780" s="244">
        <f>Q780*H780</f>
        <v>0.001</v>
      </c>
      <c r="S780" s="244">
        <v>0</v>
      </c>
      <c r="T780" s="245">
        <f>S780*H780</f>
        <v>0</v>
      </c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R780" s="246" t="s">
        <v>234</v>
      </c>
      <c r="AT780" s="246" t="s">
        <v>221</v>
      </c>
      <c r="AU780" s="246" t="s">
        <v>540</v>
      </c>
      <c r="AY780" s="15" t="s">
        <v>209</v>
      </c>
      <c r="BE780" s="138">
        <f>IF(N780="základní",J780,0)</f>
        <v>0</v>
      </c>
      <c r="BF780" s="138">
        <f>IF(N780="snížená",J780,0)</f>
        <v>0</v>
      </c>
      <c r="BG780" s="138">
        <f>IF(N780="zákl. přenesená",J780,0)</f>
        <v>0</v>
      </c>
      <c r="BH780" s="138">
        <f>IF(N780="sníž. přenesená",J780,0)</f>
        <v>0</v>
      </c>
      <c r="BI780" s="138">
        <f>IF(N780="nulová",J780,0)</f>
        <v>0</v>
      </c>
      <c r="BJ780" s="15" t="s">
        <v>84</v>
      </c>
      <c r="BK780" s="138">
        <f>ROUND(I780*H780,2)</f>
        <v>0</v>
      </c>
      <c r="BL780" s="15" t="s">
        <v>214</v>
      </c>
      <c r="BM780" s="246" t="s">
        <v>1569</v>
      </c>
    </row>
    <row r="781" spans="1:65" s="2" customFormat="1" ht="16.5" customHeight="1">
      <c r="A781" s="38"/>
      <c r="B781" s="39"/>
      <c r="C781" s="247" t="s">
        <v>1570</v>
      </c>
      <c r="D781" s="247" t="s">
        <v>221</v>
      </c>
      <c r="E781" s="248" t="s">
        <v>382</v>
      </c>
      <c r="F781" s="249" t="s">
        <v>383</v>
      </c>
      <c r="G781" s="250" t="s">
        <v>239</v>
      </c>
      <c r="H781" s="251">
        <v>1</v>
      </c>
      <c r="I781" s="252"/>
      <c r="J781" s="253">
        <f>ROUND(I781*H781,2)</f>
        <v>0</v>
      </c>
      <c r="K781" s="254"/>
      <c r="L781" s="255"/>
      <c r="M781" s="256" t="s">
        <v>1</v>
      </c>
      <c r="N781" s="257" t="s">
        <v>44</v>
      </c>
      <c r="O781" s="91"/>
      <c r="P781" s="244">
        <f>O781*H781</f>
        <v>0</v>
      </c>
      <c r="Q781" s="244">
        <v>0</v>
      </c>
      <c r="R781" s="244">
        <f>Q781*H781</f>
        <v>0</v>
      </c>
      <c r="S781" s="244">
        <v>0</v>
      </c>
      <c r="T781" s="245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46" t="s">
        <v>234</v>
      </c>
      <c r="AT781" s="246" t="s">
        <v>221</v>
      </c>
      <c r="AU781" s="246" t="s">
        <v>540</v>
      </c>
      <c r="AY781" s="15" t="s">
        <v>209</v>
      </c>
      <c r="BE781" s="138">
        <f>IF(N781="základní",J781,0)</f>
        <v>0</v>
      </c>
      <c r="BF781" s="138">
        <f>IF(N781="snížená",J781,0)</f>
        <v>0</v>
      </c>
      <c r="BG781" s="138">
        <f>IF(N781="zákl. přenesená",J781,0)</f>
        <v>0</v>
      </c>
      <c r="BH781" s="138">
        <f>IF(N781="sníž. přenesená",J781,0)</f>
        <v>0</v>
      </c>
      <c r="BI781" s="138">
        <f>IF(N781="nulová",J781,0)</f>
        <v>0</v>
      </c>
      <c r="BJ781" s="15" t="s">
        <v>84</v>
      </c>
      <c r="BK781" s="138">
        <f>ROUND(I781*H781,2)</f>
        <v>0</v>
      </c>
      <c r="BL781" s="15" t="s">
        <v>214</v>
      </c>
      <c r="BM781" s="246" t="s">
        <v>1571</v>
      </c>
    </row>
    <row r="782" spans="1:65" s="2" customFormat="1" ht="24.15" customHeight="1">
      <c r="A782" s="38"/>
      <c r="B782" s="39"/>
      <c r="C782" s="234" t="s">
        <v>1572</v>
      </c>
      <c r="D782" s="234" t="s">
        <v>210</v>
      </c>
      <c r="E782" s="235" t="s">
        <v>386</v>
      </c>
      <c r="F782" s="236" t="s">
        <v>387</v>
      </c>
      <c r="G782" s="237" t="s">
        <v>246</v>
      </c>
      <c r="H782" s="238">
        <v>1</v>
      </c>
      <c r="I782" s="239"/>
      <c r="J782" s="240">
        <f>ROUND(I782*H782,2)</f>
        <v>0</v>
      </c>
      <c r="K782" s="241"/>
      <c r="L782" s="41"/>
      <c r="M782" s="242" t="s">
        <v>1</v>
      </c>
      <c r="N782" s="243" t="s">
        <v>44</v>
      </c>
      <c r="O782" s="91"/>
      <c r="P782" s="244">
        <f>O782*H782</f>
        <v>0</v>
      </c>
      <c r="Q782" s="244">
        <v>0</v>
      </c>
      <c r="R782" s="244">
        <f>Q782*H782</f>
        <v>0</v>
      </c>
      <c r="S782" s="244">
        <v>0</v>
      </c>
      <c r="T782" s="245">
        <f>S782*H782</f>
        <v>0</v>
      </c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R782" s="246" t="s">
        <v>214</v>
      </c>
      <c r="AT782" s="246" t="s">
        <v>210</v>
      </c>
      <c r="AU782" s="246" t="s">
        <v>540</v>
      </c>
      <c r="AY782" s="15" t="s">
        <v>209</v>
      </c>
      <c r="BE782" s="138">
        <f>IF(N782="základní",J782,0)</f>
        <v>0</v>
      </c>
      <c r="BF782" s="138">
        <f>IF(N782="snížená",J782,0)</f>
        <v>0</v>
      </c>
      <c r="BG782" s="138">
        <f>IF(N782="zákl. přenesená",J782,0)</f>
        <v>0</v>
      </c>
      <c r="BH782" s="138">
        <f>IF(N782="sníž. přenesená",J782,0)</f>
        <v>0</v>
      </c>
      <c r="BI782" s="138">
        <f>IF(N782="nulová",J782,0)</f>
        <v>0</v>
      </c>
      <c r="BJ782" s="15" t="s">
        <v>84</v>
      </c>
      <c r="BK782" s="138">
        <f>ROUND(I782*H782,2)</f>
        <v>0</v>
      </c>
      <c r="BL782" s="15" t="s">
        <v>214</v>
      </c>
      <c r="BM782" s="246" t="s">
        <v>1573</v>
      </c>
    </row>
    <row r="783" spans="1:65" s="2" customFormat="1" ht="21.75" customHeight="1">
      <c r="A783" s="38"/>
      <c r="B783" s="39"/>
      <c r="C783" s="247" t="s">
        <v>1574</v>
      </c>
      <c r="D783" s="247" t="s">
        <v>221</v>
      </c>
      <c r="E783" s="248" t="s">
        <v>390</v>
      </c>
      <c r="F783" s="249" t="s">
        <v>391</v>
      </c>
      <c r="G783" s="250" t="s">
        <v>392</v>
      </c>
      <c r="H783" s="251">
        <v>1</v>
      </c>
      <c r="I783" s="252"/>
      <c r="J783" s="253">
        <f>ROUND(I783*H783,2)</f>
        <v>0</v>
      </c>
      <c r="K783" s="254"/>
      <c r="L783" s="255"/>
      <c r="M783" s="256" t="s">
        <v>1</v>
      </c>
      <c r="N783" s="257" t="s">
        <v>44</v>
      </c>
      <c r="O783" s="91"/>
      <c r="P783" s="244">
        <f>O783*H783</f>
        <v>0</v>
      </c>
      <c r="Q783" s="244">
        <v>0</v>
      </c>
      <c r="R783" s="244">
        <f>Q783*H783</f>
        <v>0</v>
      </c>
      <c r="S783" s="244">
        <v>0</v>
      </c>
      <c r="T783" s="245">
        <f>S783*H783</f>
        <v>0</v>
      </c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R783" s="246" t="s">
        <v>234</v>
      </c>
      <c r="AT783" s="246" t="s">
        <v>221</v>
      </c>
      <c r="AU783" s="246" t="s">
        <v>540</v>
      </c>
      <c r="AY783" s="15" t="s">
        <v>209</v>
      </c>
      <c r="BE783" s="138">
        <f>IF(N783="základní",J783,0)</f>
        <v>0</v>
      </c>
      <c r="BF783" s="138">
        <f>IF(N783="snížená",J783,0)</f>
        <v>0</v>
      </c>
      <c r="BG783" s="138">
        <f>IF(N783="zákl. přenesená",J783,0)</f>
        <v>0</v>
      </c>
      <c r="BH783" s="138">
        <f>IF(N783="sníž. přenesená",J783,0)</f>
        <v>0</v>
      </c>
      <c r="BI783" s="138">
        <f>IF(N783="nulová",J783,0)</f>
        <v>0</v>
      </c>
      <c r="BJ783" s="15" t="s">
        <v>84</v>
      </c>
      <c r="BK783" s="138">
        <f>ROUND(I783*H783,2)</f>
        <v>0</v>
      </c>
      <c r="BL783" s="15" t="s">
        <v>214</v>
      </c>
      <c r="BM783" s="246" t="s">
        <v>1575</v>
      </c>
    </row>
    <row r="784" spans="1:65" s="2" customFormat="1" ht="16.5" customHeight="1">
      <c r="A784" s="38"/>
      <c r="B784" s="39"/>
      <c r="C784" s="247" t="s">
        <v>1576</v>
      </c>
      <c r="D784" s="247" t="s">
        <v>221</v>
      </c>
      <c r="E784" s="248" t="s">
        <v>395</v>
      </c>
      <c r="F784" s="249" t="s">
        <v>396</v>
      </c>
      <c r="G784" s="250" t="s">
        <v>239</v>
      </c>
      <c r="H784" s="251">
        <v>1</v>
      </c>
      <c r="I784" s="252"/>
      <c r="J784" s="253">
        <f>ROUND(I784*H784,2)</f>
        <v>0</v>
      </c>
      <c r="K784" s="254"/>
      <c r="L784" s="255"/>
      <c r="M784" s="256" t="s">
        <v>1</v>
      </c>
      <c r="N784" s="257" t="s">
        <v>44</v>
      </c>
      <c r="O784" s="91"/>
      <c r="P784" s="244">
        <f>O784*H784</f>
        <v>0</v>
      </c>
      <c r="Q784" s="244">
        <v>1E-05</v>
      </c>
      <c r="R784" s="244">
        <f>Q784*H784</f>
        <v>1E-05</v>
      </c>
      <c r="S784" s="244">
        <v>0</v>
      </c>
      <c r="T784" s="245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46" t="s">
        <v>234</v>
      </c>
      <c r="AT784" s="246" t="s">
        <v>221</v>
      </c>
      <c r="AU784" s="246" t="s">
        <v>540</v>
      </c>
      <c r="AY784" s="15" t="s">
        <v>209</v>
      </c>
      <c r="BE784" s="138">
        <f>IF(N784="základní",J784,0)</f>
        <v>0</v>
      </c>
      <c r="BF784" s="138">
        <f>IF(N784="snížená",J784,0)</f>
        <v>0</v>
      </c>
      <c r="BG784" s="138">
        <f>IF(N784="zákl. přenesená",J784,0)</f>
        <v>0</v>
      </c>
      <c r="BH784" s="138">
        <f>IF(N784="sníž. přenesená",J784,0)</f>
        <v>0</v>
      </c>
      <c r="BI784" s="138">
        <f>IF(N784="nulová",J784,0)</f>
        <v>0</v>
      </c>
      <c r="BJ784" s="15" t="s">
        <v>84</v>
      </c>
      <c r="BK784" s="138">
        <f>ROUND(I784*H784,2)</f>
        <v>0</v>
      </c>
      <c r="BL784" s="15" t="s">
        <v>214</v>
      </c>
      <c r="BM784" s="246" t="s">
        <v>1577</v>
      </c>
    </row>
    <row r="785" spans="1:65" s="2" customFormat="1" ht="16.5" customHeight="1">
      <c r="A785" s="38"/>
      <c r="B785" s="39"/>
      <c r="C785" s="247" t="s">
        <v>1578</v>
      </c>
      <c r="D785" s="247" t="s">
        <v>221</v>
      </c>
      <c r="E785" s="248" t="s">
        <v>1579</v>
      </c>
      <c r="F785" s="249" t="s">
        <v>1064</v>
      </c>
      <c r="G785" s="250" t="s">
        <v>239</v>
      </c>
      <c r="H785" s="251">
        <v>1</v>
      </c>
      <c r="I785" s="252"/>
      <c r="J785" s="253">
        <f>ROUND(I785*H785,2)</f>
        <v>0</v>
      </c>
      <c r="K785" s="254"/>
      <c r="L785" s="255"/>
      <c r="M785" s="256" t="s">
        <v>1</v>
      </c>
      <c r="N785" s="257" t="s">
        <v>44</v>
      </c>
      <c r="O785" s="91"/>
      <c r="P785" s="244">
        <f>O785*H785</f>
        <v>0</v>
      </c>
      <c r="Q785" s="244">
        <v>0</v>
      </c>
      <c r="R785" s="244">
        <f>Q785*H785</f>
        <v>0</v>
      </c>
      <c r="S785" s="244">
        <v>0</v>
      </c>
      <c r="T785" s="245">
        <f>S785*H785</f>
        <v>0</v>
      </c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R785" s="246" t="s">
        <v>234</v>
      </c>
      <c r="AT785" s="246" t="s">
        <v>221</v>
      </c>
      <c r="AU785" s="246" t="s">
        <v>540</v>
      </c>
      <c r="AY785" s="15" t="s">
        <v>209</v>
      </c>
      <c r="BE785" s="138">
        <f>IF(N785="základní",J785,0)</f>
        <v>0</v>
      </c>
      <c r="BF785" s="138">
        <f>IF(N785="snížená",J785,0)</f>
        <v>0</v>
      </c>
      <c r="BG785" s="138">
        <f>IF(N785="zákl. přenesená",J785,0)</f>
        <v>0</v>
      </c>
      <c r="BH785" s="138">
        <f>IF(N785="sníž. přenesená",J785,0)</f>
        <v>0</v>
      </c>
      <c r="BI785" s="138">
        <f>IF(N785="nulová",J785,0)</f>
        <v>0</v>
      </c>
      <c r="BJ785" s="15" t="s">
        <v>84</v>
      </c>
      <c r="BK785" s="138">
        <f>ROUND(I785*H785,2)</f>
        <v>0</v>
      </c>
      <c r="BL785" s="15" t="s">
        <v>214</v>
      </c>
      <c r="BM785" s="246" t="s">
        <v>1580</v>
      </c>
    </row>
    <row r="786" spans="1:65" s="2" customFormat="1" ht="16.5" customHeight="1">
      <c r="A786" s="38"/>
      <c r="B786" s="39"/>
      <c r="C786" s="234" t="s">
        <v>1581</v>
      </c>
      <c r="D786" s="234" t="s">
        <v>210</v>
      </c>
      <c r="E786" s="235" t="s">
        <v>403</v>
      </c>
      <c r="F786" s="236" t="s">
        <v>404</v>
      </c>
      <c r="G786" s="237" t="s">
        <v>239</v>
      </c>
      <c r="H786" s="238">
        <v>1</v>
      </c>
      <c r="I786" s="239"/>
      <c r="J786" s="240">
        <f>ROUND(I786*H786,2)</f>
        <v>0</v>
      </c>
      <c r="K786" s="241"/>
      <c r="L786" s="41"/>
      <c r="M786" s="242" t="s">
        <v>1</v>
      </c>
      <c r="N786" s="243" t="s">
        <v>44</v>
      </c>
      <c r="O786" s="91"/>
      <c r="P786" s="244">
        <f>O786*H786</f>
        <v>0</v>
      </c>
      <c r="Q786" s="244">
        <v>0</v>
      </c>
      <c r="R786" s="244">
        <f>Q786*H786</f>
        <v>0</v>
      </c>
      <c r="S786" s="244">
        <v>0</v>
      </c>
      <c r="T786" s="245">
        <f>S786*H786</f>
        <v>0</v>
      </c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R786" s="246" t="s">
        <v>214</v>
      </c>
      <c r="AT786" s="246" t="s">
        <v>210</v>
      </c>
      <c r="AU786" s="246" t="s">
        <v>540</v>
      </c>
      <c r="AY786" s="15" t="s">
        <v>209</v>
      </c>
      <c r="BE786" s="138">
        <f>IF(N786="základní",J786,0)</f>
        <v>0</v>
      </c>
      <c r="BF786" s="138">
        <f>IF(N786="snížená",J786,0)</f>
        <v>0</v>
      </c>
      <c r="BG786" s="138">
        <f>IF(N786="zákl. přenesená",J786,0)</f>
        <v>0</v>
      </c>
      <c r="BH786" s="138">
        <f>IF(N786="sníž. přenesená",J786,0)</f>
        <v>0</v>
      </c>
      <c r="BI786" s="138">
        <f>IF(N786="nulová",J786,0)</f>
        <v>0</v>
      </c>
      <c r="BJ786" s="15" t="s">
        <v>84</v>
      </c>
      <c r="BK786" s="138">
        <f>ROUND(I786*H786,2)</f>
        <v>0</v>
      </c>
      <c r="BL786" s="15" t="s">
        <v>214</v>
      </c>
      <c r="BM786" s="246" t="s">
        <v>1582</v>
      </c>
    </row>
    <row r="787" spans="1:63" s="13" customFormat="1" ht="20.85" customHeight="1">
      <c r="A787" s="13"/>
      <c r="B787" s="260"/>
      <c r="C787" s="261"/>
      <c r="D787" s="262" t="s">
        <v>78</v>
      </c>
      <c r="E787" s="262" t="s">
        <v>1583</v>
      </c>
      <c r="F787" s="262" t="s">
        <v>1584</v>
      </c>
      <c r="G787" s="261"/>
      <c r="H787" s="261"/>
      <c r="I787" s="263"/>
      <c r="J787" s="264">
        <f>BK787</f>
        <v>0</v>
      </c>
      <c r="K787" s="261"/>
      <c r="L787" s="265"/>
      <c r="M787" s="266"/>
      <c r="N787" s="267"/>
      <c r="O787" s="267"/>
      <c r="P787" s="268">
        <f>P788+P789+P790</f>
        <v>0</v>
      </c>
      <c r="Q787" s="267"/>
      <c r="R787" s="268">
        <f>R788+R789+R790</f>
        <v>0.05949</v>
      </c>
      <c r="S787" s="267"/>
      <c r="T787" s="269">
        <f>T788+T789+T790</f>
        <v>0</v>
      </c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R787" s="270" t="s">
        <v>84</v>
      </c>
      <c r="AT787" s="271" t="s">
        <v>78</v>
      </c>
      <c r="AU787" s="271" t="s">
        <v>540</v>
      </c>
      <c r="AY787" s="270" t="s">
        <v>209</v>
      </c>
      <c r="BK787" s="272">
        <f>BK788+BK789+BK790</f>
        <v>0</v>
      </c>
    </row>
    <row r="788" spans="1:65" s="2" customFormat="1" ht="16.5" customHeight="1">
      <c r="A788" s="38"/>
      <c r="B788" s="39"/>
      <c r="C788" s="247" t="s">
        <v>1585</v>
      </c>
      <c r="D788" s="247" t="s">
        <v>221</v>
      </c>
      <c r="E788" s="248" t="s">
        <v>1586</v>
      </c>
      <c r="F788" s="249" t="s">
        <v>1587</v>
      </c>
      <c r="G788" s="250" t="s">
        <v>239</v>
      </c>
      <c r="H788" s="251">
        <v>1</v>
      </c>
      <c r="I788" s="252"/>
      <c r="J788" s="253">
        <f>ROUND(I788*H788,2)</f>
        <v>0</v>
      </c>
      <c r="K788" s="254"/>
      <c r="L788" s="255"/>
      <c r="M788" s="256" t="s">
        <v>1</v>
      </c>
      <c r="N788" s="257" t="s">
        <v>44</v>
      </c>
      <c r="O788" s="91"/>
      <c r="P788" s="244">
        <f>O788*H788</f>
        <v>0</v>
      </c>
      <c r="Q788" s="244">
        <v>0</v>
      </c>
      <c r="R788" s="244">
        <f>Q788*H788</f>
        <v>0</v>
      </c>
      <c r="S788" s="244">
        <v>0</v>
      </c>
      <c r="T788" s="245">
        <f>S788*H788</f>
        <v>0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246" t="s">
        <v>234</v>
      </c>
      <c r="AT788" s="246" t="s">
        <v>221</v>
      </c>
      <c r="AU788" s="246" t="s">
        <v>555</v>
      </c>
      <c r="AY788" s="15" t="s">
        <v>209</v>
      </c>
      <c r="BE788" s="138">
        <f>IF(N788="základní",J788,0)</f>
        <v>0</v>
      </c>
      <c r="BF788" s="138">
        <f>IF(N788="snížená",J788,0)</f>
        <v>0</v>
      </c>
      <c r="BG788" s="138">
        <f>IF(N788="zákl. přenesená",J788,0)</f>
        <v>0</v>
      </c>
      <c r="BH788" s="138">
        <f>IF(N788="sníž. přenesená",J788,0)</f>
        <v>0</v>
      </c>
      <c r="BI788" s="138">
        <f>IF(N788="nulová",J788,0)</f>
        <v>0</v>
      </c>
      <c r="BJ788" s="15" t="s">
        <v>84</v>
      </c>
      <c r="BK788" s="138">
        <f>ROUND(I788*H788,2)</f>
        <v>0</v>
      </c>
      <c r="BL788" s="15" t="s">
        <v>214</v>
      </c>
      <c r="BM788" s="246" t="s">
        <v>1588</v>
      </c>
    </row>
    <row r="789" spans="1:65" s="2" customFormat="1" ht="24.15" customHeight="1">
      <c r="A789" s="38"/>
      <c r="B789" s="39"/>
      <c r="C789" s="234" t="s">
        <v>1589</v>
      </c>
      <c r="D789" s="234" t="s">
        <v>210</v>
      </c>
      <c r="E789" s="235" t="s">
        <v>324</v>
      </c>
      <c r="F789" s="236" t="s">
        <v>325</v>
      </c>
      <c r="G789" s="237" t="s">
        <v>239</v>
      </c>
      <c r="H789" s="238">
        <v>1</v>
      </c>
      <c r="I789" s="239"/>
      <c r="J789" s="240">
        <f>ROUND(I789*H789,2)</f>
        <v>0</v>
      </c>
      <c r="K789" s="241"/>
      <c r="L789" s="41"/>
      <c r="M789" s="242" t="s">
        <v>1</v>
      </c>
      <c r="N789" s="243" t="s">
        <v>44</v>
      </c>
      <c r="O789" s="91"/>
      <c r="P789" s="244">
        <f>O789*H789</f>
        <v>0</v>
      </c>
      <c r="Q789" s="244">
        <v>0</v>
      </c>
      <c r="R789" s="244">
        <f>Q789*H789</f>
        <v>0</v>
      </c>
      <c r="S789" s="244">
        <v>0</v>
      </c>
      <c r="T789" s="245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46" t="s">
        <v>268</v>
      </c>
      <c r="AT789" s="246" t="s">
        <v>210</v>
      </c>
      <c r="AU789" s="246" t="s">
        <v>555</v>
      </c>
      <c r="AY789" s="15" t="s">
        <v>209</v>
      </c>
      <c r="BE789" s="138">
        <f>IF(N789="základní",J789,0)</f>
        <v>0</v>
      </c>
      <c r="BF789" s="138">
        <f>IF(N789="snížená",J789,0)</f>
        <v>0</v>
      </c>
      <c r="BG789" s="138">
        <f>IF(N789="zákl. přenesená",J789,0)</f>
        <v>0</v>
      </c>
      <c r="BH789" s="138">
        <f>IF(N789="sníž. přenesená",J789,0)</f>
        <v>0</v>
      </c>
      <c r="BI789" s="138">
        <f>IF(N789="nulová",J789,0)</f>
        <v>0</v>
      </c>
      <c r="BJ789" s="15" t="s">
        <v>84</v>
      </c>
      <c r="BK789" s="138">
        <f>ROUND(I789*H789,2)</f>
        <v>0</v>
      </c>
      <c r="BL789" s="15" t="s">
        <v>268</v>
      </c>
      <c r="BM789" s="246" t="s">
        <v>1590</v>
      </c>
    </row>
    <row r="790" spans="1:63" s="13" customFormat="1" ht="20.85" customHeight="1">
      <c r="A790" s="13"/>
      <c r="B790" s="260"/>
      <c r="C790" s="261"/>
      <c r="D790" s="262" t="s">
        <v>78</v>
      </c>
      <c r="E790" s="262" t="s">
        <v>1591</v>
      </c>
      <c r="F790" s="262" t="s">
        <v>1592</v>
      </c>
      <c r="G790" s="261"/>
      <c r="H790" s="261"/>
      <c r="I790" s="263"/>
      <c r="J790" s="264">
        <f>BK790</f>
        <v>0</v>
      </c>
      <c r="K790" s="261"/>
      <c r="L790" s="265"/>
      <c r="M790" s="266"/>
      <c r="N790" s="267"/>
      <c r="O790" s="267"/>
      <c r="P790" s="268">
        <f>SUM(P791:P812)</f>
        <v>0</v>
      </c>
      <c r="Q790" s="267"/>
      <c r="R790" s="268">
        <f>SUM(R791:R812)</f>
        <v>0.05949</v>
      </c>
      <c r="S790" s="267"/>
      <c r="T790" s="269">
        <f>SUM(T791:T812)</f>
        <v>0</v>
      </c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R790" s="270" t="s">
        <v>84</v>
      </c>
      <c r="AT790" s="271" t="s">
        <v>78</v>
      </c>
      <c r="AU790" s="271" t="s">
        <v>555</v>
      </c>
      <c r="AY790" s="270" t="s">
        <v>209</v>
      </c>
      <c r="BK790" s="272">
        <f>SUM(BK791:BK812)</f>
        <v>0</v>
      </c>
    </row>
    <row r="791" spans="1:65" s="2" customFormat="1" ht="24.15" customHeight="1">
      <c r="A791" s="38"/>
      <c r="B791" s="39"/>
      <c r="C791" s="234" t="s">
        <v>1593</v>
      </c>
      <c r="D791" s="234" t="s">
        <v>210</v>
      </c>
      <c r="E791" s="235" t="s">
        <v>336</v>
      </c>
      <c r="F791" s="236" t="s">
        <v>337</v>
      </c>
      <c r="G791" s="237" t="s">
        <v>239</v>
      </c>
      <c r="H791" s="238">
        <v>1</v>
      </c>
      <c r="I791" s="239"/>
      <c r="J791" s="240">
        <f>ROUND(I791*H791,2)</f>
        <v>0</v>
      </c>
      <c r="K791" s="241"/>
      <c r="L791" s="41"/>
      <c r="M791" s="242" t="s">
        <v>1</v>
      </c>
      <c r="N791" s="243" t="s">
        <v>44</v>
      </c>
      <c r="O791" s="91"/>
      <c r="P791" s="244">
        <f>O791*H791</f>
        <v>0</v>
      </c>
      <c r="Q791" s="244">
        <v>0</v>
      </c>
      <c r="R791" s="244">
        <f>Q791*H791</f>
        <v>0</v>
      </c>
      <c r="S791" s="244">
        <v>0</v>
      </c>
      <c r="T791" s="245">
        <f>S791*H791</f>
        <v>0</v>
      </c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R791" s="246" t="s">
        <v>268</v>
      </c>
      <c r="AT791" s="246" t="s">
        <v>210</v>
      </c>
      <c r="AU791" s="246" t="s">
        <v>234</v>
      </c>
      <c r="AY791" s="15" t="s">
        <v>209</v>
      </c>
      <c r="BE791" s="138">
        <f>IF(N791="základní",J791,0)</f>
        <v>0</v>
      </c>
      <c r="BF791" s="138">
        <f>IF(N791="snížená",J791,0)</f>
        <v>0</v>
      </c>
      <c r="BG791" s="138">
        <f>IF(N791="zákl. přenesená",J791,0)</f>
        <v>0</v>
      </c>
      <c r="BH791" s="138">
        <f>IF(N791="sníž. přenesená",J791,0)</f>
        <v>0</v>
      </c>
      <c r="BI791" s="138">
        <f>IF(N791="nulová",J791,0)</f>
        <v>0</v>
      </c>
      <c r="BJ791" s="15" t="s">
        <v>84</v>
      </c>
      <c r="BK791" s="138">
        <f>ROUND(I791*H791,2)</f>
        <v>0</v>
      </c>
      <c r="BL791" s="15" t="s">
        <v>268</v>
      </c>
      <c r="BM791" s="246" t="s">
        <v>1594</v>
      </c>
    </row>
    <row r="792" spans="1:65" s="2" customFormat="1" ht="16.5" customHeight="1">
      <c r="A792" s="38"/>
      <c r="B792" s="39"/>
      <c r="C792" s="247" t="s">
        <v>1595</v>
      </c>
      <c r="D792" s="247" t="s">
        <v>221</v>
      </c>
      <c r="E792" s="248" t="s">
        <v>340</v>
      </c>
      <c r="F792" s="249" t="s">
        <v>341</v>
      </c>
      <c r="G792" s="250" t="s">
        <v>239</v>
      </c>
      <c r="H792" s="251">
        <v>1</v>
      </c>
      <c r="I792" s="252"/>
      <c r="J792" s="253">
        <f>ROUND(I792*H792,2)</f>
        <v>0</v>
      </c>
      <c r="K792" s="254"/>
      <c r="L792" s="255"/>
      <c r="M792" s="256" t="s">
        <v>1</v>
      </c>
      <c r="N792" s="257" t="s">
        <v>44</v>
      </c>
      <c r="O792" s="91"/>
      <c r="P792" s="244">
        <f>O792*H792</f>
        <v>0</v>
      </c>
      <c r="Q792" s="244">
        <v>0</v>
      </c>
      <c r="R792" s="244">
        <f>Q792*H792</f>
        <v>0</v>
      </c>
      <c r="S792" s="244">
        <v>0</v>
      </c>
      <c r="T792" s="245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46" t="s">
        <v>268</v>
      </c>
      <c r="AT792" s="246" t="s">
        <v>221</v>
      </c>
      <c r="AU792" s="246" t="s">
        <v>234</v>
      </c>
      <c r="AY792" s="15" t="s">
        <v>209</v>
      </c>
      <c r="BE792" s="138">
        <f>IF(N792="základní",J792,0)</f>
        <v>0</v>
      </c>
      <c r="BF792" s="138">
        <f>IF(N792="snížená",J792,0)</f>
        <v>0</v>
      </c>
      <c r="BG792" s="138">
        <f>IF(N792="zákl. přenesená",J792,0)</f>
        <v>0</v>
      </c>
      <c r="BH792" s="138">
        <f>IF(N792="sníž. přenesená",J792,0)</f>
        <v>0</v>
      </c>
      <c r="BI792" s="138">
        <f>IF(N792="nulová",J792,0)</f>
        <v>0</v>
      </c>
      <c r="BJ792" s="15" t="s">
        <v>84</v>
      </c>
      <c r="BK792" s="138">
        <f>ROUND(I792*H792,2)</f>
        <v>0</v>
      </c>
      <c r="BL792" s="15" t="s">
        <v>268</v>
      </c>
      <c r="BM792" s="246" t="s">
        <v>1596</v>
      </c>
    </row>
    <row r="793" spans="1:65" s="2" customFormat="1" ht="24.15" customHeight="1">
      <c r="A793" s="38"/>
      <c r="B793" s="39"/>
      <c r="C793" s="234" t="s">
        <v>1597</v>
      </c>
      <c r="D793" s="234" t="s">
        <v>210</v>
      </c>
      <c r="E793" s="235" t="s">
        <v>344</v>
      </c>
      <c r="F793" s="236" t="s">
        <v>345</v>
      </c>
      <c r="G793" s="237" t="s">
        <v>246</v>
      </c>
      <c r="H793" s="238">
        <v>2</v>
      </c>
      <c r="I793" s="239"/>
      <c r="J793" s="240">
        <f>ROUND(I793*H793,2)</f>
        <v>0</v>
      </c>
      <c r="K793" s="241"/>
      <c r="L793" s="41"/>
      <c r="M793" s="242" t="s">
        <v>1</v>
      </c>
      <c r="N793" s="243" t="s">
        <v>44</v>
      </c>
      <c r="O793" s="91"/>
      <c r="P793" s="244">
        <f>O793*H793</f>
        <v>0</v>
      </c>
      <c r="Q793" s="244">
        <v>0</v>
      </c>
      <c r="R793" s="244">
        <f>Q793*H793</f>
        <v>0</v>
      </c>
      <c r="S793" s="244">
        <v>0</v>
      </c>
      <c r="T793" s="245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46" t="s">
        <v>268</v>
      </c>
      <c r="AT793" s="246" t="s">
        <v>210</v>
      </c>
      <c r="AU793" s="246" t="s">
        <v>234</v>
      </c>
      <c r="AY793" s="15" t="s">
        <v>209</v>
      </c>
      <c r="BE793" s="138">
        <f>IF(N793="základní",J793,0)</f>
        <v>0</v>
      </c>
      <c r="BF793" s="138">
        <f>IF(N793="snížená",J793,0)</f>
        <v>0</v>
      </c>
      <c r="BG793" s="138">
        <f>IF(N793="zákl. přenesená",J793,0)</f>
        <v>0</v>
      </c>
      <c r="BH793" s="138">
        <f>IF(N793="sníž. přenesená",J793,0)</f>
        <v>0</v>
      </c>
      <c r="BI793" s="138">
        <f>IF(N793="nulová",J793,0)</f>
        <v>0</v>
      </c>
      <c r="BJ793" s="15" t="s">
        <v>84</v>
      </c>
      <c r="BK793" s="138">
        <f>ROUND(I793*H793,2)</f>
        <v>0</v>
      </c>
      <c r="BL793" s="15" t="s">
        <v>268</v>
      </c>
      <c r="BM793" s="246" t="s">
        <v>1598</v>
      </c>
    </row>
    <row r="794" spans="1:65" s="2" customFormat="1" ht="24.15" customHeight="1">
      <c r="A794" s="38"/>
      <c r="B794" s="39"/>
      <c r="C794" s="234" t="s">
        <v>1599</v>
      </c>
      <c r="D794" s="234" t="s">
        <v>210</v>
      </c>
      <c r="E794" s="235" t="s">
        <v>348</v>
      </c>
      <c r="F794" s="236" t="s">
        <v>349</v>
      </c>
      <c r="G794" s="237" t="s">
        <v>239</v>
      </c>
      <c r="H794" s="238">
        <v>5</v>
      </c>
      <c r="I794" s="239"/>
      <c r="J794" s="240">
        <f>ROUND(I794*H794,2)</f>
        <v>0</v>
      </c>
      <c r="K794" s="241"/>
      <c r="L794" s="41"/>
      <c r="M794" s="242" t="s">
        <v>1</v>
      </c>
      <c r="N794" s="243" t="s">
        <v>44</v>
      </c>
      <c r="O794" s="91"/>
      <c r="P794" s="244">
        <f>O794*H794</f>
        <v>0</v>
      </c>
      <c r="Q794" s="244">
        <v>0</v>
      </c>
      <c r="R794" s="244">
        <f>Q794*H794</f>
        <v>0</v>
      </c>
      <c r="S794" s="244">
        <v>0</v>
      </c>
      <c r="T794" s="245">
        <f>S794*H794</f>
        <v>0</v>
      </c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R794" s="246" t="s">
        <v>251</v>
      </c>
      <c r="AT794" s="246" t="s">
        <v>210</v>
      </c>
      <c r="AU794" s="246" t="s">
        <v>234</v>
      </c>
      <c r="AY794" s="15" t="s">
        <v>209</v>
      </c>
      <c r="BE794" s="138">
        <f>IF(N794="základní",J794,0)</f>
        <v>0</v>
      </c>
      <c r="BF794" s="138">
        <f>IF(N794="snížená",J794,0)</f>
        <v>0</v>
      </c>
      <c r="BG794" s="138">
        <f>IF(N794="zákl. přenesená",J794,0)</f>
        <v>0</v>
      </c>
      <c r="BH794" s="138">
        <f>IF(N794="sníž. přenesená",J794,0)</f>
        <v>0</v>
      </c>
      <c r="BI794" s="138">
        <f>IF(N794="nulová",J794,0)</f>
        <v>0</v>
      </c>
      <c r="BJ794" s="15" t="s">
        <v>84</v>
      </c>
      <c r="BK794" s="138">
        <f>ROUND(I794*H794,2)</f>
        <v>0</v>
      </c>
      <c r="BL794" s="15" t="s">
        <v>251</v>
      </c>
      <c r="BM794" s="246" t="s">
        <v>1600</v>
      </c>
    </row>
    <row r="795" spans="1:65" s="2" customFormat="1" ht="24.15" customHeight="1">
      <c r="A795" s="38"/>
      <c r="B795" s="39"/>
      <c r="C795" s="234" t="s">
        <v>1601</v>
      </c>
      <c r="D795" s="234" t="s">
        <v>210</v>
      </c>
      <c r="E795" s="235" t="s">
        <v>352</v>
      </c>
      <c r="F795" s="236" t="s">
        <v>353</v>
      </c>
      <c r="G795" s="237" t="s">
        <v>239</v>
      </c>
      <c r="H795" s="238">
        <v>8</v>
      </c>
      <c r="I795" s="239"/>
      <c r="J795" s="240">
        <f>ROUND(I795*H795,2)</f>
        <v>0</v>
      </c>
      <c r="K795" s="241"/>
      <c r="L795" s="41"/>
      <c r="M795" s="242" t="s">
        <v>1</v>
      </c>
      <c r="N795" s="243" t="s">
        <v>44</v>
      </c>
      <c r="O795" s="91"/>
      <c r="P795" s="244">
        <f>O795*H795</f>
        <v>0</v>
      </c>
      <c r="Q795" s="244">
        <v>0</v>
      </c>
      <c r="R795" s="244">
        <f>Q795*H795</f>
        <v>0</v>
      </c>
      <c r="S795" s="244">
        <v>0</v>
      </c>
      <c r="T795" s="245">
        <f>S795*H795</f>
        <v>0</v>
      </c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R795" s="246" t="s">
        <v>268</v>
      </c>
      <c r="AT795" s="246" t="s">
        <v>210</v>
      </c>
      <c r="AU795" s="246" t="s">
        <v>234</v>
      </c>
      <c r="AY795" s="15" t="s">
        <v>209</v>
      </c>
      <c r="BE795" s="138">
        <f>IF(N795="základní",J795,0)</f>
        <v>0</v>
      </c>
      <c r="BF795" s="138">
        <f>IF(N795="snížená",J795,0)</f>
        <v>0</v>
      </c>
      <c r="BG795" s="138">
        <f>IF(N795="zákl. přenesená",J795,0)</f>
        <v>0</v>
      </c>
      <c r="BH795" s="138">
        <f>IF(N795="sníž. přenesená",J795,0)</f>
        <v>0</v>
      </c>
      <c r="BI795" s="138">
        <f>IF(N795="nulová",J795,0)</f>
        <v>0</v>
      </c>
      <c r="BJ795" s="15" t="s">
        <v>84</v>
      </c>
      <c r="BK795" s="138">
        <f>ROUND(I795*H795,2)</f>
        <v>0</v>
      </c>
      <c r="BL795" s="15" t="s">
        <v>268</v>
      </c>
      <c r="BM795" s="246" t="s">
        <v>1602</v>
      </c>
    </row>
    <row r="796" spans="1:65" s="2" customFormat="1" ht="16.5" customHeight="1">
      <c r="A796" s="38"/>
      <c r="B796" s="39"/>
      <c r="C796" s="247" t="s">
        <v>1603</v>
      </c>
      <c r="D796" s="247" t="s">
        <v>221</v>
      </c>
      <c r="E796" s="248" t="s">
        <v>363</v>
      </c>
      <c r="F796" s="249" t="s">
        <v>364</v>
      </c>
      <c r="G796" s="250" t="s">
        <v>259</v>
      </c>
      <c r="H796" s="251">
        <v>0.007</v>
      </c>
      <c r="I796" s="252"/>
      <c r="J796" s="253">
        <f>ROUND(I796*H796,2)</f>
        <v>0</v>
      </c>
      <c r="K796" s="254"/>
      <c r="L796" s="255"/>
      <c r="M796" s="256" t="s">
        <v>1</v>
      </c>
      <c r="N796" s="257" t="s">
        <v>44</v>
      </c>
      <c r="O796" s="91"/>
      <c r="P796" s="244">
        <f>O796*H796</f>
        <v>0</v>
      </c>
      <c r="Q796" s="244">
        <v>0.16</v>
      </c>
      <c r="R796" s="244">
        <f>Q796*H796</f>
        <v>0.0011200000000000001</v>
      </c>
      <c r="S796" s="244">
        <v>0</v>
      </c>
      <c r="T796" s="245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46" t="s">
        <v>268</v>
      </c>
      <c r="AT796" s="246" t="s">
        <v>221</v>
      </c>
      <c r="AU796" s="246" t="s">
        <v>234</v>
      </c>
      <c r="AY796" s="15" t="s">
        <v>209</v>
      </c>
      <c r="BE796" s="138">
        <f>IF(N796="základní",J796,0)</f>
        <v>0</v>
      </c>
      <c r="BF796" s="138">
        <f>IF(N796="snížená",J796,0)</f>
        <v>0</v>
      </c>
      <c r="BG796" s="138">
        <f>IF(N796="zákl. přenesená",J796,0)</f>
        <v>0</v>
      </c>
      <c r="BH796" s="138">
        <f>IF(N796="sníž. přenesená",J796,0)</f>
        <v>0</v>
      </c>
      <c r="BI796" s="138">
        <f>IF(N796="nulová",J796,0)</f>
        <v>0</v>
      </c>
      <c r="BJ796" s="15" t="s">
        <v>84</v>
      </c>
      <c r="BK796" s="138">
        <f>ROUND(I796*H796,2)</f>
        <v>0</v>
      </c>
      <c r="BL796" s="15" t="s">
        <v>268</v>
      </c>
      <c r="BM796" s="246" t="s">
        <v>1604</v>
      </c>
    </row>
    <row r="797" spans="1:65" s="2" customFormat="1" ht="16.5" customHeight="1">
      <c r="A797" s="38"/>
      <c r="B797" s="39"/>
      <c r="C797" s="247" t="s">
        <v>1605</v>
      </c>
      <c r="D797" s="247" t="s">
        <v>221</v>
      </c>
      <c r="E797" s="248" t="s">
        <v>257</v>
      </c>
      <c r="F797" s="249" t="s">
        <v>258</v>
      </c>
      <c r="G797" s="250" t="s">
        <v>259</v>
      </c>
      <c r="H797" s="251">
        <v>0.004</v>
      </c>
      <c r="I797" s="252"/>
      <c r="J797" s="253">
        <f>ROUND(I797*H797,2)</f>
        <v>0</v>
      </c>
      <c r="K797" s="254"/>
      <c r="L797" s="255"/>
      <c r="M797" s="256" t="s">
        <v>1</v>
      </c>
      <c r="N797" s="257" t="s">
        <v>44</v>
      </c>
      <c r="O797" s="91"/>
      <c r="P797" s="244">
        <f>O797*H797</f>
        <v>0</v>
      </c>
      <c r="Q797" s="244">
        <v>0.9</v>
      </c>
      <c r="R797" s="244">
        <f>Q797*H797</f>
        <v>0.0036000000000000003</v>
      </c>
      <c r="S797" s="244">
        <v>0</v>
      </c>
      <c r="T797" s="245">
        <f>S797*H797</f>
        <v>0</v>
      </c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R797" s="246" t="s">
        <v>268</v>
      </c>
      <c r="AT797" s="246" t="s">
        <v>221</v>
      </c>
      <c r="AU797" s="246" t="s">
        <v>234</v>
      </c>
      <c r="AY797" s="15" t="s">
        <v>209</v>
      </c>
      <c r="BE797" s="138">
        <f>IF(N797="základní",J797,0)</f>
        <v>0</v>
      </c>
      <c r="BF797" s="138">
        <f>IF(N797="snížená",J797,0)</f>
        <v>0</v>
      </c>
      <c r="BG797" s="138">
        <f>IF(N797="zákl. přenesená",J797,0)</f>
        <v>0</v>
      </c>
      <c r="BH797" s="138">
        <f>IF(N797="sníž. přenesená",J797,0)</f>
        <v>0</v>
      </c>
      <c r="BI797" s="138">
        <f>IF(N797="nulová",J797,0)</f>
        <v>0</v>
      </c>
      <c r="BJ797" s="15" t="s">
        <v>84</v>
      </c>
      <c r="BK797" s="138">
        <f>ROUND(I797*H797,2)</f>
        <v>0</v>
      </c>
      <c r="BL797" s="15" t="s">
        <v>268</v>
      </c>
      <c r="BM797" s="246" t="s">
        <v>1606</v>
      </c>
    </row>
    <row r="798" spans="1:65" s="2" customFormat="1" ht="16.5" customHeight="1">
      <c r="A798" s="38"/>
      <c r="B798" s="39"/>
      <c r="C798" s="247" t="s">
        <v>1607</v>
      </c>
      <c r="D798" s="247" t="s">
        <v>221</v>
      </c>
      <c r="E798" s="248" t="s">
        <v>356</v>
      </c>
      <c r="F798" s="249" t="s">
        <v>357</v>
      </c>
      <c r="G798" s="250" t="s">
        <v>239</v>
      </c>
      <c r="H798" s="251">
        <v>1</v>
      </c>
      <c r="I798" s="252"/>
      <c r="J798" s="253">
        <f>ROUND(I798*H798,2)</f>
        <v>0</v>
      </c>
      <c r="K798" s="254"/>
      <c r="L798" s="255"/>
      <c r="M798" s="256" t="s">
        <v>1</v>
      </c>
      <c r="N798" s="257" t="s">
        <v>44</v>
      </c>
      <c r="O798" s="91"/>
      <c r="P798" s="244">
        <f>O798*H798</f>
        <v>0</v>
      </c>
      <c r="Q798" s="244">
        <v>3E-05</v>
      </c>
      <c r="R798" s="244">
        <f>Q798*H798</f>
        <v>3E-05</v>
      </c>
      <c r="S798" s="244">
        <v>0</v>
      </c>
      <c r="T798" s="245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46" t="s">
        <v>268</v>
      </c>
      <c r="AT798" s="246" t="s">
        <v>221</v>
      </c>
      <c r="AU798" s="246" t="s">
        <v>234</v>
      </c>
      <c r="AY798" s="15" t="s">
        <v>209</v>
      </c>
      <c r="BE798" s="138">
        <f>IF(N798="základní",J798,0)</f>
        <v>0</v>
      </c>
      <c r="BF798" s="138">
        <f>IF(N798="snížená",J798,0)</f>
        <v>0</v>
      </c>
      <c r="BG798" s="138">
        <f>IF(N798="zákl. přenesená",J798,0)</f>
        <v>0</v>
      </c>
      <c r="BH798" s="138">
        <f>IF(N798="sníž. přenesená",J798,0)</f>
        <v>0</v>
      </c>
      <c r="BI798" s="138">
        <f>IF(N798="nulová",J798,0)</f>
        <v>0</v>
      </c>
      <c r="BJ798" s="15" t="s">
        <v>84</v>
      </c>
      <c r="BK798" s="138">
        <f>ROUND(I798*H798,2)</f>
        <v>0</v>
      </c>
      <c r="BL798" s="15" t="s">
        <v>268</v>
      </c>
      <c r="BM798" s="246" t="s">
        <v>1608</v>
      </c>
    </row>
    <row r="799" spans="1:65" s="2" customFormat="1" ht="21.75" customHeight="1">
      <c r="A799" s="38"/>
      <c r="B799" s="39"/>
      <c r="C799" s="247" t="s">
        <v>1609</v>
      </c>
      <c r="D799" s="247" t="s">
        <v>221</v>
      </c>
      <c r="E799" s="248" t="s">
        <v>359</v>
      </c>
      <c r="F799" s="249" t="s">
        <v>360</v>
      </c>
      <c r="G799" s="250" t="s">
        <v>239</v>
      </c>
      <c r="H799" s="251">
        <v>1</v>
      </c>
      <c r="I799" s="252"/>
      <c r="J799" s="253">
        <f>ROUND(I799*H799,2)</f>
        <v>0</v>
      </c>
      <c r="K799" s="254"/>
      <c r="L799" s="255"/>
      <c r="M799" s="256" t="s">
        <v>1</v>
      </c>
      <c r="N799" s="257" t="s">
        <v>44</v>
      </c>
      <c r="O799" s="91"/>
      <c r="P799" s="244">
        <f>O799*H799</f>
        <v>0</v>
      </c>
      <c r="Q799" s="244">
        <v>3E-05</v>
      </c>
      <c r="R799" s="244">
        <f>Q799*H799</f>
        <v>3E-05</v>
      </c>
      <c r="S799" s="244">
        <v>0</v>
      </c>
      <c r="T799" s="245">
        <f>S799*H799</f>
        <v>0</v>
      </c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R799" s="246" t="s">
        <v>284</v>
      </c>
      <c r="AT799" s="246" t="s">
        <v>221</v>
      </c>
      <c r="AU799" s="246" t="s">
        <v>234</v>
      </c>
      <c r="AY799" s="15" t="s">
        <v>209</v>
      </c>
      <c r="BE799" s="138">
        <f>IF(N799="základní",J799,0)</f>
        <v>0</v>
      </c>
      <c r="BF799" s="138">
        <f>IF(N799="snížená",J799,0)</f>
        <v>0</v>
      </c>
      <c r="BG799" s="138">
        <f>IF(N799="zákl. přenesená",J799,0)</f>
        <v>0</v>
      </c>
      <c r="BH799" s="138">
        <f>IF(N799="sníž. přenesená",J799,0)</f>
        <v>0</v>
      </c>
      <c r="BI799" s="138">
        <f>IF(N799="nulová",J799,0)</f>
        <v>0</v>
      </c>
      <c r="BJ799" s="15" t="s">
        <v>84</v>
      </c>
      <c r="BK799" s="138">
        <f>ROUND(I799*H799,2)</f>
        <v>0</v>
      </c>
      <c r="BL799" s="15" t="s">
        <v>251</v>
      </c>
      <c r="BM799" s="246" t="s">
        <v>1610</v>
      </c>
    </row>
    <row r="800" spans="1:65" s="2" customFormat="1" ht="16.5" customHeight="1">
      <c r="A800" s="38"/>
      <c r="B800" s="39"/>
      <c r="C800" s="247" t="s">
        <v>1611</v>
      </c>
      <c r="D800" s="247" t="s">
        <v>221</v>
      </c>
      <c r="E800" s="248" t="s">
        <v>369</v>
      </c>
      <c r="F800" s="249" t="s">
        <v>370</v>
      </c>
      <c r="G800" s="250" t="s">
        <v>239</v>
      </c>
      <c r="H800" s="251">
        <v>2</v>
      </c>
      <c r="I800" s="252"/>
      <c r="J800" s="253">
        <f>ROUND(I800*H800,2)</f>
        <v>0</v>
      </c>
      <c r="K800" s="254"/>
      <c r="L800" s="255"/>
      <c r="M800" s="256" t="s">
        <v>1</v>
      </c>
      <c r="N800" s="257" t="s">
        <v>44</v>
      </c>
      <c r="O800" s="91"/>
      <c r="P800" s="244">
        <f>O800*H800</f>
        <v>0</v>
      </c>
      <c r="Q800" s="244">
        <v>0</v>
      </c>
      <c r="R800" s="244">
        <f>Q800*H800</f>
        <v>0</v>
      </c>
      <c r="S800" s="244">
        <v>0</v>
      </c>
      <c r="T800" s="245">
        <f>S800*H800</f>
        <v>0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46" t="s">
        <v>268</v>
      </c>
      <c r="AT800" s="246" t="s">
        <v>221</v>
      </c>
      <c r="AU800" s="246" t="s">
        <v>234</v>
      </c>
      <c r="AY800" s="15" t="s">
        <v>209</v>
      </c>
      <c r="BE800" s="138">
        <f>IF(N800="základní",J800,0)</f>
        <v>0</v>
      </c>
      <c r="BF800" s="138">
        <f>IF(N800="snížená",J800,0)</f>
        <v>0</v>
      </c>
      <c r="BG800" s="138">
        <f>IF(N800="zákl. přenesená",J800,0)</f>
        <v>0</v>
      </c>
      <c r="BH800" s="138">
        <f>IF(N800="sníž. přenesená",J800,0)</f>
        <v>0</v>
      </c>
      <c r="BI800" s="138">
        <f>IF(N800="nulová",J800,0)</f>
        <v>0</v>
      </c>
      <c r="BJ800" s="15" t="s">
        <v>84</v>
      </c>
      <c r="BK800" s="138">
        <f>ROUND(I800*H800,2)</f>
        <v>0</v>
      </c>
      <c r="BL800" s="15" t="s">
        <v>268</v>
      </c>
      <c r="BM800" s="246" t="s">
        <v>1612</v>
      </c>
    </row>
    <row r="801" spans="1:65" s="2" customFormat="1" ht="16.5" customHeight="1">
      <c r="A801" s="38"/>
      <c r="B801" s="39"/>
      <c r="C801" s="234" t="s">
        <v>1613</v>
      </c>
      <c r="D801" s="234" t="s">
        <v>210</v>
      </c>
      <c r="E801" s="235" t="s">
        <v>403</v>
      </c>
      <c r="F801" s="236" t="s">
        <v>404</v>
      </c>
      <c r="G801" s="237" t="s">
        <v>239</v>
      </c>
      <c r="H801" s="238">
        <v>1</v>
      </c>
      <c r="I801" s="239"/>
      <c r="J801" s="240">
        <f>ROUND(I801*H801,2)</f>
        <v>0</v>
      </c>
      <c r="K801" s="241"/>
      <c r="L801" s="41"/>
      <c r="M801" s="242" t="s">
        <v>1</v>
      </c>
      <c r="N801" s="243" t="s">
        <v>44</v>
      </c>
      <c r="O801" s="91"/>
      <c r="P801" s="244">
        <f>O801*H801</f>
        <v>0</v>
      </c>
      <c r="Q801" s="244">
        <v>0</v>
      </c>
      <c r="R801" s="244">
        <f>Q801*H801</f>
        <v>0</v>
      </c>
      <c r="S801" s="244">
        <v>0</v>
      </c>
      <c r="T801" s="245">
        <f>S801*H801</f>
        <v>0</v>
      </c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R801" s="246" t="s">
        <v>218</v>
      </c>
      <c r="AT801" s="246" t="s">
        <v>210</v>
      </c>
      <c r="AU801" s="246" t="s">
        <v>234</v>
      </c>
      <c r="AY801" s="15" t="s">
        <v>209</v>
      </c>
      <c r="BE801" s="138">
        <f>IF(N801="základní",J801,0)</f>
        <v>0</v>
      </c>
      <c r="BF801" s="138">
        <f>IF(N801="snížená",J801,0)</f>
        <v>0</v>
      </c>
      <c r="BG801" s="138">
        <f>IF(N801="zákl. přenesená",J801,0)</f>
        <v>0</v>
      </c>
      <c r="BH801" s="138">
        <f>IF(N801="sníž. přenesená",J801,0)</f>
        <v>0</v>
      </c>
      <c r="BI801" s="138">
        <f>IF(N801="nulová",J801,0)</f>
        <v>0</v>
      </c>
      <c r="BJ801" s="15" t="s">
        <v>84</v>
      </c>
      <c r="BK801" s="138">
        <f>ROUND(I801*H801,2)</f>
        <v>0</v>
      </c>
      <c r="BL801" s="15" t="s">
        <v>218</v>
      </c>
      <c r="BM801" s="246" t="s">
        <v>1614</v>
      </c>
    </row>
    <row r="802" spans="1:65" s="2" customFormat="1" ht="16.5" customHeight="1">
      <c r="A802" s="38"/>
      <c r="B802" s="39"/>
      <c r="C802" s="247" t="s">
        <v>1615</v>
      </c>
      <c r="D802" s="247" t="s">
        <v>221</v>
      </c>
      <c r="E802" s="248" t="s">
        <v>1616</v>
      </c>
      <c r="F802" s="249" t="s">
        <v>1046</v>
      </c>
      <c r="G802" s="250" t="s">
        <v>1</v>
      </c>
      <c r="H802" s="251">
        <v>1</v>
      </c>
      <c r="I802" s="252"/>
      <c r="J802" s="253">
        <f>ROUND(I802*H802,2)</f>
        <v>0</v>
      </c>
      <c r="K802" s="254"/>
      <c r="L802" s="255"/>
      <c r="M802" s="256" t="s">
        <v>1</v>
      </c>
      <c r="N802" s="257" t="s">
        <v>44</v>
      </c>
      <c r="O802" s="91"/>
      <c r="P802" s="244">
        <f>O802*H802</f>
        <v>0</v>
      </c>
      <c r="Q802" s="244">
        <v>0</v>
      </c>
      <c r="R802" s="244">
        <f>Q802*H802</f>
        <v>0</v>
      </c>
      <c r="S802" s="244">
        <v>0</v>
      </c>
      <c r="T802" s="245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46" t="s">
        <v>225</v>
      </c>
      <c r="AT802" s="246" t="s">
        <v>221</v>
      </c>
      <c r="AU802" s="246" t="s">
        <v>234</v>
      </c>
      <c r="AY802" s="15" t="s">
        <v>209</v>
      </c>
      <c r="BE802" s="138">
        <f>IF(N802="základní",J802,0)</f>
        <v>0</v>
      </c>
      <c r="BF802" s="138">
        <f>IF(N802="snížená",J802,0)</f>
        <v>0</v>
      </c>
      <c r="BG802" s="138">
        <f>IF(N802="zákl. přenesená",J802,0)</f>
        <v>0</v>
      </c>
      <c r="BH802" s="138">
        <f>IF(N802="sníž. přenesená",J802,0)</f>
        <v>0</v>
      </c>
      <c r="BI802" s="138">
        <f>IF(N802="nulová",J802,0)</f>
        <v>0</v>
      </c>
      <c r="BJ802" s="15" t="s">
        <v>84</v>
      </c>
      <c r="BK802" s="138">
        <f>ROUND(I802*H802,2)</f>
        <v>0</v>
      </c>
      <c r="BL802" s="15" t="s">
        <v>218</v>
      </c>
      <c r="BM802" s="246" t="s">
        <v>1617</v>
      </c>
    </row>
    <row r="803" spans="1:65" s="2" customFormat="1" ht="16.5" customHeight="1">
      <c r="A803" s="38"/>
      <c r="B803" s="39"/>
      <c r="C803" s="247" t="s">
        <v>1618</v>
      </c>
      <c r="D803" s="247" t="s">
        <v>221</v>
      </c>
      <c r="E803" s="248" t="s">
        <v>377</v>
      </c>
      <c r="F803" s="249" t="s">
        <v>378</v>
      </c>
      <c r="G803" s="250" t="s">
        <v>379</v>
      </c>
      <c r="H803" s="251">
        <v>1</v>
      </c>
      <c r="I803" s="252"/>
      <c r="J803" s="253">
        <f>ROUND(I803*H803,2)</f>
        <v>0</v>
      </c>
      <c r="K803" s="254"/>
      <c r="L803" s="255"/>
      <c r="M803" s="256" t="s">
        <v>1</v>
      </c>
      <c r="N803" s="257" t="s">
        <v>44</v>
      </c>
      <c r="O803" s="91"/>
      <c r="P803" s="244">
        <f>O803*H803</f>
        <v>0</v>
      </c>
      <c r="Q803" s="244">
        <v>0.001</v>
      </c>
      <c r="R803" s="244">
        <f>Q803*H803</f>
        <v>0.001</v>
      </c>
      <c r="S803" s="244">
        <v>0</v>
      </c>
      <c r="T803" s="245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46" t="s">
        <v>268</v>
      </c>
      <c r="AT803" s="246" t="s">
        <v>221</v>
      </c>
      <c r="AU803" s="246" t="s">
        <v>234</v>
      </c>
      <c r="AY803" s="15" t="s">
        <v>209</v>
      </c>
      <c r="BE803" s="138">
        <f>IF(N803="základní",J803,0)</f>
        <v>0</v>
      </c>
      <c r="BF803" s="138">
        <f>IF(N803="snížená",J803,0)</f>
        <v>0</v>
      </c>
      <c r="BG803" s="138">
        <f>IF(N803="zákl. přenesená",J803,0)</f>
        <v>0</v>
      </c>
      <c r="BH803" s="138">
        <f>IF(N803="sníž. přenesená",J803,0)</f>
        <v>0</v>
      </c>
      <c r="BI803" s="138">
        <f>IF(N803="nulová",J803,0)</f>
        <v>0</v>
      </c>
      <c r="BJ803" s="15" t="s">
        <v>84</v>
      </c>
      <c r="BK803" s="138">
        <f>ROUND(I803*H803,2)</f>
        <v>0</v>
      </c>
      <c r="BL803" s="15" t="s">
        <v>268</v>
      </c>
      <c r="BM803" s="246" t="s">
        <v>1619</v>
      </c>
    </row>
    <row r="804" spans="1:65" s="2" customFormat="1" ht="16.5" customHeight="1">
      <c r="A804" s="38"/>
      <c r="B804" s="39"/>
      <c r="C804" s="247" t="s">
        <v>1620</v>
      </c>
      <c r="D804" s="247" t="s">
        <v>221</v>
      </c>
      <c r="E804" s="248" t="s">
        <v>382</v>
      </c>
      <c r="F804" s="249" t="s">
        <v>383</v>
      </c>
      <c r="G804" s="250" t="s">
        <v>239</v>
      </c>
      <c r="H804" s="251">
        <v>1</v>
      </c>
      <c r="I804" s="252"/>
      <c r="J804" s="253">
        <f>ROUND(I804*H804,2)</f>
        <v>0</v>
      </c>
      <c r="K804" s="254"/>
      <c r="L804" s="255"/>
      <c r="M804" s="256" t="s">
        <v>1</v>
      </c>
      <c r="N804" s="257" t="s">
        <v>44</v>
      </c>
      <c r="O804" s="91"/>
      <c r="P804" s="244">
        <f>O804*H804</f>
        <v>0</v>
      </c>
      <c r="Q804" s="244">
        <v>0</v>
      </c>
      <c r="R804" s="244">
        <f>Q804*H804</f>
        <v>0</v>
      </c>
      <c r="S804" s="244">
        <v>0</v>
      </c>
      <c r="T804" s="245">
        <f>S804*H804</f>
        <v>0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246" t="s">
        <v>268</v>
      </c>
      <c r="AT804" s="246" t="s">
        <v>221</v>
      </c>
      <c r="AU804" s="246" t="s">
        <v>234</v>
      </c>
      <c r="AY804" s="15" t="s">
        <v>209</v>
      </c>
      <c r="BE804" s="138">
        <f>IF(N804="základní",J804,0)</f>
        <v>0</v>
      </c>
      <c r="BF804" s="138">
        <f>IF(N804="snížená",J804,0)</f>
        <v>0</v>
      </c>
      <c r="BG804" s="138">
        <f>IF(N804="zákl. přenesená",J804,0)</f>
        <v>0</v>
      </c>
      <c r="BH804" s="138">
        <f>IF(N804="sníž. přenesená",J804,0)</f>
        <v>0</v>
      </c>
      <c r="BI804" s="138">
        <f>IF(N804="nulová",J804,0)</f>
        <v>0</v>
      </c>
      <c r="BJ804" s="15" t="s">
        <v>84</v>
      </c>
      <c r="BK804" s="138">
        <f>ROUND(I804*H804,2)</f>
        <v>0</v>
      </c>
      <c r="BL804" s="15" t="s">
        <v>268</v>
      </c>
      <c r="BM804" s="246" t="s">
        <v>1621</v>
      </c>
    </row>
    <row r="805" spans="1:65" s="2" customFormat="1" ht="24.15" customHeight="1">
      <c r="A805" s="38"/>
      <c r="B805" s="39"/>
      <c r="C805" s="234" t="s">
        <v>1622</v>
      </c>
      <c r="D805" s="234" t="s">
        <v>210</v>
      </c>
      <c r="E805" s="235" t="s">
        <v>386</v>
      </c>
      <c r="F805" s="236" t="s">
        <v>387</v>
      </c>
      <c r="G805" s="237" t="s">
        <v>246</v>
      </c>
      <c r="H805" s="238">
        <v>1</v>
      </c>
      <c r="I805" s="239"/>
      <c r="J805" s="240">
        <f>ROUND(I805*H805,2)</f>
        <v>0</v>
      </c>
      <c r="K805" s="241"/>
      <c r="L805" s="41"/>
      <c r="M805" s="242" t="s">
        <v>1</v>
      </c>
      <c r="N805" s="243" t="s">
        <v>44</v>
      </c>
      <c r="O805" s="91"/>
      <c r="P805" s="244">
        <f>O805*H805</f>
        <v>0</v>
      </c>
      <c r="Q805" s="244">
        <v>0</v>
      </c>
      <c r="R805" s="244">
        <f>Q805*H805</f>
        <v>0</v>
      </c>
      <c r="S805" s="244">
        <v>0</v>
      </c>
      <c r="T805" s="245">
        <f>S805*H805</f>
        <v>0</v>
      </c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R805" s="246" t="s">
        <v>251</v>
      </c>
      <c r="AT805" s="246" t="s">
        <v>210</v>
      </c>
      <c r="AU805" s="246" t="s">
        <v>234</v>
      </c>
      <c r="AY805" s="15" t="s">
        <v>209</v>
      </c>
      <c r="BE805" s="138">
        <f>IF(N805="základní",J805,0)</f>
        <v>0</v>
      </c>
      <c r="BF805" s="138">
        <f>IF(N805="snížená",J805,0)</f>
        <v>0</v>
      </c>
      <c r="BG805" s="138">
        <f>IF(N805="zákl. přenesená",J805,0)</f>
        <v>0</v>
      </c>
      <c r="BH805" s="138">
        <f>IF(N805="sníž. přenesená",J805,0)</f>
        <v>0</v>
      </c>
      <c r="BI805" s="138">
        <f>IF(N805="nulová",J805,0)</f>
        <v>0</v>
      </c>
      <c r="BJ805" s="15" t="s">
        <v>84</v>
      </c>
      <c r="BK805" s="138">
        <f>ROUND(I805*H805,2)</f>
        <v>0</v>
      </c>
      <c r="BL805" s="15" t="s">
        <v>251</v>
      </c>
      <c r="BM805" s="246" t="s">
        <v>1623</v>
      </c>
    </row>
    <row r="806" spans="1:65" s="2" customFormat="1" ht="21.75" customHeight="1">
      <c r="A806" s="38"/>
      <c r="B806" s="39"/>
      <c r="C806" s="247" t="s">
        <v>1624</v>
      </c>
      <c r="D806" s="247" t="s">
        <v>221</v>
      </c>
      <c r="E806" s="248" t="s">
        <v>390</v>
      </c>
      <c r="F806" s="249" t="s">
        <v>391</v>
      </c>
      <c r="G806" s="250" t="s">
        <v>392</v>
      </c>
      <c r="H806" s="251">
        <v>1</v>
      </c>
      <c r="I806" s="252"/>
      <c r="J806" s="253">
        <f>ROUND(I806*H806,2)</f>
        <v>0</v>
      </c>
      <c r="K806" s="254"/>
      <c r="L806" s="255"/>
      <c r="M806" s="256" t="s">
        <v>1</v>
      </c>
      <c r="N806" s="257" t="s">
        <v>44</v>
      </c>
      <c r="O806" s="91"/>
      <c r="P806" s="244">
        <f>O806*H806</f>
        <v>0</v>
      </c>
      <c r="Q806" s="244">
        <v>0</v>
      </c>
      <c r="R806" s="244">
        <f>Q806*H806</f>
        <v>0</v>
      </c>
      <c r="S806" s="244">
        <v>0</v>
      </c>
      <c r="T806" s="245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246" t="s">
        <v>268</v>
      </c>
      <c r="AT806" s="246" t="s">
        <v>221</v>
      </c>
      <c r="AU806" s="246" t="s">
        <v>234</v>
      </c>
      <c r="AY806" s="15" t="s">
        <v>209</v>
      </c>
      <c r="BE806" s="138">
        <f>IF(N806="základní",J806,0)</f>
        <v>0</v>
      </c>
      <c r="BF806" s="138">
        <f>IF(N806="snížená",J806,0)</f>
        <v>0</v>
      </c>
      <c r="BG806" s="138">
        <f>IF(N806="zákl. přenesená",J806,0)</f>
        <v>0</v>
      </c>
      <c r="BH806" s="138">
        <f>IF(N806="sníž. přenesená",J806,0)</f>
        <v>0</v>
      </c>
      <c r="BI806" s="138">
        <f>IF(N806="nulová",J806,0)</f>
        <v>0</v>
      </c>
      <c r="BJ806" s="15" t="s">
        <v>84</v>
      </c>
      <c r="BK806" s="138">
        <f>ROUND(I806*H806,2)</f>
        <v>0</v>
      </c>
      <c r="BL806" s="15" t="s">
        <v>268</v>
      </c>
      <c r="BM806" s="246" t="s">
        <v>1625</v>
      </c>
    </row>
    <row r="807" spans="1:65" s="2" customFormat="1" ht="16.5" customHeight="1">
      <c r="A807" s="38"/>
      <c r="B807" s="39"/>
      <c r="C807" s="247" t="s">
        <v>1626</v>
      </c>
      <c r="D807" s="247" t="s">
        <v>221</v>
      </c>
      <c r="E807" s="248" t="s">
        <v>395</v>
      </c>
      <c r="F807" s="249" t="s">
        <v>396</v>
      </c>
      <c r="G807" s="250" t="s">
        <v>239</v>
      </c>
      <c r="H807" s="251">
        <v>1</v>
      </c>
      <c r="I807" s="252"/>
      <c r="J807" s="253">
        <f>ROUND(I807*H807,2)</f>
        <v>0</v>
      </c>
      <c r="K807" s="254"/>
      <c r="L807" s="255"/>
      <c r="M807" s="256" t="s">
        <v>1</v>
      </c>
      <c r="N807" s="257" t="s">
        <v>44</v>
      </c>
      <c r="O807" s="91"/>
      <c r="P807" s="244">
        <f>O807*H807</f>
        <v>0</v>
      </c>
      <c r="Q807" s="244">
        <v>1E-05</v>
      </c>
      <c r="R807" s="244">
        <f>Q807*H807</f>
        <v>1E-05</v>
      </c>
      <c r="S807" s="244">
        <v>0</v>
      </c>
      <c r="T807" s="245">
        <f>S807*H807</f>
        <v>0</v>
      </c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R807" s="246" t="s">
        <v>268</v>
      </c>
      <c r="AT807" s="246" t="s">
        <v>221</v>
      </c>
      <c r="AU807" s="246" t="s">
        <v>234</v>
      </c>
      <c r="AY807" s="15" t="s">
        <v>209</v>
      </c>
      <c r="BE807" s="138">
        <f>IF(N807="základní",J807,0)</f>
        <v>0</v>
      </c>
      <c r="BF807" s="138">
        <f>IF(N807="snížená",J807,0)</f>
        <v>0</v>
      </c>
      <c r="BG807" s="138">
        <f>IF(N807="zákl. přenesená",J807,0)</f>
        <v>0</v>
      </c>
      <c r="BH807" s="138">
        <f>IF(N807="sníž. přenesená",J807,0)</f>
        <v>0</v>
      </c>
      <c r="BI807" s="138">
        <f>IF(N807="nulová",J807,0)</f>
        <v>0</v>
      </c>
      <c r="BJ807" s="15" t="s">
        <v>84</v>
      </c>
      <c r="BK807" s="138">
        <f>ROUND(I807*H807,2)</f>
        <v>0</v>
      </c>
      <c r="BL807" s="15" t="s">
        <v>268</v>
      </c>
      <c r="BM807" s="246" t="s">
        <v>1627</v>
      </c>
    </row>
    <row r="808" spans="1:65" s="2" customFormat="1" ht="16.5" customHeight="1">
      <c r="A808" s="38"/>
      <c r="B808" s="39"/>
      <c r="C808" s="247" t="s">
        <v>1628</v>
      </c>
      <c r="D808" s="247" t="s">
        <v>221</v>
      </c>
      <c r="E808" s="248" t="s">
        <v>651</v>
      </c>
      <c r="F808" s="249" t="s">
        <v>652</v>
      </c>
      <c r="G808" s="250" t="s">
        <v>239</v>
      </c>
      <c r="H808" s="251">
        <v>1</v>
      </c>
      <c r="I808" s="252"/>
      <c r="J808" s="253">
        <f>ROUND(I808*H808,2)</f>
        <v>0</v>
      </c>
      <c r="K808" s="254"/>
      <c r="L808" s="255"/>
      <c r="M808" s="256" t="s">
        <v>1</v>
      </c>
      <c r="N808" s="257" t="s">
        <v>44</v>
      </c>
      <c r="O808" s="91"/>
      <c r="P808" s="244">
        <f>O808*H808</f>
        <v>0</v>
      </c>
      <c r="Q808" s="244">
        <v>0.0037</v>
      </c>
      <c r="R808" s="244">
        <f>Q808*H808</f>
        <v>0.0037</v>
      </c>
      <c r="S808" s="244">
        <v>0</v>
      </c>
      <c r="T808" s="245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46" t="s">
        <v>268</v>
      </c>
      <c r="AT808" s="246" t="s">
        <v>221</v>
      </c>
      <c r="AU808" s="246" t="s">
        <v>234</v>
      </c>
      <c r="AY808" s="15" t="s">
        <v>209</v>
      </c>
      <c r="BE808" s="138">
        <f>IF(N808="základní",J808,0)</f>
        <v>0</v>
      </c>
      <c r="BF808" s="138">
        <f>IF(N808="snížená",J808,0)</f>
        <v>0</v>
      </c>
      <c r="BG808" s="138">
        <f>IF(N808="zákl. přenesená",J808,0)</f>
        <v>0</v>
      </c>
      <c r="BH808" s="138">
        <f>IF(N808="sníž. přenesená",J808,0)</f>
        <v>0</v>
      </c>
      <c r="BI808" s="138">
        <f>IF(N808="nulová",J808,0)</f>
        <v>0</v>
      </c>
      <c r="BJ808" s="15" t="s">
        <v>84</v>
      </c>
      <c r="BK808" s="138">
        <f>ROUND(I808*H808,2)</f>
        <v>0</v>
      </c>
      <c r="BL808" s="15" t="s">
        <v>268</v>
      </c>
      <c r="BM808" s="246" t="s">
        <v>1629</v>
      </c>
    </row>
    <row r="809" spans="1:65" s="2" customFormat="1" ht="16.5" customHeight="1">
      <c r="A809" s="38"/>
      <c r="B809" s="39"/>
      <c r="C809" s="247" t="s">
        <v>1630</v>
      </c>
      <c r="D809" s="247" t="s">
        <v>221</v>
      </c>
      <c r="E809" s="248" t="s">
        <v>1631</v>
      </c>
      <c r="F809" s="249" t="s">
        <v>531</v>
      </c>
      <c r="G809" s="250" t="s">
        <v>239</v>
      </c>
      <c r="H809" s="251">
        <v>1</v>
      </c>
      <c r="I809" s="252"/>
      <c r="J809" s="253">
        <f>ROUND(I809*H809,2)</f>
        <v>0</v>
      </c>
      <c r="K809" s="254"/>
      <c r="L809" s="255"/>
      <c r="M809" s="256" t="s">
        <v>1</v>
      </c>
      <c r="N809" s="257" t="s">
        <v>44</v>
      </c>
      <c r="O809" s="91"/>
      <c r="P809" s="244">
        <f>O809*H809</f>
        <v>0</v>
      </c>
      <c r="Q809" s="244">
        <v>0</v>
      </c>
      <c r="R809" s="244">
        <f>Q809*H809</f>
        <v>0</v>
      </c>
      <c r="S809" s="244">
        <v>0</v>
      </c>
      <c r="T809" s="245">
        <f>S809*H809</f>
        <v>0</v>
      </c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R809" s="246" t="s">
        <v>268</v>
      </c>
      <c r="AT809" s="246" t="s">
        <v>221</v>
      </c>
      <c r="AU809" s="246" t="s">
        <v>234</v>
      </c>
      <c r="AY809" s="15" t="s">
        <v>209</v>
      </c>
      <c r="BE809" s="138">
        <f>IF(N809="základní",J809,0)</f>
        <v>0</v>
      </c>
      <c r="BF809" s="138">
        <f>IF(N809="snížená",J809,0)</f>
        <v>0</v>
      </c>
      <c r="BG809" s="138">
        <f>IF(N809="zákl. přenesená",J809,0)</f>
        <v>0</v>
      </c>
      <c r="BH809" s="138">
        <f>IF(N809="sníž. přenesená",J809,0)</f>
        <v>0</v>
      </c>
      <c r="BI809" s="138">
        <f>IF(N809="nulová",J809,0)</f>
        <v>0</v>
      </c>
      <c r="BJ809" s="15" t="s">
        <v>84</v>
      </c>
      <c r="BK809" s="138">
        <f>ROUND(I809*H809,2)</f>
        <v>0</v>
      </c>
      <c r="BL809" s="15" t="s">
        <v>268</v>
      </c>
      <c r="BM809" s="246" t="s">
        <v>1632</v>
      </c>
    </row>
    <row r="810" spans="1:65" s="2" customFormat="1" ht="16.5" customHeight="1">
      <c r="A810" s="38"/>
      <c r="B810" s="39"/>
      <c r="C810" s="234" t="s">
        <v>1633</v>
      </c>
      <c r="D810" s="234" t="s">
        <v>210</v>
      </c>
      <c r="E810" s="235" t="s">
        <v>403</v>
      </c>
      <c r="F810" s="236" t="s">
        <v>404</v>
      </c>
      <c r="G810" s="237" t="s">
        <v>239</v>
      </c>
      <c r="H810" s="238">
        <v>1</v>
      </c>
      <c r="I810" s="239"/>
      <c r="J810" s="240">
        <f>ROUND(I810*H810,2)</f>
        <v>0</v>
      </c>
      <c r="K810" s="241"/>
      <c r="L810" s="41"/>
      <c r="M810" s="242" t="s">
        <v>1</v>
      </c>
      <c r="N810" s="243" t="s">
        <v>44</v>
      </c>
      <c r="O810" s="91"/>
      <c r="P810" s="244">
        <f>O810*H810</f>
        <v>0</v>
      </c>
      <c r="Q810" s="244">
        <v>0</v>
      </c>
      <c r="R810" s="244">
        <f>Q810*H810</f>
        <v>0</v>
      </c>
      <c r="S810" s="244">
        <v>0</v>
      </c>
      <c r="T810" s="245">
        <f>S810*H810</f>
        <v>0</v>
      </c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R810" s="246" t="s">
        <v>268</v>
      </c>
      <c r="AT810" s="246" t="s">
        <v>210</v>
      </c>
      <c r="AU810" s="246" t="s">
        <v>234</v>
      </c>
      <c r="AY810" s="15" t="s">
        <v>209</v>
      </c>
      <c r="BE810" s="138">
        <f>IF(N810="základní",J810,0)</f>
        <v>0</v>
      </c>
      <c r="BF810" s="138">
        <f>IF(N810="snížená",J810,0)</f>
        <v>0</v>
      </c>
      <c r="BG810" s="138">
        <f>IF(N810="zákl. přenesená",J810,0)</f>
        <v>0</v>
      </c>
      <c r="BH810" s="138">
        <f>IF(N810="sníž. přenesená",J810,0)</f>
        <v>0</v>
      </c>
      <c r="BI810" s="138">
        <f>IF(N810="nulová",J810,0)</f>
        <v>0</v>
      </c>
      <c r="BJ810" s="15" t="s">
        <v>84</v>
      </c>
      <c r="BK810" s="138">
        <f>ROUND(I810*H810,2)</f>
        <v>0</v>
      </c>
      <c r="BL810" s="15" t="s">
        <v>268</v>
      </c>
      <c r="BM810" s="246" t="s">
        <v>1634</v>
      </c>
    </row>
    <row r="811" spans="1:65" s="2" customFormat="1" ht="16.5" customHeight="1">
      <c r="A811" s="38"/>
      <c r="B811" s="39"/>
      <c r="C811" s="247" t="s">
        <v>1635</v>
      </c>
      <c r="D811" s="247" t="s">
        <v>221</v>
      </c>
      <c r="E811" s="248" t="s">
        <v>1067</v>
      </c>
      <c r="F811" s="249" t="s">
        <v>1068</v>
      </c>
      <c r="G811" s="250" t="s">
        <v>239</v>
      </c>
      <c r="H811" s="251">
        <v>1</v>
      </c>
      <c r="I811" s="252"/>
      <c r="J811" s="253">
        <f>ROUND(I811*H811,2)</f>
        <v>0</v>
      </c>
      <c r="K811" s="254"/>
      <c r="L811" s="255"/>
      <c r="M811" s="256" t="s">
        <v>1</v>
      </c>
      <c r="N811" s="257" t="s">
        <v>44</v>
      </c>
      <c r="O811" s="91"/>
      <c r="P811" s="244">
        <f>O811*H811</f>
        <v>0</v>
      </c>
      <c r="Q811" s="244">
        <v>0</v>
      </c>
      <c r="R811" s="244">
        <f>Q811*H811</f>
        <v>0</v>
      </c>
      <c r="S811" s="244">
        <v>0</v>
      </c>
      <c r="T811" s="245">
        <f>S811*H811</f>
        <v>0</v>
      </c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R811" s="246" t="s">
        <v>268</v>
      </c>
      <c r="AT811" s="246" t="s">
        <v>221</v>
      </c>
      <c r="AU811" s="246" t="s">
        <v>234</v>
      </c>
      <c r="AY811" s="15" t="s">
        <v>209</v>
      </c>
      <c r="BE811" s="138">
        <f>IF(N811="základní",J811,0)</f>
        <v>0</v>
      </c>
      <c r="BF811" s="138">
        <f>IF(N811="snížená",J811,0)</f>
        <v>0</v>
      </c>
      <c r="BG811" s="138">
        <f>IF(N811="zákl. přenesená",J811,0)</f>
        <v>0</v>
      </c>
      <c r="BH811" s="138">
        <f>IF(N811="sníž. přenesená",J811,0)</f>
        <v>0</v>
      </c>
      <c r="BI811" s="138">
        <f>IF(N811="nulová",J811,0)</f>
        <v>0</v>
      </c>
      <c r="BJ811" s="15" t="s">
        <v>84</v>
      </c>
      <c r="BK811" s="138">
        <f>ROUND(I811*H811,2)</f>
        <v>0</v>
      </c>
      <c r="BL811" s="15" t="s">
        <v>268</v>
      </c>
      <c r="BM811" s="246" t="s">
        <v>1636</v>
      </c>
    </row>
    <row r="812" spans="1:65" s="2" customFormat="1" ht="16.5" customHeight="1">
      <c r="A812" s="38"/>
      <c r="B812" s="39"/>
      <c r="C812" s="247" t="s">
        <v>1637</v>
      </c>
      <c r="D812" s="247" t="s">
        <v>221</v>
      </c>
      <c r="E812" s="248" t="s">
        <v>969</v>
      </c>
      <c r="F812" s="249" t="s">
        <v>970</v>
      </c>
      <c r="G812" s="250" t="s">
        <v>239</v>
      </c>
      <c r="H812" s="251">
        <v>1</v>
      </c>
      <c r="I812" s="252"/>
      <c r="J812" s="253">
        <f>ROUND(I812*H812,2)</f>
        <v>0</v>
      </c>
      <c r="K812" s="254"/>
      <c r="L812" s="255"/>
      <c r="M812" s="256" t="s">
        <v>1</v>
      </c>
      <c r="N812" s="257" t="s">
        <v>44</v>
      </c>
      <c r="O812" s="91"/>
      <c r="P812" s="244">
        <f>O812*H812</f>
        <v>0</v>
      </c>
      <c r="Q812" s="244">
        <v>0.05</v>
      </c>
      <c r="R812" s="244">
        <f>Q812*H812</f>
        <v>0.05</v>
      </c>
      <c r="S812" s="244">
        <v>0</v>
      </c>
      <c r="T812" s="245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46" t="s">
        <v>268</v>
      </c>
      <c r="AT812" s="246" t="s">
        <v>221</v>
      </c>
      <c r="AU812" s="246" t="s">
        <v>234</v>
      </c>
      <c r="AY812" s="15" t="s">
        <v>209</v>
      </c>
      <c r="BE812" s="138">
        <f>IF(N812="základní",J812,0)</f>
        <v>0</v>
      </c>
      <c r="BF812" s="138">
        <f>IF(N812="snížená",J812,0)</f>
        <v>0</v>
      </c>
      <c r="BG812" s="138">
        <f>IF(N812="zákl. přenesená",J812,0)</f>
        <v>0</v>
      </c>
      <c r="BH812" s="138">
        <f>IF(N812="sníž. přenesená",J812,0)</f>
        <v>0</v>
      </c>
      <c r="BI812" s="138">
        <f>IF(N812="nulová",J812,0)</f>
        <v>0</v>
      </c>
      <c r="BJ812" s="15" t="s">
        <v>84</v>
      </c>
      <c r="BK812" s="138">
        <f>ROUND(I812*H812,2)</f>
        <v>0</v>
      </c>
      <c r="BL812" s="15" t="s">
        <v>268</v>
      </c>
      <c r="BM812" s="246" t="s">
        <v>1638</v>
      </c>
    </row>
    <row r="813" spans="1:63" s="12" customFormat="1" ht="22.8" customHeight="1">
      <c r="A813" s="12"/>
      <c r="B813" s="220"/>
      <c r="C813" s="221"/>
      <c r="D813" s="222" t="s">
        <v>78</v>
      </c>
      <c r="E813" s="258" t="s">
        <v>1639</v>
      </c>
      <c r="F813" s="258" t="s">
        <v>1640</v>
      </c>
      <c r="G813" s="221"/>
      <c r="H813" s="221"/>
      <c r="I813" s="224"/>
      <c r="J813" s="259">
        <f>BK813</f>
        <v>0</v>
      </c>
      <c r="K813" s="221"/>
      <c r="L813" s="226"/>
      <c r="M813" s="227"/>
      <c r="N813" s="228"/>
      <c r="O813" s="228"/>
      <c r="P813" s="229">
        <f>P814+P815+P816</f>
        <v>0</v>
      </c>
      <c r="Q813" s="228"/>
      <c r="R813" s="229">
        <f>R814+R815+R816</f>
        <v>0.03426</v>
      </c>
      <c r="S813" s="228"/>
      <c r="T813" s="230">
        <f>T814+T815+T816</f>
        <v>0</v>
      </c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R813" s="231" t="s">
        <v>84</v>
      </c>
      <c r="AT813" s="232" t="s">
        <v>78</v>
      </c>
      <c r="AU813" s="232" t="s">
        <v>84</v>
      </c>
      <c r="AY813" s="231" t="s">
        <v>209</v>
      </c>
      <c r="BK813" s="233">
        <f>BK814+BK815+BK816</f>
        <v>0</v>
      </c>
    </row>
    <row r="814" spans="1:65" s="2" customFormat="1" ht="16.5" customHeight="1">
      <c r="A814" s="38"/>
      <c r="B814" s="39"/>
      <c r="C814" s="247" t="s">
        <v>1641</v>
      </c>
      <c r="D814" s="247" t="s">
        <v>221</v>
      </c>
      <c r="E814" s="248" t="s">
        <v>1586</v>
      </c>
      <c r="F814" s="249" t="s">
        <v>1587</v>
      </c>
      <c r="G814" s="250" t="s">
        <v>239</v>
      </c>
      <c r="H814" s="251">
        <v>1</v>
      </c>
      <c r="I814" s="252"/>
      <c r="J814" s="253">
        <f>ROUND(I814*H814,2)</f>
        <v>0</v>
      </c>
      <c r="K814" s="254"/>
      <c r="L814" s="255"/>
      <c r="M814" s="256" t="s">
        <v>1</v>
      </c>
      <c r="N814" s="257" t="s">
        <v>44</v>
      </c>
      <c r="O814" s="91"/>
      <c r="P814" s="244">
        <f>O814*H814</f>
        <v>0</v>
      </c>
      <c r="Q814" s="244">
        <v>0</v>
      </c>
      <c r="R814" s="244">
        <f>Q814*H814</f>
        <v>0</v>
      </c>
      <c r="S814" s="244">
        <v>0</v>
      </c>
      <c r="T814" s="245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46" t="s">
        <v>234</v>
      </c>
      <c r="AT814" s="246" t="s">
        <v>221</v>
      </c>
      <c r="AU814" s="246" t="s">
        <v>103</v>
      </c>
      <c r="AY814" s="15" t="s">
        <v>209</v>
      </c>
      <c r="BE814" s="138">
        <f>IF(N814="základní",J814,0)</f>
        <v>0</v>
      </c>
      <c r="BF814" s="138">
        <f>IF(N814="snížená",J814,0)</f>
        <v>0</v>
      </c>
      <c r="BG814" s="138">
        <f>IF(N814="zákl. přenesená",J814,0)</f>
        <v>0</v>
      </c>
      <c r="BH814" s="138">
        <f>IF(N814="sníž. přenesená",J814,0)</f>
        <v>0</v>
      </c>
      <c r="BI814" s="138">
        <f>IF(N814="nulová",J814,0)</f>
        <v>0</v>
      </c>
      <c r="BJ814" s="15" t="s">
        <v>84</v>
      </c>
      <c r="BK814" s="138">
        <f>ROUND(I814*H814,2)</f>
        <v>0</v>
      </c>
      <c r="BL814" s="15" t="s">
        <v>214</v>
      </c>
      <c r="BM814" s="246" t="s">
        <v>1642</v>
      </c>
    </row>
    <row r="815" spans="1:65" s="2" customFormat="1" ht="24.15" customHeight="1">
      <c r="A815" s="38"/>
      <c r="B815" s="39"/>
      <c r="C815" s="234" t="s">
        <v>1643</v>
      </c>
      <c r="D815" s="234" t="s">
        <v>210</v>
      </c>
      <c r="E815" s="235" t="s">
        <v>324</v>
      </c>
      <c r="F815" s="236" t="s">
        <v>325</v>
      </c>
      <c r="G815" s="237" t="s">
        <v>239</v>
      </c>
      <c r="H815" s="238">
        <v>1</v>
      </c>
      <c r="I815" s="239"/>
      <c r="J815" s="240">
        <f>ROUND(I815*H815,2)</f>
        <v>0</v>
      </c>
      <c r="K815" s="241"/>
      <c r="L815" s="41"/>
      <c r="M815" s="242" t="s">
        <v>1</v>
      </c>
      <c r="N815" s="243" t="s">
        <v>44</v>
      </c>
      <c r="O815" s="91"/>
      <c r="P815" s="244">
        <f>O815*H815</f>
        <v>0</v>
      </c>
      <c r="Q815" s="244">
        <v>0</v>
      </c>
      <c r="R815" s="244">
        <f>Q815*H815</f>
        <v>0</v>
      </c>
      <c r="S815" s="244">
        <v>0</v>
      </c>
      <c r="T815" s="245">
        <f>S815*H815</f>
        <v>0</v>
      </c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R815" s="246" t="s">
        <v>214</v>
      </c>
      <c r="AT815" s="246" t="s">
        <v>210</v>
      </c>
      <c r="AU815" s="246" t="s">
        <v>103</v>
      </c>
      <c r="AY815" s="15" t="s">
        <v>209</v>
      </c>
      <c r="BE815" s="138">
        <f>IF(N815="základní",J815,0)</f>
        <v>0</v>
      </c>
      <c r="BF815" s="138">
        <f>IF(N815="snížená",J815,0)</f>
        <v>0</v>
      </c>
      <c r="BG815" s="138">
        <f>IF(N815="zákl. přenesená",J815,0)</f>
        <v>0</v>
      </c>
      <c r="BH815" s="138">
        <f>IF(N815="sníž. přenesená",J815,0)</f>
        <v>0</v>
      </c>
      <c r="BI815" s="138">
        <f>IF(N815="nulová",J815,0)</f>
        <v>0</v>
      </c>
      <c r="BJ815" s="15" t="s">
        <v>84</v>
      </c>
      <c r="BK815" s="138">
        <f>ROUND(I815*H815,2)</f>
        <v>0</v>
      </c>
      <c r="BL815" s="15" t="s">
        <v>214</v>
      </c>
      <c r="BM815" s="246" t="s">
        <v>1644</v>
      </c>
    </row>
    <row r="816" spans="1:63" s="12" customFormat="1" ht="20.85" customHeight="1">
      <c r="A816" s="12"/>
      <c r="B816" s="220"/>
      <c r="C816" s="221"/>
      <c r="D816" s="222" t="s">
        <v>78</v>
      </c>
      <c r="E816" s="258" t="s">
        <v>1645</v>
      </c>
      <c r="F816" s="258" t="s">
        <v>1646</v>
      </c>
      <c r="G816" s="221"/>
      <c r="H816" s="221"/>
      <c r="I816" s="224"/>
      <c r="J816" s="259">
        <f>BK816</f>
        <v>0</v>
      </c>
      <c r="K816" s="221"/>
      <c r="L816" s="226"/>
      <c r="M816" s="227"/>
      <c r="N816" s="228"/>
      <c r="O816" s="228"/>
      <c r="P816" s="229">
        <f>P817+SUM(P818:P838)</f>
        <v>0</v>
      </c>
      <c r="Q816" s="228"/>
      <c r="R816" s="229">
        <f>R817+SUM(R818:R838)</f>
        <v>0.03426</v>
      </c>
      <c r="S816" s="228"/>
      <c r="T816" s="230">
        <f>T817+SUM(T818:T838)</f>
        <v>0</v>
      </c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R816" s="231" t="s">
        <v>84</v>
      </c>
      <c r="AT816" s="232" t="s">
        <v>78</v>
      </c>
      <c r="AU816" s="232" t="s">
        <v>103</v>
      </c>
      <c r="AY816" s="231" t="s">
        <v>209</v>
      </c>
      <c r="BK816" s="233">
        <f>BK817+SUM(BK818:BK838)</f>
        <v>0</v>
      </c>
    </row>
    <row r="817" spans="1:65" s="2" customFormat="1" ht="24.15" customHeight="1">
      <c r="A817" s="38"/>
      <c r="B817" s="39"/>
      <c r="C817" s="234" t="s">
        <v>1647</v>
      </c>
      <c r="D817" s="234" t="s">
        <v>210</v>
      </c>
      <c r="E817" s="235" t="s">
        <v>336</v>
      </c>
      <c r="F817" s="236" t="s">
        <v>337</v>
      </c>
      <c r="G817" s="237" t="s">
        <v>239</v>
      </c>
      <c r="H817" s="238">
        <v>1</v>
      </c>
      <c r="I817" s="239"/>
      <c r="J817" s="240">
        <f>ROUND(I817*H817,2)</f>
        <v>0</v>
      </c>
      <c r="K817" s="241"/>
      <c r="L817" s="41"/>
      <c r="M817" s="242" t="s">
        <v>1</v>
      </c>
      <c r="N817" s="243" t="s">
        <v>44</v>
      </c>
      <c r="O817" s="91"/>
      <c r="P817" s="244">
        <f>O817*H817</f>
        <v>0</v>
      </c>
      <c r="Q817" s="244">
        <v>0</v>
      </c>
      <c r="R817" s="244">
        <f>Q817*H817</f>
        <v>0</v>
      </c>
      <c r="S817" s="244">
        <v>0</v>
      </c>
      <c r="T817" s="245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46" t="s">
        <v>214</v>
      </c>
      <c r="AT817" s="246" t="s">
        <v>210</v>
      </c>
      <c r="AU817" s="246" t="s">
        <v>220</v>
      </c>
      <c r="AY817" s="15" t="s">
        <v>209</v>
      </c>
      <c r="BE817" s="138">
        <f>IF(N817="základní",J817,0)</f>
        <v>0</v>
      </c>
      <c r="BF817" s="138">
        <f>IF(N817="snížená",J817,0)</f>
        <v>0</v>
      </c>
      <c r="BG817" s="138">
        <f>IF(N817="zákl. přenesená",J817,0)</f>
        <v>0</v>
      </c>
      <c r="BH817" s="138">
        <f>IF(N817="sníž. přenesená",J817,0)</f>
        <v>0</v>
      </c>
      <c r="BI817" s="138">
        <f>IF(N817="nulová",J817,0)</f>
        <v>0</v>
      </c>
      <c r="BJ817" s="15" t="s">
        <v>84</v>
      </c>
      <c r="BK817" s="138">
        <f>ROUND(I817*H817,2)</f>
        <v>0</v>
      </c>
      <c r="BL817" s="15" t="s">
        <v>214</v>
      </c>
      <c r="BM817" s="246" t="s">
        <v>1648</v>
      </c>
    </row>
    <row r="818" spans="1:65" s="2" customFormat="1" ht="16.5" customHeight="1">
      <c r="A818" s="38"/>
      <c r="B818" s="39"/>
      <c r="C818" s="247" t="s">
        <v>1649</v>
      </c>
      <c r="D818" s="247" t="s">
        <v>221</v>
      </c>
      <c r="E818" s="248" t="s">
        <v>340</v>
      </c>
      <c r="F818" s="249" t="s">
        <v>341</v>
      </c>
      <c r="G818" s="250" t="s">
        <v>239</v>
      </c>
      <c r="H818" s="251">
        <v>1</v>
      </c>
      <c r="I818" s="252"/>
      <c r="J818" s="253">
        <f>ROUND(I818*H818,2)</f>
        <v>0</v>
      </c>
      <c r="K818" s="254"/>
      <c r="L818" s="255"/>
      <c r="M818" s="256" t="s">
        <v>1</v>
      </c>
      <c r="N818" s="257" t="s">
        <v>44</v>
      </c>
      <c r="O818" s="91"/>
      <c r="P818" s="244">
        <f>O818*H818</f>
        <v>0</v>
      </c>
      <c r="Q818" s="244">
        <v>0</v>
      </c>
      <c r="R818" s="244">
        <f>Q818*H818</f>
        <v>0</v>
      </c>
      <c r="S818" s="244">
        <v>0</v>
      </c>
      <c r="T818" s="245">
        <f>S818*H818</f>
        <v>0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246" t="s">
        <v>234</v>
      </c>
      <c r="AT818" s="246" t="s">
        <v>221</v>
      </c>
      <c r="AU818" s="246" t="s">
        <v>220</v>
      </c>
      <c r="AY818" s="15" t="s">
        <v>209</v>
      </c>
      <c r="BE818" s="138">
        <f>IF(N818="základní",J818,0)</f>
        <v>0</v>
      </c>
      <c r="BF818" s="138">
        <f>IF(N818="snížená",J818,0)</f>
        <v>0</v>
      </c>
      <c r="BG818" s="138">
        <f>IF(N818="zákl. přenesená",J818,0)</f>
        <v>0</v>
      </c>
      <c r="BH818" s="138">
        <f>IF(N818="sníž. přenesená",J818,0)</f>
        <v>0</v>
      </c>
      <c r="BI818" s="138">
        <f>IF(N818="nulová",J818,0)</f>
        <v>0</v>
      </c>
      <c r="BJ818" s="15" t="s">
        <v>84</v>
      </c>
      <c r="BK818" s="138">
        <f>ROUND(I818*H818,2)</f>
        <v>0</v>
      </c>
      <c r="BL818" s="15" t="s">
        <v>214</v>
      </c>
      <c r="BM818" s="246" t="s">
        <v>1650</v>
      </c>
    </row>
    <row r="819" spans="1:65" s="2" customFormat="1" ht="24.15" customHeight="1">
      <c r="A819" s="38"/>
      <c r="B819" s="39"/>
      <c r="C819" s="234" t="s">
        <v>1651</v>
      </c>
      <c r="D819" s="234" t="s">
        <v>210</v>
      </c>
      <c r="E819" s="235" t="s">
        <v>344</v>
      </c>
      <c r="F819" s="236" t="s">
        <v>345</v>
      </c>
      <c r="G819" s="237" t="s">
        <v>246</v>
      </c>
      <c r="H819" s="238">
        <v>2</v>
      </c>
      <c r="I819" s="239"/>
      <c r="J819" s="240">
        <f>ROUND(I819*H819,2)</f>
        <v>0</v>
      </c>
      <c r="K819" s="241"/>
      <c r="L819" s="41"/>
      <c r="M819" s="242" t="s">
        <v>1</v>
      </c>
      <c r="N819" s="243" t="s">
        <v>44</v>
      </c>
      <c r="O819" s="91"/>
      <c r="P819" s="244">
        <f>O819*H819</f>
        <v>0</v>
      </c>
      <c r="Q819" s="244">
        <v>0</v>
      </c>
      <c r="R819" s="244">
        <f>Q819*H819</f>
        <v>0</v>
      </c>
      <c r="S819" s="244">
        <v>0</v>
      </c>
      <c r="T819" s="245">
        <f>S819*H819</f>
        <v>0</v>
      </c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R819" s="246" t="s">
        <v>214</v>
      </c>
      <c r="AT819" s="246" t="s">
        <v>210</v>
      </c>
      <c r="AU819" s="246" t="s">
        <v>220</v>
      </c>
      <c r="AY819" s="15" t="s">
        <v>209</v>
      </c>
      <c r="BE819" s="138">
        <f>IF(N819="základní",J819,0)</f>
        <v>0</v>
      </c>
      <c r="BF819" s="138">
        <f>IF(N819="snížená",J819,0)</f>
        <v>0</v>
      </c>
      <c r="BG819" s="138">
        <f>IF(N819="zákl. přenesená",J819,0)</f>
        <v>0</v>
      </c>
      <c r="BH819" s="138">
        <f>IF(N819="sníž. přenesená",J819,0)</f>
        <v>0</v>
      </c>
      <c r="BI819" s="138">
        <f>IF(N819="nulová",J819,0)</f>
        <v>0</v>
      </c>
      <c r="BJ819" s="15" t="s">
        <v>84</v>
      </c>
      <c r="BK819" s="138">
        <f>ROUND(I819*H819,2)</f>
        <v>0</v>
      </c>
      <c r="BL819" s="15" t="s">
        <v>214</v>
      </c>
      <c r="BM819" s="246" t="s">
        <v>1652</v>
      </c>
    </row>
    <row r="820" spans="1:65" s="2" customFormat="1" ht="24.15" customHeight="1">
      <c r="A820" s="38"/>
      <c r="B820" s="39"/>
      <c r="C820" s="234" t="s">
        <v>1653</v>
      </c>
      <c r="D820" s="234" t="s">
        <v>210</v>
      </c>
      <c r="E820" s="235" t="s">
        <v>348</v>
      </c>
      <c r="F820" s="236" t="s">
        <v>349</v>
      </c>
      <c r="G820" s="237" t="s">
        <v>239</v>
      </c>
      <c r="H820" s="238">
        <v>5</v>
      </c>
      <c r="I820" s="239"/>
      <c r="J820" s="240">
        <f>ROUND(I820*H820,2)</f>
        <v>0</v>
      </c>
      <c r="K820" s="241"/>
      <c r="L820" s="41"/>
      <c r="M820" s="242" t="s">
        <v>1</v>
      </c>
      <c r="N820" s="243" t="s">
        <v>44</v>
      </c>
      <c r="O820" s="91"/>
      <c r="P820" s="244">
        <f>O820*H820</f>
        <v>0</v>
      </c>
      <c r="Q820" s="244">
        <v>0</v>
      </c>
      <c r="R820" s="244">
        <f>Q820*H820</f>
        <v>0</v>
      </c>
      <c r="S820" s="244">
        <v>0</v>
      </c>
      <c r="T820" s="245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46" t="s">
        <v>214</v>
      </c>
      <c r="AT820" s="246" t="s">
        <v>210</v>
      </c>
      <c r="AU820" s="246" t="s">
        <v>220</v>
      </c>
      <c r="AY820" s="15" t="s">
        <v>209</v>
      </c>
      <c r="BE820" s="138">
        <f>IF(N820="základní",J820,0)</f>
        <v>0</v>
      </c>
      <c r="BF820" s="138">
        <f>IF(N820="snížená",J820,0)</f>
        <v>0</v>
      </c>
      <c r="BG820" s="138">
        <f>IF(N820="zákl. přenesená",J820,0)</f>
        <v>0</v>
      </c>
      <c r="BH820" s="138">
        <f>IF(N820="sníž. přenesená",J820,0)</f>
        <v>0</v>
      </c>
      <c r="BI820" s="138">
        <f>IF(N820="nulová",J820,0)</f>
        <v>0</v>
      </c>
      <c r="BJ820" s="15" t="s">
        <v>84</v>
      </c>
      <c r="BK820" s="138">
        <f>ROUND(I820*H820,2)</f>
        <v>0</v>
      </c>
      <c r="BL820" s="15" t="s">
        <v>214</v>
      </c>
      <c r="BM820" s="246" t="s">
        <v>1654</v>
      </c>
    </row>
    <row r="821" spans="1:65" s="2" customFormat="1" ht="24.15" customHeight="1">
      <c r="A821" s="38"/>
      <c r="B821" s="39"/>
      <c r="C821" s="234" t="s">
        <v>1655</v>
      </c>
      <c r="D821" s="234" t="s">
        <v>210</v>
      </c>
      <c r="E821" s="235" t="s">
        <v>352</v>
      </c>
      <c r="F821" s="236" t="s">
        <v>353</v>
      </c>
      <c r="G821" s="237" t="s">
        <v>239</v>
      </c>
      <c r="H821" s="238">
        <v>8</v>
      </c>
      <c r="I821" s="239"/>
      <c r="J821" s="240">
        <f>ROUND(I821*H821,2)</f>
        <v>0</v>
      </c>
      <c r="K821" s="241"/>
      <c r="L821" s="41"/>
      <c r="M821" s="242" t="s">
        <v>1</v>
      </c>
      <c r="N821" s="243" t="s">
        <v>44</v>
      </c>
      <c r="O821" s="91"/>
      <c r="P821" s="244">
        <f>O821*H821</f>
        <v>0</v>
      </c>
      <c r="Q821" s="244">
        <v>0</v>
      </c>
      <c r="R821" s="244">
        <f>Q821*H821</f>
        <v>0</v>
      </c>
      <c r="S821" s="244">
        <v>0</v>
      </c>
      <c r="T821" s="245">
        <f>S821*H821</f>
        <v>0</v>
      </c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R821" s="246" t="s">
        <v>214</v>
      </c>
      <c r="AT821" s="246" t="s">
        <v>210</v>
      </c>
      <c r="AU821" s="246" t="s">
        <v>220</v>
      </c>
      <c r="AY821" s="15" t="s">
        <v>209</v>
      </c>
      <c r="BE821" s="138">
        <f>IF(N821="základní",J821,0)</f>
        <v>0</v>
      </c>
      <c r="BF821" s="138">
        <f>IF(N821="snížená",J821,0)</f>
        <v>0</v>
      </c>
      <c r="BG821" s="138">
        <f>IF(N821="zákl. přenesená",J821,0)</f>
        <v>0</v>
      </c>
      <c r="BH821" s="138">
        <f>IF(N821="sníž. přenesená",J821,0)</f>
        <v>0</v>
      </c>
      <c r="BI821" s="138">
        <f>IF(N821="nulová",J821,0)</f>
        <v>0</v>
      </c>
      <c r="BJ821" s="15" t="s">
        <v>84</v>
      </c>
      <c r="BK821" s="138">
        <f>ROUND(I821*H821,2)</f>
        <v>0</v>
      </c>
      <c r="BL821" s="15" t="s">
        <v>214</v>
      </c>
      <c r="BM821" s="246" t="s">
        <v>1656</v>
      </c>
    </row>
    <row r="822" spans="1:65" s="2" customFormat="1" ht="16.5" customHeight="1">
      <c r="A822" s="38"/>
      <c r="B822" s="39"/>
      <c r="C822" s="247" t="s">
        <v>1657</v>
      </c>
      <c r="D822" s="247" t="s">
        <v>221</v>
      </c>
      <c r="E822" s="248" t="s">
        <v>363</v>
      </c>
      <c r="F822" s="249" t="s">
        <v>364</v>
      </c>
      <c r="G822" s="250" t="s">
        <v>259</v>
      </c>
      <c r="H822" s="251">
        <v>0.007</v>
      </c>
      <c r="I822" s="252"/>
      <c r="J822" s="253">
        <f>ROUND(I822*H822,2)</f>
        <v>0</v>
      </c>
      <c r="K822" s="254"/>
      <c r="L822" s="255"/>
      <c r="M822" s="256" t="s">
        <v>1</v>
      </c>
      <c r="N822" s="257" t="s">
        <v>44</v>
      </c>
      <c r="O822" s="91"/>
      <c r="P822" s="244">
        <f>O822*H822</f>
        <v>0</v>
      </c>
      <c r="Q822" s="244">
        <v>0.16</v>
      </c>
      <c r="R822" s="244">
        <f>Q822*H822</f>
        <v>0.0011200000000000001</v>
      </c>
      <c r="S822" s="244">
        <v>0</v>
      </c>
      <c r="T822" s="245">
        <f>S822*H822</f>
        <v>0</v>
      </c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R822" s="246" t="s">
        <v>234</v>
      </c>
      <c r="AT822" s="246" t="s">
        <v>221</v>
      </c>
      <c r="AU822" s="246" t="s">
        <v>220</v>
      </c>
      <c r="AY822" s="15" t="s">
        <v>209</v>
      </c>
      <c r="BE822" s="138">
        <f>IF(N822="základní",J822,0)</f>
        <v>0</v>
      </c>
      <c r="BF822" s="138">
        <f>IF(N822="snížená",J822,0)</f>
        <v>0</v>
      </c>
      <c r="BG822" s="138">
        <f>IF(N822="zákl. přenesená",J822,0)</f>
        <v>0</v>
      </c>
      <c r="BH822" s="138">
        <f>IF(N822="sníž. přenesená",J822,0)</f>
        <v>0</v>
      </c>
      <c r="BI822" s="138">
        <f>IF(N822="nulová",J822,0)</f>
        <v>0</v>
      </c>
      <c r="BJ822" s="15" t="s">
        <v>84</v>
      </c>
      <c r="BK822" s="138">
        <f>ROUND(I822*H822,2)</f>
        <v>0</v>
      </c>
      <c r="BL822" s="15" t="s">
        <v>214</v>
      </c>
      <c r="BM822" s="246" t="s">
        <v>1658</v>
      </c>
    </row>
    <row r="823" spans="1:65" s="2" customFormat="1" ht="16.5" customHeight="1">
      <c r="A823" s="38"/>
      <c r="B823" s="39"/>
      <c r="C823" s="247" t="s">
        <v>1659</v>
      </c>
      <c r="D823" s="247" t="s">
        <v>221</v>
      </c>
      <c r="E823" s="248" t="s">
        <v>257</v>
      </c>
      <c r="F823" s="249" t="s">
        <v>258</v>
      </c>
      <c r="G823" s="250" t="s">
        <v>259</v>
      </c>
      <c r="H823" s="251">
        <v>0.004</v>
      </c>
      <c r="I823" s="252"/>
      <c r="J823" s="253">
        <f>ROUND(I823*H823,2)</f>
        <v>0</v>
      </c>
      <c r="K823" s="254"/>
      <c r="L823" s="255"/>
      <c r="M823" s="256" t="s">
        <v>1</v>
      </c>
      <c r="N823" s="257" t="s">
        <v>44</v>
      </c>
      <c r="O823" s="91"/>
      <c r="P823" s="244">
        <f>O823*H823</f>
        <v>0</v>
      </c>
      <c r="Q823" s="244">
        <v>0.9</v>
      </c>
      <c r="R823" s="244">
        <f>Q823*H823</f>
        <v>0.0036000000000000003</v>
      </c>
      <c r="S823" s="244">
        <v>0</v>
      </c>
      <c r="T823" s="245">
        <f>S823*H823</f>
        <v>0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246" t="s">
        <v>234</v>
      </c>
      <c r="AT823" s="246" t="s">
        <v>221</v>
      </c>
      <c r="AU823" s="246" t="s">
        <v>220</v>
      </c>
      <c r="AY823" s="15" t="s">
        <v>209</v>
      </c>
      <c r="BE823" s="138">
        <f>IF(N823="základní",J823,0)</f>
        <v>0</v>
      </c>
      <c r="BF823" s="138">
        <f>IF(N823="snížená",J823,0)</f>
        <v>0</v>
      </c>
      <c r="BG823" s="138">
        <f>IF(N823="zákl. přenesená",J823,0)</f>
        <v>0</v>
      </c>
      <c r="BH823" s="138">
        <f>IF(N823="sníž. přenesená",J823,0)</f>
        <v>0</v>
      </c>
      <c r="BI823" s="138">
        <f>IF(N823="nulová",J823,0)</f>
        <v>0</v>
      </c>
      <c r="BJ823" s="15" t="s">
        <v>84</v>
      </c>
      <c r="BK823" s="138">
        <f>ROUND(I823*H823,2)</f>
        <v>0</v>
      </c>
      <c r="BL823" s="15" t="s">
        <v>214</v>
      </c>
      <c r="BM823" s="246" t="s">
        <v>1660</v>
      </c>
    </row>
    <row r="824" spans="1:65" s="2" customFormat="1" ht="16.5" customHeight="1">
      <c r="A824" s="38"/>
      <c r="B824" s="39"/>
      <c r="C824" s="247" t="s">
        <v>1661</v>
      </c>
      <c r="D824" s="247" t="s">
        <v>221</v>
      </c>
      <c r="E824" s="248" t="s">
        <v>356</v>
      </c>
      <c r="F824" s="249" t="s">
        <v>357</v>
      </c>
      <c r="G824" s="250" t="s">
        <v>239</v>
      </c>
      <c r="H824" s="251">
        <v>1</v>
      </c>
      <c r="I824" s="252"/>
      <c r="J824" s="253">
        <f>ROUND(I824*H824,2)</f>
        <v>0</v>
      </c>
      <c r="K824" s="254"/>
      <c r="L824" s="255"/>
      <c r="M824" s="256" t="s">
        <v>1</v>
      </c>
      <c r="N824" s="257" t="s">
        <v>44</v>
      </c>
      <c r="O824" s="91"/>
      <c r="P824" s="244">
        <f>O824*H824</f>
        <v>0</v>
      </c>
      <c r="Q824" s="244">
        <v>3E-05</v>
      </c>
      <c r="R824" s="244">
        <f>Q824*H824</f>
        <v>3E-05</v>
      </c>
      <c r="S824" s="244">
        <v>0</v>
      </c>
      <c r="T824" s="245">
        <f>S824*H824</f>
        <v>0</v>
      </c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R824" s="246" t="s">
        <v>234</v>
      </c>
      <c r="AT824" s="246" t="s">
        <v>221</v>
      </c>
      <c r="AU824" s="246" t="s">
        <v>220</v>
      </c>
      <c r="AY824" s="15" t="s">
        <v>209</v>
      </c>
      <c r="BE824" s="138">
        <f>IF(N824="základní",J824,0)</f>
        <v>0</v>
      </c>
      <c r="BF824" s="138">
        <f>IF(N824="snížená",J824,0)</f>
        <v>0</v>
      </c>
      <c r="BG824" s="138">
        <f>IF(N824="zákl. přenesená",J824,0)</f>
        <v>0</v>
      </c>
      <c r="BH824" s="138">
        <f>IF(N824="sníž. přenesená",J824,0)</f>
        <v>0</v>
      </c>
      <c r="BI824" s="138">
        <f>IF(N824="nulová",J824,0)</f>
        <v>0</v>
      </c>
      <c r="BJ824" s="15" t="s">
        <v>84</v>
      </c>
      <c r="BK824" s="138">
        <f>ROUND(I824*H824,2)</f>
        <v>0</v>
      </c>
      <c r="BL824" s="15" t="s">
        <v>214</v>
      </c>
      <c r="BM824" s="246" t="s">
        <v>1662</v>
      </c>
    </row>
    <row r="825" spans="1:65" s="2" customFormat="1" ht="21.75" customHeight="1">
      <c r="A825" s="38"/>
      <c r="B825" s="39"/>
      <c r="C825" s="247" t="s">
        <v>1663</v>
      </c>
      <c r="D825" s="247" t="s">
        <v>221</v>
      </c>
      <c r="E825" s="248" t="s">
        <v>359</v>
      </c>
      <c r="F825" s="249" t="s">
        <v>360</v>
      </c>
      <c r="G825" s="250" t="s">
        <v>239</v>
      </c>
      <c r="H825" s="251">
        <v>1</v>
      </c>
      <c r="I825" s="252"/>
      <c r="J825" s="253">
        <f>ROUND(I825*H825,2)</f>
        <v>0</v>
      </c>
      <c r="K825" s="254"/>
      <c r="L825" s="255"/>
      <c r="M825" s="256" t="s">
        <v>1</v>
      </c>
      <c r="N825" s="257" t="s">
        <v>44</v>
      </c>
      <c r="O825" s="91"/>
      <c r="P825" s="244">
        <f>O825*H825</f>
        <v>0</v>
      </c>
      <c r="Q825" s="244">
        <v>3E-05</v>
      </c>
      <c r="R825" s="244">
        <f>Q825*H825</f>
        <v>3E-05</v>
      </c>
      <c r="S825" s="244">
        <v>0</v>
      </c>
      <c r="T825" s="245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246" t="s">
        <v>234</v>
      </c>
      <c r="AT825" s="246" t="s">
        <v>221</v>
      </c>
      <c r="AU825" s="246" t="s">
        <v>220</v>
      </c>
      <c r="AY825" s="15" t="s">
        <v>209</v>
      </c>
      <c r="BE825" s="138">
        <f>IF(N825="základní",J825,0)</f>
        <v>0</v>
      </c>
      <c r="BF825" s="138">
        <f>IF(N825="snížená",J825,0)</f>
        <v>0</v>
      </c>
      <c r="BG825" s="138">
        <f>IF(N825="zákl. přenesená",J825,0)</f>
        <v>0</v>
      </c>
      <c r="BH825" s="138">
        <f>IF(N825="sníž. přenesená",J825,0)</f>
        <v>0</v>
      </c>
      <c r="BI825" s="138">
        <f>IF(N825="nulová",J825,0)</f>
        <v>0</v>
      </c>
      <c r="BJ825" s="15" t="s">
        <v>84</v>
      </c>
      <c r="BK825" s="138">
        <f>ROUND(I825*H825,2)</f>
        <v>0</v>
      </c>
      <c r="BL825" s="15" t="s">
        <v>214</v>
      </c>
      <c r="BM825" s="246" t="s">
        <v>1664</v>
      </c>
    </row>
    <row r="826" spans="1:65" s="2" customFormat="1" ht="16.5" customHeight="1">
      <c r="A826" s="38"/>
      <c r="B826" s="39"/>
      <c r="C826" s="247" t="s">
        <v>1665</v>
      </c>
      <c r="D826" s="247" t="s">
        <v>221</v>
      </c>
      <c r="E826" s="248" t="s">
        <v>369</v>
      </c>
      <c r="F826" s="249" t="s">
        <v>370</v>
      </c>
      <c r="G826" s="250" t="s">
        <v>239</v>
      </c>
      <c r="H826" s="251">
        <v>2</v>
      </c>
      <c r="I826" s="252"/>
      <c r="J826" s="253">
        <f>ROUND(I826*H826,2)</f>
        <v>0</v>
      </c>
      <c r="K826" s="254"/>
      <c r="L826" s="255"/>
      <c r="M826" s="256" t="s">
        <v>1</v>
      </c>
      <c r="N826" s="257" t="s">
        <v>44</v>
      </c>
      <c r="O826" s="91"/>
      <c r="P826" s="244">
        <f>O826*H826</f>
        <v>0</v>
      </c>
      <c r="Q826" s="244">
        <v>0</v>
      </c>
      <c r="R826" s="244">
        <f>Q826*H826</f>
        <v>0</v>
      </c>
      <c r="S826" s="244">
        <v>0</v>
      </c>
      <c r="T826" s="245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46" t="s">
        <v>234</v>
      </c>
      <c r="AT826" s="246" t="s">
        <v>221</v>
      </c>
      <c r="AU826" s="246" t="s">
        <v>220</v>
      </c>
      <c r="AY826" s="15" t="s">
        <v>209</v>
      </c>
      <c r="BE826" s="138">
        <f>IF(N826="základní",J826,0)</f>
        <v>0</v>
      </c>
      <c r="BF826" s="138">
        <f>IF(N826="snížená",J826,0)</f>
        <v>0</v>
      </c>
      <c r="BG826" s="138">
        <f>IF(N826="zákl. přenesená",J826,0)</f>
        <v>0</v>
      </c>
      <c r="BH826" s="138">
        <f>IF(N826="sníž. přenesená",J826,0)</f>
        <v>0</v>
      </c>
      <c r="BI826" s="138">
        <f>IF(N826="nulová",J826,0)</f>
        <v>0</v>
      </c>
      <c r="BJ826" s="15" t="s">
        <v>84</v>
      </c>
      <c r="BK826" s="138">
        <f>ROUND(I826*H826,2)</f>
        <v>0</v>
      </c>
      <c r="BL826" s="15" t="s">
        <v>214</v>
      </c>
      <c r="BM826" s="246" t="s">
        <v>1666</v>
      </c>
    </row>
    <row r="827" spans="1:65" s="2" customFormat="1" ht="16.5" customHeight="1">
      <c r="A827" s="38"/>
      <c r="B827" s="39"/>
      <c r="C827" s="234" t="s">
        <v>1667</v>
      </c>
      <c r="D827" s="234" t="s">
        <v>210</v>
      </c>
      <c r="E827" s="235" t="s">
        <v>403</v>
      </c>
      <c r="F827" s="236" t="s">
        <v>404</v>
      </c>
      <c r="G827" s="237" t="s">
        <v>239</v>
      </c>
      <c r="H827" s="238">
        <v>1</v>
      </c>
      <c r="I827" s="239"/>
      <c r="J827" s="240">
        <f>ROUND(I827*H827,2)</f>
        <v>0</v>
      </c>
      <c r="K827" s="241"/>
      <c r="L827" s="41"/>
      <c r="M827" s="242" t="s">
        <v>1</v>
      </c>
      <c r="N827" s="243" t="s">
        <v>44</v>
      </c>
      <c r="O827" s="91"/>
      <c r="P827" s="244">
        <f>O827*H827</f>
        <v>0</v>
      </c>
      <c r="Q827" s="244">
        <v>0</v>
      </c>
      <c r="R827" s="244">
        <f>Q827*H827</f>
        <v>0</v>
      </c>
      <c r="S827" s="244">
        <v>0</v>
      </c>
      <c r="T827" s="245">
        <f>S827*H827</f>
        <v>0</v>
      </c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R827" s="246" t="s">
        <v>214</v>
      </c>
      <c r="AT827" s="246" t="s">
        <v>210</v>
      </c>
      <c r="AU827" s="246" t="s">
        <v>220</v>
      </c>
      <c r="AY827" s="15" t="s">
        <v>209</v>
      </c>
      <c r="BE827" s="138">
        <f>IF(N827="základní",J827,0)</f>
        <v>0</v>
      </c>
      <c r="BF827" s="138">
        <f>IF(N827="snížená",J827,0)</f>
        <v>0</v>
      </c>
      <c r="BG827" s="138">
        <f>IF(N827="zákl. přenesená",J827,0)</f>
        <v>0</v>
      </c>
      <c r="BH827" s="138">
        <f>IF(N827="sníž. přenesená",J827,0)</f>
        <v>0</v>
      </c>
      <c r="BI827" s="138">
        <f>IF(N827="nulová",J827,0)</f>
        <v>0</v>
      </c>
      <c r="BJ827" s="15" t="s">
        <v>84</v>
      </c>
      <c r="BK827" s="138">
        <f>ROUND(I827*H827,2)</f>
        <v>0</v>
      </c>
      <c r="BL827" s="15" t="s">
        <v>214</v>
      </c>
      <c r="BM827" s="246" t="s">
        <v>1668</v>
      </c>
    </row>
    <row r="828" spans="1:65" s="2" customFormat="1" ht="16.5" customHeight="1">
      <c r="A828" s="38"/>
      <c r="B828" s="39"/>
      <c r="C828" s="247" t="s">
        <v>1669</v>
      </c>
      <c r="D828" s="247" t="s">
        <v>221</v>
      </c>
      <c r="E828" s="248" t="s">
        <v>1616</v>
      </c>
      <c r="F828" s="249" t="s">
        <v>1046</v>
      </c>
      <c r="G828" s="250" t="s">
        <v>1</v>
      </c>
      <c r="H828" s="251">
        <v>1</v>
      </c>
      <c r="I828" s="252"/>
      <c r="J828" s="253">
        <f>ROUND(I828*H828,2)</f>
        <v>0</v>
      </c>
      <c r="K828" s="254"/>
      <c r="L828" s="255"/>
      <c r="M828" s="256" t="s">
        <v>1</v>
      </c>
      <c r="N828" s="257" t="s">
        <v>44</v>
      </c>
      <c r="O828" s="91"/>
      <c r="P828" s="244">
        <f>O828*H828</f>
        <v>0</v>
      </c>
      <c r="Q828" s="244">
        <v>0</v>
      </c>
      <c r="R828" s="244">
        <f>Q828*H828</f>
        <v>0</v>
      </c>
      <c r="S828" s="244">
        <v>0</v>
      </c>
      <c r="T828" s="245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46" t="s">
        <v>234</v>
      </c>
      <c r="AT828" s="246" t="s">
        <v>221</v>
      </c>
      <c r="AU828" s="246" t="s">
        <v>220</v>
      </c>
      <c r="AY828" s="15" t="s">
        <v>209</v>
      </c>
      <c r="BE828" s="138">
        <f>IF(N828="základní",J828,0)</f>
        <v>0</v>
      </c>
      <c r="BF828" s="138">
        <f>IF(N828="snížená",J828,0)</f>
        <v>0</v>
      </c>
      <c r="BG828" s="138">
        <f>IF(N828="zákl. přenesená",J828,0)</f>
        <v>0</v>
      </c>
      <c r="BH828" s="138">
        <f>IF(N828="sníž. přenesená",J828,0)</f>
        <v>0</v>
      </c>
      <c r="BI828" s="138">
        <f>IF(N828="nulová",J828,0)</f>
        <v>0</v>
      </c>
      <c r="BJ828" s="15" t="s">
        <v>84</v>
      </c>
      <c r="BK828" s="138">
        <f>ROUND(I828*H828,2)</f>
        <v>0</v>
      </c>
      <c r="BL828" s="15" t="s">
        <v>214</v>
      </c>
      <c r="BM828" s="246" t="s">
        <v>1670</v>
      </c>
    </row>
    <row r="829" spans="1:65" s="2" customFormat="1" ht="16.5" customHeight="1">
      <c r="A829" s="38"/>
      <c r="B829" s="39"/>
      <c r="C829" s="247" t="s">
        <v>1671</v>
      </c>
      <c r="D829" s="247" t="s">
        <v>221</v>
      </c>
      <c r="E829" s="248" t="s">
        <v>377</v>
      </c>
      <c r="F829" s="249" t="s">
        <v>378</v>
      </c>
      <c r="G829" s="250" t="s">
        <v>379</v>
      </c>
      <c r="H829" s="251">
        <v>1</v>
      </c>
      <c r="I829" s="252"/>
      <c r="J829" s="253">
        <f>ROUND(I829*H829,2)</f>
        <v>0</v>
      </c>
      <c r="K829" s="254"/>
      <c r="L829" s="255"/>
      <c r="M829" s="256" t="s">
        <v>1</v>
      </c>
      <c r="N829" s="257" t="s">
        <v>44</v>
      </c>
      <c r="O829" s="91"/>
      <c r="P829" s="244">
        <f>O829*H829</f>
        <v>0</v>
      </c>
      <c r="Q829" s="244">
        <v>0.001</v>
      </c>
      <c r="R829" s="244">
        <f>Q829*H829</f>
        <v>0.001</v>
      </c>
      <c r="S829" s="244">
        <v>0</v>
      </c>
      <c r="T829" s="245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46" t="s">
        <v>234</v>
      </c>
      <c r="AT829" s="246" t="s">
        <v>221</v>
      </c>
      <c r="AU829" s="246" t="s">
        <v>220</v>
      </c>
      <c r="AY829" s="15" t="s">
        <v>209</v>
      </c>
      <c r="BE829" s="138">
        <f>IF(N829="základní",J829,0)</f>
        <v>0</v>
      </c>
      <c r="BF829" s="138">
        <f>IF(N829="snížená",J829,0)</f>
        <v>0</v>
      </c>
      <c r="BG829" s="138">
        <f>IF(N829="zákl. přenesená",J829,0)</f>
        <v>0</v>
      </c>
      <c r="BH829" s="138">
        <f>IF(N829="sníž. přenesená",J829,0)</f>
        <v>0</v>
      </c>
      <c r="BI829" s="138">
        <f>IF(N829="nulová",J829,0)</f>
        <v>0</v>
      </c>
      <c r="BJ829" s="15" t="s">
        <v>84</v>
      </c>
      <c r="BK829" s="138">
        <f>ROUND(I829*H829,2)</f>
        <v>0</v>
      </c>
      <c r="BL829" s="15" t="s">
        <v>214</v>
      </c>
      <c r="BM829" s="246" t="s">
        <v>1672</v>
      </c>
    </row>
    <row r="830" spans="1:65" s="2" customFormat="1" ht="16.5" customHeight="1">
      <c r="A830" s="38"/>
      <c r="B830" s="39"/>
      <c r="C830" s="247" t="s">
        <v>1673</v>
      </c>
      <c r="D830" s="247" t="s">
        <v>221</v>
      </c>
      <c r="E830" s="248" t="s">
        <v>382</v>
      </c>
      <c r="F830" s="249" t="s">
        <v>383</v>
      </c>
      <c r="G830" s="250" t="s">
        <v>239</v>
      </c>
      <c r="H830" s="251">
        <v>1</v>
      </c>
      <c r="I830" s="252"/>
      <c r="J830" s="253">
        <f>ROUND(I830*H830,2)</f>
        <v>0</v>
      </c>
      <c r="K830" s="254"/>
      <c r="L830" s="255"/>
      <c r="M830" s="256" t="s">
        <v>1</v>
      </c>
      <c r="N830" s="257" t="s">
        <v>44</v>
      </c>
      <c r="O830" s="91"/>
      <c r="P830" s="244">
        <f>O830*H830</f>
        <v>0</v>
      </c>
      <c r="Q830" s="244">
        <v>0</v>
      </c>
      <c r="R830" s="244">
        <f>Q830*H830</f>
        <v>0</v>
      </c>
      <c r="S830" s="244">
        <v>0</v>
      </c>
      <c r="T830" s="245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246" t="s">
        <v>234</v>
      </c>
      <c r="AT830" s="246" t="s">
        <v>221</v>
      </c>
      <c r="AU830" s="246" t="s">
        <v>220</v>
      </c>
      <c r="AY830" s="15" t="s">
        <v>209</v>
      </c>
      <c r="BE830" s="138">
        <f>IF(N830="základní",J830,0)</f>
        <v>0</v>
      </c>
      <c r="BF830" s="138">
        <f>IF(N830="snížená",J830,0)</f>
        <v>0</v>
      </c>
      <c r="BG830" s="138">
        <f>IF(N830="zákl. přenesená",J830,0)</f>
        <v>0</v>
      </c>
      <c r="BH830" s="138">
        <f>IF(N830="sníž. přenesená",J830,0)</f>
        <v>0</v>
      </c>
      <c r="BI830" s="138">
        <f>IF(N830="nulová",J830,0)</f>
        <v>0</v>
      </c>
      <c r="BJ830" s="15" t="s">
        <v>84</v>
      </c>
      <c r="BK830" s="138">
        <f>ROUND(I830*H830,2)</f>
        <v>0</v>
      </c>
      <c r="BL830" s="15" t="s">
        <v>214</v>
      </c>
      <c r="BM830" s="246" t="s">
        <v>1674</v>
      </c>
    </row>
    <row r="831" spans="1:65" s="2" customFormat="1" ht="24.15" customHeight="1">
      <c r="A831" s="38"/>
      <c r="B831" s="39"/>
      <c r="C831" s="234" t="s">
        <v>1675</v>
      </c>
      <c r="D831" s="234" t="s">
        <v>210</v>
      </c>
      <c r="E831" s="235" t="s">
        <v>386</v>
      </c>
      <c r="F831" s="236" t="s">
        <v>387</v>
      </c>
      <c r="G831" s="237" t="s">
        <v>246</v>
      </c>
      <c r="H831" s="238">
        <v>1</v>
      </c>
      <c r="I831" s="239"/>
      <c r="J831" s="240">
        <f>ROUND(I831*H831,2)</f>
        <v>0</v>
      </c>
      <c r="K831" s="241"/>
      <c r="L831" s="41"/>
      <c r="M831" s="242" t="s">
        <v>1</v>
      </c>
      <c r="N831" s="243" t="s">
        <v>44</v>
      </c>
      <c r="O831" s="91"/>
      <c r="P831" s="244">
        <f>O831*H831</f>
        <v>0</v>
      </c>
      <c r="Q831" s="244">
        <v>0</v>
      </c>
      <c r="R831" s="244">
        <f>Q831*H831</f>
        <v>0</v>
      </c>
      <c r="S831" s="244">
        <v>0</v>
      </c>
      <c r="T831" s="245">
        <f>S831*H831</f>
        <v>0</v>
      </c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R831" s="246" t="s">
        <v>214</v>
      </c>
      <c r="AT831" s="246" t="s">
        <v>210</v>
      </c>
      <c r="AU831" s="246" t="s">
        <v>220</v>
      </c>
      <c r="AY831" s="15" t="s">
        <v>209</v>
      </c>
      <c r="BE831" s="138">
        <f>IF(N831="základní",J831,0)</f>
        <v>0</v>
      </c>
      <c r="BF831" s="138">
        <f>IF(N831="snížená",J831,0)</f>
        <v>0</v>
      </c>
      <c r="BG831" s="138">
        <f>IF(N831="zákl. přenesená",J831,0)</f>
        <v>0</v>
      </c>
      <c r="BH831" s="138">
        <f>IF(N831="sníž. přenesená",J831,0)</f>
        <v>0</v>
      </c>
      <c r="BI831" s="138">
        <f>IF(N831="nulová",J831,0)</f>
        <v>0</v>
      </c>
      <c r="BJ831" s="15" t="s">
        <v>84</v>
      </c>
      <c r="BK831" s="138">
        <f>ROUND(I831*H831,2)</f>
        <v>0</v>
      </c>
      <c r="BL831" s="15" t="s">
        <v>214</v>
      </c>
      <c r="BM831" s="246" t="s">
        <v>1676</v>
      </c>
    </row>
    <row r="832" spans="1:65" s="2" customFormat="1" ht="21.75" customHeight="1">
      <c r="A832" s="38"/>
      <c r="B832" s="39"/>
      <c r="C832" s="247" t="s">
        <v>1677</v>
      </c>
      <c r="D832" s="247" t="s">
        <v>221</v>
      </c>
      <c r="E832" s="248" t="s">
        <v>390</v>
      </c>
      <c r="F832" s="249" t="s">
        <v>391</v>
      </c>
      <c r="G832" s="250" t="s">
        <v>392</v>
      </c>
      <c r="H832" s="251">
        <v>1</v>
      </c>
      <c r="I832" s="252"/>
      <c r="J832" s="253">
        <f>ROUND(I832*H832,2)</f>
        <v>0</v>
      </c>
      <c r="K832" s="254"/>
      <c r="L832" s="255"/>
      <c r="M832" s="256" t="s">
        <v>1</v>
      </c>
      <c r="N832" s="257" t="s">
        <v>44</v>
      </c>
      <c r="O832" s="91"/>
      <c r="P832" s="244">
        <f>O832*H832</f>
        <v>0</v>
      </c>
      <c r="Q832" s="244">
        <v>0</v>
      </c>
      <c r="R832" s="244">
        <f>Q832*H832</f>
        <v>0</v>
      </c>
      <c r="S832" s="244">
        <v>0</v>
      </c>
      <c r="T832" s="245">
        <f>S832*H832</f>
        <v>0</v>
      </c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R832" s="246" t="s">
        <v>234</v>
      </c>
      <c r="AT832" s="246" t="s">
        <v>221</v>
      </c>
      <c r="AU832" s="246" t="s">
        <v>220</v>
      </c>
      <c r="AY832" s="15" t="s">
        <v>209</v>
      </c>
      <c r="BE832" s="138">
        <f>IF(N832="základní",J832,0)</f>
        <v>0</v>
      </c>
      <c r="BF832" s="138">
        <f>IF(N832="snížená",J832,0)</f>
        <v>0</v>
      </c>
      <c r="BG832" s="138">
        <f>IF(N832="zákl. přenesená",J832,0)</f>
        <v>0</v>
      </c>
      <c r="BH832" s="138">
        <f>IF(N832="sníž. přenesená",J832,0)</f>
        <v>0</v>
      </c>
      <c r="BI832" s="138">
        <f>IF(N832="nulová",J832,0)</f>
        <v>0</v>
      </c>
      <c r="BJ832" s="15" t="s">
        <v>84</v>
      </c>
      <c r="BK832" s="138">
        <f>ROUND(I832*H832,2)</f>
        <v>0</v>
      </c>
      <c r="BL832" s="15" t="s">
        <v>214</v>
      </c>
      <c r="BM832" s="246" t="s">
        <v>1678</v>
      </c>
    </row>
    <row r="833" spans="1:65" s="2" customFormat="1" ht="16.5" customHeight="1">
      <c r="A833" s="38"/>
      <c r="B833" s="39"/>
      <c r="C833" s="247" t="s">
        <v>1679</v>
      </c>
      <c r="D833" s="247" t="s">
        <v>221</v>
      </c>
      <c r="E833" s="248" t="s">
        <v>395</v>
      </c>
      <c r="F833" s="249" t="s">
        <v>396</v>
      </c>
      <c r="G833" s="250" t="s">
        <v>239</v>
      </c>
      <c r="H833" s="251">
        <v>1</v>
      </c>
      <c r="I833" s="252"/>
      <c r="J833" s="253">
        <f>ROUND(I833*H833,2)</f>
        <v>0</v>
      </c>
      <c r="K833" s="254"/>
      <c r="L833" s="255"/>
      <c r="M833" s="256" t="s">
        <v>1</v>
      </c>
      <c r="N833" s="257" t="s">
        <v>44</v>
      </c>
      <c r="O833" s="91"/>
      <c r="P833" s="244">
        <f>O833*H833</f>
        <v>0</v>
      </c>
      <c r="Q833" s="244">
        <v>1E-05</v>
      </c>
      <c r="R833" s="244">
        <f>Q833*H833</f>
        <v>1E-05</v>
      </c>
      <c r="S833" s="244">
        <v>0</v>
      </c>
      <c r="T833" s="245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46" t="s">
        <v>234</v>
      </c>
      <c r="AT833" s="246" t="s">
        <v>221</v>
      </c>
      <c r="AU833" s="246" t="s">
        <v>220</v>
      </c>
      <c r="AY833" s="15" t="s">
        <v>209</v>
      </c>
      <c r="BE833" s="138">
        <f>IF(N833="základní",J833,0)</f>
        <v>0</v>
      </c>
      <c r="BF833" s="138">
        <f>IF(N833="snížená",J833,0)</f>
        <v>0</v>
      </c>
      <c r="BG833" s="138">
        <f>IF(N833="zákl. přenesená",J833,0)</f>
        <v>0</v>
      </c>
      <c r="BH833" s="138">
        <f>IF(N833="sníž. přenesená",J833,0)</f>
        <v>0</v>
      </c>
      <c r="BI833" s="138">
        <f>IF(N833="nulová",J833,0)</f>
        <v>0</v>
      </c>
      <c r="BJ833" s="15" t="s">
        <v>84</v>
      </c>
      <c r="BK833" s="138">
        <f>ROUND(I833*H833,2)</f>
        <v>0</v>
      </c>
      <c r="BL833" s="15" t="s">
        <v>214</v>
      </c>
      <c r="BM833" s="246" t="s">
        <v>1680</v>
      </c>
    </row>
    <row r="834" spans="1:65" s="2" customFormat="1" ht="16.5" customHeight="1">
      <c r="A834" s="38"/>
      <c r="B834" s="39"/>
      <c r="C834" s="247" t="s">
        <v>1681</v>
      </c>
      <c r="D834" s="247" t="s">
        <v>221</v>
      </c>
      <c r="E834" s="248" t="s">
        <v>651</v>
      </c>
      <c r="F834" s="249" t="s">
        <v>652</v>
      </c>
      <c r="G834" s="250" t="s">
        <v>239</v>
      </c>
      <c r="H834" s="251">
        <v>1</v>
      </c>
      <c r="I834" s="252"/>
      <c r="J834" s="253">
        <f>ROUND(I834*H834,2)</f>
        <v>0</v>
      </c>
      <c r="K834" s="254"/>
      <c r="L834" s="255"/>
      <c r="M834" s="256" t="s">
        <v>1</v>
      </c>
      <c r="N834" s="257" t="s">
        <v>44</v>
      </c>
      <c r="O834" s="91"/>
      <c r="P834" s="244">
        <f>O834*H834</f>
        <v>0</v>
      </c>
      <c r="Q834" s="244">
        <v>0.0037</v>
      </c>
      <c r="R834" s="244">
        <f>Q834*H834</f>
        <v>0.0037</v>
      </c>
      <c r="S834" s="244">
        <v>0</v>
      </c>
      <c r="T834" s="245">
        <f>S834*H834</f>
        <v>0</v>
      </c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R834" s="246" t="s">
        <v>234</v>
      </c>
      <c r="AT834" s="246" t="s">
        <v>221</v>
      </c>
      <c r="AU834" s="246" t="s">
        <v>220</v>
      </c>
      <c r="AY834" s="15" t="s">
        <v>209</v>
      </c>
      <c r="BE834" s="138">
        <f>IF(N834="základní",J834,0)</f>
        <v>0</v>
      </c>
      <c r="BF834" s="138">
        <f>IF(N834="snížená",J834,0)</f>
        <v>0</v>
      </c>
      <c r="BG834" s="138">
        <f>IF(N834="zákl. přenesená",J834,0)</f>
        <v>0</v>
      </c>
      <c r="BH834" s="138">
        <f>IF(N834="sníž. přenesená",J834,0)</f>
        <v>0</v>
      </c>
      <c r="BI834" s="138">
        <f>IF(N834="nulová",J834,0)</f>
        <v>0</v>
      </c>
      <c r="BJ834" s="15" t="s">
        <v>84</v>
      </c>
      <c r="BK834" s="138">
        <f>ROUND(I834*H834,2)</f>
        <v>0</v>
      </c>
      <c r="BL834" s="15" t="s">
        <v>214</v>
      </c>
      <c r="BM834" s="246" t="s">
        <v>1682</v>
      </c>
    </row>
    <row r="835" spans="1:65" s="2" customFormat="1" ht="16.5" customHeight="1">
      <c r="A835" s="38"/>
      <c r="B835" s="39"/>
      <c r="C835" s="247" t="s">
        <v>1683</v>
      </c>
      <c r="D835" s="247" t="s">
        <v>221</v>
      </c>
      <c r="E835" s="248" t="s">
        <v>1684</v>
      </c>
      <c r="F835" s="249" t="s">
        <v>446</v>
      </c>
      <c r="G835" s="250" t="s">
        <v>239</v>
      </c>
      <c r="H835" s="251">
        <v>1</v>
      </c>
      <c r="I835" s="252"/>
      <c r="J835" s="253">
        <f>ROUND(I835*H835,2)</f>
        <v>0</v>
      </c>
      <c r="K835" s="254"/>
      <c r="L835" s="255"/>
      <c r="M835" s="256" t="s">
        <v>1</v>
      </c>
      <c r="N835" s="257" t="s">
        <v>44</v>
      </c>
      <c r="O835" s="91"/>
      <c r="P835" s="244">
        <f>O835*H835</f>
        <v>0</v>
      </c>
      <c r="Q835" s="244">
        <v>0</v>
      </c>
      <c r="R835" s="244">
        <f>Q835*H835</f>
        <v>0</v>
      </c>
      <c r="S835" s="244">
        <v>0</v>
      </c>
      <c r="T835" s="245">
        <f>S835*H835</f>
        <v>0</v>
      </c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R835" s="246" t="s">
        <v>234</v>
      </c>
      <c r="AT835" s="246" t="s">
        <v>221</v>
      </c>
      <c r="AU835" s="246" t="s">
        <v>220</v>
      </c>
      <c r="AY835" s="15" t="s">
        <v>209</v>
      </c>
      <c r="BE835" s="138">
        <f>IF(N835="základní",J835,0)</f>
        <v>0</v>
      </c>
      <c r="BF835" s="138">
        <f>IF(N835="snížená",J835,0)</f>
        <v>0</v>
      </c>
      <c r="BG835" s="138">
        <f>IF(N835="zákl. přenesená",J835,0)</f>
        <v>0</v>
      </c>
      <c r="BH835" s="138">
        <f>IF(N835="sníž. přenesená",J835,0)</f>
        <v>0</v>
      </c>
      <c r="BI835" s="138">
        <f>IF(N835="nulová",J835,0)</f>
        <v>0</v>
      </c>
      <c r="BJ835" s="15" t="s">
        <v>84</v>
      </c>
      <c r="BK835" s="138">
        <f>ROUND(I835*H835,2)</f>
        <v>0</v>
      </c>
      <c r="BL835" s="15" t="s">
        <v>214</v>
      </c>
      <c r="BM835" s="246" t="s">
        <v>1685</v>
      </c>
    </row>
    <row r="836" spans="1:65" s="2" customFormat="1" ht="16.5" customHeight="1">
      <c r="A836" s="38"/>
      <c r="B836" s="39"/>
      <c r="C836" s="234" t="s">
        <v>1686</v>
      </c>
      <c r="D836" s="234" t="s">
        <v>210</v>
      </c>
      <c r="E836" s="235" t="s">
        <v>403</v>
      </c>
      <c r="F836" s="236" t="s">
        <v>404</v>
      </c>
      <c r="G836" s="237" t="s">
        <v>239</v>
      </c>
      <c r="H836" s="238">
        <v>1</v>
      </c>
      <c r="I836" s="239"/>
      <c r="J836" s="240">
        <f>ROUND(I836*H836,2)</f>
        <v>0</v>
      </c>
      <c r="K836" s="241"/>
      <c r="L836" s="41"/>
      <c r="M836" s="242" t="s">
        <v>1</v>
      </c>
      <c r="N836" s="243" t="s">
        <v>44</v>
      </c>
      <c r="O836" s="91"/>
      <c r="P836" s="244">
        <f>O836*H836</f>
        <v>0</v>
      </c>
      <c r="Q836" s="244">
        <v>0</v>
      </c>
      <c r="R836" s="244">
        <f>Q836*H836</f>
        <v>0</v>
      </c>
      <c r="S836" s="244">
        <v>0</v>
      </c>
      <c r="T836" s="245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46" t="s">
        <v>214</v>
      </c>
      <c r="AT836" s="246" t="s">
        <v>210</v>
      </c>
      <c r="AU836" s="246" t="s">
        <v>220</v>
      </c>
      <c r="AY836" s="15" t="s">
        <v>209</v>
      </c>
      <c r="BE836" s="138">
        <f>IF(N836="základní",J836,0)</f>
        <v>0</v>
      </c>
      <c r="BF836" s="138">
        <f>IF(N836="snížená",J836,0)</f>
        <v>0</v>
      </c>
      <c r="BG836" s="138">
        <f>IF(N836="zákl. přenesená",J836,0)</f>
        <v>0</v>
      </c>
      <c r="BH836" s="138">
        <f>IF(N836="sníž. přenesená",J836,0)</f>
        <v>0</v>
      </c>
      <c r="BI836" s="138">
        <f>IF(N836="nulová",J836,0)</f>
        <v>0</v>
      </c>
      <c r="BJ836" s="15" t="s">
        <v>84</v>
      </c>
      <c r="BK836" s="138">
        <f>ROUND(I836*H836,2)</f>
        <v>0</v>
      </c>
      <c r="BL836" s="15" t="s">
        <v>214</v>
      </c>
      <c r="BM836" s="246" t="s">
        <v>1687</v>
      </c>
    </row>
    <row r="837" spans="1:65" s="2" customFormat="1" ht="16.5" customHeight="1">
      <c r="A837" s="38"/>
      <c r="B837" s="39"/>
      <c r="C837" s="247" t="s">
        <v>1688</v>
      </c>
      <c r="D837" s="247" t="s">
        <v>221</v>
      </c>
      <c r="E837" s="248" t="s">
        <v>1067</v>
      </c>
      <c r="F837" s="249" t="s">
        <v>1068</v>
      </c>
      <c r="G837" s="250" t="s">
        <v>239</v>
      </c>
      <c r="H837" s="251">
        <v>1</v>
      </c>
      <c r="I837" s="252"/>
      <c r="J837" s="253">
        <f>ROUND(I837*H837,2)</f>
        <v>0</v>
      </c>
      <c r="K837" s="254"/>
      <c r="L837" s="255"/>
      <c r="M837" s="256" t="s">
        <v>1</v>
      </c>
      <c r="N837" s="257" t="s">
        <v>44</v>
      </c>
      <c r="O837" s="91"/>
      <c r="P837" s="244">
        <f>O837*H837</f>
        <v>0</v>
      </c>
      <c r="Q837" s="244">
        <v>0</v>
      </c>
      <c r="R837" s="244">
        <f>Q837*H837</f>
        <v>0</v>
      </c>
      <c r="S837" s="244">
        <v>0</v>
      </c>
      <c r="T837" s="245">
        <f>S837*H837</f>
        <v>0</v>
      </c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R837" s="246" t="s">
        <v>234</v>
      </c>
      <c r="AT837" s="246" t="s">
        <v>221</v>
      </c>
      <c r="AU837" s="246" t="s">
        <v>220</v>
      </c>
      <c r="AY837" s="15" t="s">
        <v>209</v>
      </c>
      <c r="BE837" s="138">
        <f>IF(N837="základní",J837,0)</f>
        <v>0</v>
      </c>
      <c r="BF837" s="138">
        <f>IF(N837="snížená",J837,0)</f>
        <v>0</v>
      </c>
      <c r="BG837" s="138">
        <f>IF(N837="zákl. přenesená",J837,0)</f>
        <v>0</v>
      </c>
      <c r="BH837" s="138">
        <f>IF(N837="sníž. přenesená",J837,0)</f>
        <v>0</v>
      </c>
      <c r="BI837" s="138">
        <f>IF(N837="nulová",J837,0)</f>
        <v>0</v>
      </c>
      <c r="BJ837" s="15" t="s">
        <v>84</v>
      </c>
      <c r="BK837" s="138">
        <f>ROUND(I837*H837,2)</f>
        <v>0</v>
      </c>
      <c r="BL837" s="15" t="s">
        <v>214</v>
      </c>
      <c r="BM837" s="246" t="s">
        <v>1689</v>
      </c>
    </row>
    <row r="838" spans="1:63" s="13" customFormat="1" ht="20.85" customHeight="1">
      <c r="A838" s="13"/>
      <c r="B838" s="260"/>
      <c r="C838" s="261"/>
      <c r="D838" s="262" t="s">
        <v>78</v>
      </c>
      <c r="E838" s="262" t="s">
        <v>1690</v>
      </c>
      <c r="F838" s="262" t="s">
        <v>1691</v>
      </c>
      <c r="G838" s="261"/>
      <c r="H838" s="261"/>
      <c r="I838" s="263"/>
      <c r="J838" s="264">
        <f>BK838</f>
        <v>0</v>
      </c>
      <c r="K838" s="261"/>
      <c r="L838" s="265"/>
      <c r="M838" s="266"/>
      <c r="N838" s="267"/>
      <c r="O838" s="267"/>
      <c r="P838" s="268">
        <f>P839+P840+P841</f>
        <v>0</v>
      </c>
      <c r="Q838" s="267"/>
      <c r="R838" s="268">
        <f>R839+R840+R841</f>
        <v>0.02477</v>
      </c>
      <c r="S838" s="267"/>
      <c r="T838" s="269">
        <f>T839+T840+T841</f>
        <v>0</v>
      </c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R838" s="270" t="s">
        <v>84</v>
      </c>
      <c r="AT838" s="271" t="s">
        <v>78</v>
      </c>
      <c r="AU838" s="271" t="s">
        <v>220</v>
      </c>
      <c r="AY838" s="270" t="s">
        <v>209</v>
      </c>
      <c r="BK838" s="272">
        <f>BK839+BK840+BK841</f>
        <v>0</v>
      </c>
    </row>
    <row r="839" spans="1:65" s="2" customFormat="1" ht="16.5" customHeight="1">
      <c r="A839" s="38"/>
      <c r="B839" s="39"/>
      <c r="C839" s="247" t="s">
        <v>1692</v>
      </c>
      <c r="D839" s="247" t="s">
        <v>221</v>
      </c>
      <c r="E839" s="248" t="s">
        <v>1586</v>
      </c>
      <c r="F839" s="249" t="s">
        <v>1587</v>
      </c>
      <c r="G839" s="250" t="s">
        <v>239</v>
      </c>
      <c r="H839" s="251">
        <v>1</v>
      </c>
      <c r="I839" s="252"/>
      <c r="J839" s="253">
        <f>ROUND(I839*H839,2)</f>
        <v>0</v>
      </c>
      <c r="K839" s="254"/>
      <c r="L839" s="255"/>
      <c r="M839" s="256" t="s">
        <v>1</v>
      </c>
      <c r="N839" s="257" t="s">
        <v>44</v>
      </c>
      <c r="O839" s="91"/>
      <c r="P839" s="244">
        <f>O839*H839</f>
        <v>0</v>
      </c>
      <c r="Q839" s="244">
        <v>0</v>
      </c>
      <c r="R839" s="244">
        <f>Q839*H839</f>
        <v>0</v>
      </c>
      <c r="S839" s="244">
        <v>0</v>
      </c>
      <c r="T839" s="245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46" t="s">
        <v>234</v>
      </c>
      <c r="AT839" s="246" t="s">
        <v>221</v>
      </c>
      <c r="AU839" s="246" t="s">
        <v>214</v>
      </c>
      <c r="AY839" s="15" t="s">
        <v>209</v>
      </c>
      <c r="BE839" s="138">
        <f>IF(N839="základní",J839,0)</f>
        <v>0</v>
      </c>
      <c r="BF839" s="138">
        <f>IF(N839="snížená",J839,0)</f>
        <v>0</v>
      </c>
      <c r="BG839" s="138">
        <f>IF(N839="zákl. přenesená",J839,0)</f>
        <v>0</v>
      </c>
      <c r="BH839" s="138">
        <f>IF(N839="sníž. přenesená",J839,0)</f>
        <v>0</v>
      </c>
      <c r="BI839" s="138">
        <f>IF(N839="nulová",J839,0)</f>
        <v>0</v>
      </c>
      <c r="BJ839" s="15" t="s">
        <v>84</v>
      </c>
      <c r="BK839" s="138">
        <f>ROUND(I839*H839,2)</f>
        <v>0</v>
      </c>
      <c r="BL839" s="15" t="s">
        <v>214</v>
      </c>
      <c r="BM839" s="246" t="s">
        <v>1693</v>
      </c>
    </row>
    <row r="840" spans="1:65" s="2" customFormat="1" ht="24.15" customHeight="1">
      <c r="A840" s="38"/>
      <c r="B840" s="39"/>
      <c r="C840" s="234" t="s">
        <v>1694</v>
      </c>
      <c r="D840" s="234" t="s">
        <v>210</v>
      </c>
      <c r="E840" s="235" t="s">
        <v>324</v>
      </c>
      <c r="F840" s="236" t="s">
        <v>325</v>
      </c>
      <c r="G840" s="237" t="s">
        <v>239</v>
      </c>
      <c r="H840" s="238">
        <v>1</v>
      </c>
      <c r="I840" s="239"/>
      <c r="J840" s="240">
        <f>ROUND(I840*H840,2)</f>
        <v>0</v>
      </c>
      <c r="K840" s="241"/>
      <c r="L840" s="41"/>
      <c r="M840" s="242" t="s">
        <v>1</v>
      </c>
      <c r="N840" s="243" t="s">
        <v>44</v>
      </c>
      <c r="O840" s="91"/>
      <c r="P840" s="244">
        <f>O840*H840</f>
        <v>0</v>
      </c>
      <c r="Q840" s="244">
        <v>0</v>
      </c>
      <c r="R840" s="244">
        <f>Q840*H840</f>
        <v>0</v>
      </c>
      <c r="S840" s="244">
        <v>0</v>
      </c>
      <c r="T840" s="245">
        <f>S840*H840</f>
        <v>0</v>
      </c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R840" s="246" t="s">
        <v>214</v>
      </c>
      <c r="AT840" s="246" t="s">
        <v>210</v>
      </c>
      <c r="AU840" s="246" t="s">
        <v>214</v>
      </c>
      <c r="AY840" s="15" t="s">
        <v>209</v>
      </c>
      <c r="BE840" s="138">
        <f>IF(N840="základní",J840,0)</f>
        <v>0</v>
      </c>
      <c r="BF840" s="138">
        <f>IF(N840="snížená",J840,0)</f>
        <v>0</v>
      </c>
      <c r="BG840" s="138">
        <f>IF(N840="zákl. přenesená",J840,0)</f>
        <v>0</v>
      </c>
      <c r="BH840" s="138">
        <f>IF(N840="sníž. přenesená",J840,0)</f>
        <v>0</v>
      </c>
      <c r="BI840" s="138">
        <f>IF(N840="nulová",J840,0)</f>
        <v>0</v>
      </c>
      <c r="BJ840" s="15" t="s">
        <v>84</v>
      </c>
      <c r="BK840" s="138">
        <f>ROUND(I840*H840,2)</f>
        <v>0</v>
      </c>
      <c r="BL840" s="15" t="s">
        <v>214</v>
      </c>
      <c r="BM840" s="246" t="s">
        <v>1695</v>
      </c>
    </row>
    <row r="841" spans="1:63" s="13" customFormat="1" ht="20.85" customHeight="1">
      <c r="A841" s="13"/>
      <c r="B841" s="260"/>
      <c r="C841" s="261"/>
      <c r="D841" s="262" t="s">
        <v>78</v>
      </c>
      <c r="E841" s="262" t="s">
        <v>1696</v>
      </c>
      <c r="F841" s="262" t="s">
        <v>1697</v>
      </c>
      <c r="G841" s="261"/>
      <c r="H841" s="261"/>
      <c r="I841" s="263"/>
      <c r="J841" s="264">
        <f>BK841</f>
        <v>0</v>
      </c>
      <c r="K841" s="261"/>
      <c r="L841" s="265"/>
      <c r="M841" s="266"/>
      <c r="N841" s="267"/>
      <c r="O841" s="267"/>
      <c r="P841" s="268">
        <f>P842+SUM(P843:P863)</f>
        <v>0</v>
      </c>
      <c r="Q841" s="267"/>
      <c r="R841" s="268">
        <f>R842+SUM(R843:R863)</f>
        <v>0.02477</v>
      </c>
      <c r="S841" s="267"/>
      <c r="T841" s="269">
        <f>T842+SUM(T843:T863)</f>
        <v>0</v>
      </c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R841" s="270" t="s">
        <v>84</v>
      </c>
      <c r="AT841" s="271" t="s">
        <v>78</v>
      </c>
      <c r="AU841" s="271" t="s">
        <v>214</v>
      </c>
      <c r="AY841" s="270" t="s">
        <v>209</v>
      </c>
      <c r="BK841" s="272">
        <f>BK842+SUM(BK843:BK863)</f>
        <v>0</v>
      </c>
    </row>
    <row r="842" spans="1:65" s="2" customFormat="1" ht="24.15" customHeight="1">
      <c r="A842" s="38"/>
      <c r="B842" s="39"/>
      <c r="C842" s="234" t="s">
        <v>1698</v>
      </c>
      <c r="D842" s="234" t="s">
        <v>210</v>
      </c>
      <c r="E842" s="235" t="s">
        <v>336</v>
      </c>
      <c r="F842" s="236" t="s">
        <v>337</v>
      </c>
      <c r="G842" s="237" t="s">
        <v>239</v>
      </c>
      <c r="H842" s="238">
        <v>1</v>
      </c>
      <c r="I842" s="239"/>
      <c r="J842" s="240">
        <f>ROUND(I842*H842,2)</f>
        <v>0</v>
      </c>
      <c r="K842" s="241"/>
      <c r="L842" s="41"/>
      <c r="M842" s="242" t="s">
        <v>1</v>
      </c>
      <c r="N842" s="243" t="s">
        <v>44</v>
      </c>
      <c r="O842" s="91"/>
      <c r="P842" s="244">
        <f>O842*H842</f>
        <v>0</v>
      </c>
      <c r="Q842" s="244">
        <v>0</v>
      </c>
      <c r="R842" s="244">
        <f>Q842*H842</f>
        <v>0</v>
      </c>
      <c r="S842" s="244">
        <v>0</v>
      </c>
      <c r="T842" s="245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46" t="s">
        <v>214</v>
      </c>
      <c r="AT842" s="246" t="s">
        <v>210</v>
      </c>
      <c r="AU842" s="246" t="s">
        <v>497</v>
      </c>
      <c r="AY842" s="15" t="s">
        <v>209</v>
      </c>
      <c r="BE842" s="138">
        <f>IF(N842="základní",J842,0)</f>
        <v>0</v>
      </c>
      <c r="BF842" s="138">
        <f>IF(N842="snížená",J842,0)</f>
        <v>0</v>
      </c>
      <c r="BG842" s="138">
        <f>IF(N842="zákl. přenesená",J842,0)</f>
        <v>0</v>
      </c>
      <c r="BH842" s="138">
        <f>IF(N842="sníž. přenesená",J842,0)</f>
        <v>0</v>
      </c>
      <c r="BI842" s="138">
        <f>IF(N842="nulová",J842,0)</f>
        <v>0</v>
      </c>
      <c r="BJ842" s="15" t="s">
        <v>84</v>
      </c>
      <c r="BK842" s="138">
        <f>ROUND(I842*H842,2)</f>
        <v>0</v>
      </c>
      <c r="BL842" s="15" t="s">
        <v>214</v>
      </c>
      <c r="BM842" s="246" t="s">
        <v>1699</v>
      </c>
    </row>
    <row r="843" spans="1:65" s="2" customFormat="1" ht="16.5" customHeight="1">
      <c r="A843" s="38"/>
      <c r="B843" s="39"/>
      <c r="C843" s="247" t="s">
        <v>1700</v>
      </c>
      <c r="D843" s="247" t="s">
        <v>221</v>
      </c>
      <c r="E843" s="248" t="s">
        <v>340</v>
      </c>
      <c r="F843" s="249" t="s">
        <v>341</v>
      </c>
      <c r="G843" s="250" t="s">
        <v>239</v>
      </c>
      <c r="H843" s="251">
        <v>1</v>
      </c>
      <c r="I843" s="252"/>
      <c r="J843" s="253">
        <f>ROUND(I843*H843,2)</f>
        <v>0</v>
      </c>
      <c r="K843" s="254"/>
      <c r="L843" s="255"/>
      <c r="M843" s="256" t="s">
        <v>1</v>
      </c>
      <c r="N843" s="257" t="s">
        <v>44</v>
      </c>
      <c r="O843" s="91"/>
      <c r="P843" s="244">
        <f>O843*H843</f>
        <v>0</v>
      </c>
      <c r="Q843" s="244">
        <v>0</v>
      </c>
      <c r="R843" s="244">
        <f>Q843*H843</f>
        <v>0</v>
      </c>
      <c r="S843" s="244">
        <v>0</v>
      </c>
      <c r="T843" s="245">
        <f>S843*H843</f>
        <v>0</v>
      </c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R843" s="246" t="s">
        <v>234</v>
      </c>
      <c r="AT843" s="246" t="s">
        <v>221</v>
      </c>
      <c r="AU843" s="246" t="s">
        <v>497</v>
      </c>
      <c r="AY843" s="15" t="s">
        <v>209</v>
      </c>
      <c r="BE843" s="138">
        <f>IF(N843="základní",J843,0)</f>
        <v>0</v>
      </c>
      <c r="BF843" s="138">
        <f>IF(N843="snížená",J843,0)</f>
        <v>0</v>
      </c>
      <c r="BG843" s="138">
        <f>IF(N843="zákl. přenesená",J843,0)</f>
        <v>0</v>
      </c>
      <c r="BH843" s="138">
        <f>IF(N843="sníž. přenesená",J843,0)</f>
        <v>0</v>
      </c>
      <c r="BI843" s="138">
        <f>IF(N843="nulová",J843,0)</f>
        <v>0</v>
      </c>
      <c r="BJ843" s="15" t="s">
        <v>84</v>
      </c>
      <c r="BK843" s="138">
        <f>ROUND(I843*H843,2)</f>
        <v>0</v>
      </c>
      <c r="BL843" s="15" t="s">
        <v>214</v>
      </c>
      <c r="BM843" s="246" t="s">
        <v>1701</v>
      </c>
    </row>
    <row r="844" spans="1:65" s="2" customFormat="1" ht="24.15" customHeight="1">
      <c r="A844" s="38"/>
      <c r="B844" s="39"/>
      <c r="C844" s="234" t="s">
        <v>1702</v>
      </c>
      <c r="D844" s="234" t="s">
        <v>210</v>
      </c>
      <c r="E844" s="235" t="s">
        <v>344</v>
      </c>
      <c r="F844" s="236" t="s">
        <v>345</v>
      </c>
      <c r="G844" s="237" t="s">
        <v>246</v>
      </c>
      <c r="H844" s="238">
        <v>2</v>
      </c>
      <c r="I844" s="239"/>
      <c r="J844" s="240">
        <f>ROUND(I844*H844,2)</f>
        <v>0</v>
      </c>
      <c r="K844" s="241"/>
      <c r="L844" s="41"/>
      <c r="M844" s="242" t="s">
        <v>1</v>
      </c>
      <c r="N844" s="243" t="s">
        <v>44</v>
      </c>
      <c r="O844" s="91"/>
      <c r="P844" s="244">
        <f>O844*H844</f>
        <v>0</v>
      </c>
      <c r="Q844" s="244">
        <v>0</v>
      </c>
      <c r="R844" s="244">
        <f>Q844*H844</f>
        <v>0</v>
      </c>
      <c r="S844" s="244">
        <v>0</v>
      </c>
      <c r="T844" s="245">
        <f>S844*H844</f>
        <v>0</v>
      </c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R844" s="246" t="s">
        <v>214</v>
      </c>
      <c r="AT844" s="246" t="s">
        <v>210</v>
      </c>
      <c r="AU844" s="246" t="s">
        <v>497</v>
      </c>
      <c r="AY844" s="15" t="s">
        <v>209</v>
      </c>
      <c r="BE844" s="138">
        <f>IF(N844="základní",J844,0)</f>
        <v>0</v>
      </c>
      <c r="BF844" s="138">
        <f>IF(N844="snížená",J844,0)</f>
        <v>0</v>
      </c>
      <c r="BG844" s="138">
        <f>IF(N844="zákl. přenesená",J844,0)</f>
        <v>0</v>
      </c>
      <c r="BH844" s="138">
        <f>IF(N844="sníž. přenesená",J844,0)</f>
        <v>0</v>
      </c>
      <c r="BI844" s="138">
        <f>IF(N844="nulová",J844,0)</f>
        <v>0</v>
      </c>
      <c r="BJ844" s="15" t="s">
        <v>84</v>
      </c>
      <c r="BK844" s="138">
        <f>ROUND(I844*H844,2)</f>
        <v>0</v>
      </c>
      <c r="BL844" s="15" t="s">
        <v>214</v>
      </c>
      <c r="BM844" s="246" t="s">
        <v>1703</v>
      </c>
    </row>
    <row r="845" spans="1:65" s="2" customFormat="1" ht="24.15" customHeight="1">
      <c r="A845" s="38"/>
      <c r="B845" s="39"/>
      <c r="C845" s="234" t="s">
        <v>1704</v>
      </c>
      <c r="D845" s="234" t="s">
        <v>210</v>
      </c>
      <c r="E845" s="235" t="s">
        <v>348</v>
      </c>
      <c r="F845" s="236" t="s">
        <v>349</v>
      </c>
      <c r="G845" s="237" t="s">
        <v>239</v>
      </c>
      <c r="H845" s="238">
        <v>5</v>
      </c>
      <c r="I845" s="239"/>
      <c r="J845" s="240">
        <f>ROUND(I845*H845,2)</f>
        <v>0</v>
      </c>
      <c r="K845" s="241"/>
      <c r="L845" s="41"/>
      <c r="M845" s="242" t="s">
        <v>1</v>
      </c>
      <c r="N845" s="243" t="s">
        <v>44</v>
      </c>
      <c r="O845" s="91"/>
      <c r="P845" s="244">
        <f>O845*H845</f>
        <v>0</v>
      </c>
      <c r="Q845" s="244">
        <v>0</v>
      </c>
      <c r="R845" s="244">
        <f>Q845*H845</f>
        <v>0</v>
      </c>
      <c r="S845" s="244">
        <v>0</v>
      </c>
      <c r="T845" s="245">
        <f>S845*H845</f>
        <v>0</v>
      </c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R845" s="246" t="s">
        <v>214</v>
      </c>
      <c r="AT845" s="246" t="s">
        <v>210</v>
      </c>
      <c r="AU845" s="246" t="s">
        <v>497</v>
      </c>
      <c r="AY845" s="15" t="s">
        <v>209</v>
      </c>
      <c r="BE845" s="138">
        <f>IF(N845="základní",J845,0)</f>
        <v>0</v>
      </c>
      <c r="BF845" s="138">
        <f>IF(N845="snížená",J845,0)</f>
        <v>0</v>
      </c>
      <c r="BG845" s="138">
        <f>IF(N845="zákl. přenesená",J845,0)</f>
        <v>0</v>
      </c>
      <c r="BH845" s="138">
        <f>IF(N845="sníž. přenesená",J845,0)</f>
        <v>0</v>
      </c>
      <c r="BI845" s="138">
        <f>IF(N845="nulová",J845,0)</f>
        <v>0</v>
      </c>
      <c r="BJ845" s="15" t="s">
        <v>84</v>
      </c>
      <c r="BK845" s="138">
        <f>ROUND(I845*H845,2)</f>
        <v>0</v>
      </c>
      <c r="BL845" s="15" t="s">
        <v>214</v>
      </c>
      <c r="BM845" s="246" t="s">
        <v>1705</v>
      </c>
    </row>
    <row r="846" spans="1:65" s="2" customFormat="1" ht="24.15" customHeight="1">
      <c r="A846" s="38"/>
      <c r="B846" s="39"/>
      <c r="C846" s="234" t="s">
        <v>1706</v>
      </c>
      <c r="D846" s="234" t="s">
        <v>210</v>
      </c>
      <c r="E846" s="235" t="s">
        <v>352</v>
      </c>
      <c r="F846" s="236" t="s">
        <v>353</v>
      </c>
      <c r="G846" s="237" t="s">
        <v>239</v>
      </c>
      <c r="H846" s="238">
        <v>8</v>
      </c>
      <c r="I846" s="239"/>
      <c r="J846" s="240">
        <f>ROUND(I846*H846,2)</f>
        <v>0</v>
      </c>
      <c r="K846" s="241"/>
      <c r="L846" s="41"/>
      <c r="M846" s="242" t="s">
        <v>1</v>
      </c>
      <c r="N846" s="243" t="s">
        <v>44</v>
      </c>
      <c r="O846" s="91"/>
      <c r="P846" s="244">
        <f>O846*H846</f>
        <v>0</v>
      </c>
      <c r="Q846" s="244">
        <v>0</v>
      </c>
      <c r="R846" s="244">
        <f>Q846*H846</f>
        <v>0</v>
      </c>
      <c r="S846" s="244">
        <v>0</v>
      </c>
      <c r="T846" s="245">
        <f>S846*H846</f>
        <v>0</v>
      </c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R846" s="246" t="s">
        <v>214</v>
      </c>
      <c r="AT846" s="246" t="s">
        <v>210</v>
      </c>
      <c r="AU846" s="246" t="s">
        <v>497</v>
      </c>
      <c r="AY846" s="15" t="s">
        <v>209</v>
      </c>
      <c r="BE846" s="138">
        <f>IF(N846="základní",J846,0)</f>
        <v>0</v>
      </c>
      <c r="BF846" s="138">
        <f>IF(N846="snížená",J846,0)</f>
        <v>0</v>
      </c>
      <c r="BG846" s="138">
        <f>IF(N846="zákl. přenesená",J846,0)</f>
        <v>0</v>
      </c>
      <c r="BH846" s="138">
        <f>IF(N846="sníž. přenesená",J846,0)</f>
        <v>0</v>
      </c>
      <c r="BI846" s="138">
        <f>IF(N846="nulová",J846,0)</f>
        <v>0</v>
      </c>
      <c r="BJ846" s="15" t="s">
        <v>84</v>
      </c>
      <c r="BK846" s="138">
        <f>ROUND(I846*H846,2)</f>
        <v>0</v>
      </c>
      <c r="BL846" s="15" t="s">
        <v>214</v>
      </c>
      <c r="BM846" s="246" t="s">
        <v>1707</v>
      </c>
    </row>
    <row r="847" spans="1:65" s="2" customFormat="1" ht="16.5" customHeight="1">
      <c r="A847" s="38"/>
      <c r="B847" s="39"/>
      <c r="C847" s="247" t="s">
        <v>1708</v>
      </c>
      <c r="D847" s="247" t="s">
        <v>221</v>
      </c>
      <c r="E847" s="248" t="s">
        <v>363</v>
      </c>
      <c r="F847" s="249" t="s">
        <v>364</v>
      </c>
      <c r="G847" s="250" t="s">
        <v>259</v>
      </c>
      <c r="H847" s="251">
        <v>0.007</v>
      </c>
      <c r="I847" s="252"/>
      <c r="J847" s="253">
        <f>ROUND(I847*H847,2)</f>
        <v>0</v>
      </c>
      <c r="K847" s="254"/>
      <c r="L847" s="255"/>
      <c r="M847" s="256" t="s">
        <v>1</v>
      </c>
      <c r="N847" s="257" t="s">
        <v>44</v>
      </c>
      <c r="O847" s="91"/>
      <c r="P847" s="244">
        <f>O847*H847</f>
        <v>0</v>
      </c>
      <c r="Q847" s="244">
        <v>0.16</v>
      </c>
      <c r="R847" s="244">
        <f>Q847*H847</f>
        <v>0.0011200000000000001</v>
      </c>
      <c r="S847" s="244">
        <v>0</v>
      </c>
      <c r="T847" s="245">
        <f>S847*H847</f>
        <v>0</v>
      </c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R847" s="246" t="s">
        <v>234</v>
      </c>
      <c r="AT847" s="246" t="s">
        <v>221</v>
      </c>
      <c r="AU847" s="246" t="s">
        <v>497</v>
      </c>
      <c r="AY847" s="15" t="s">
        <v>209</v>
      </c>
      <c r="BE847" s="138">
        <f>IF(N847="základní",J847,0)</f>
        <v>0</v>
      </c>
      <c r="BF847" s="138">
        <f>IF(N847="snížená",J847,0)</f>
        <v>0</v>
      </c>
      <c r="BG847" s="138">
        <f>IF(N847="zákl. přenesená",J847,0)</f>
        <v>0</v>
      </c>
      <c r="BH847" s="138">
        <f>IF(N847="sníž. přenesená",J847,0)</f>
        <v>0</v>
      </c>
      <c r="BI847" s="138">
        <f>IF(N847="nulová",J847,0)</f>
        <v>0</v>
      </c>
      <c r="BJ847" s="15" t="s">
        <v>84</v>
      </c>
      <c r="BK847" s="138">
        <f>ROUND(I847*H847,2)</f>
        <v>0</v>
      </c>
      <c r="BL847" s="15" t="s">
        <v>214</v>
      </c>
      <c r="BM847" s="246" t="s">
        <v>1709</v>
      </c>
    </row>
    <row r="848" spans="1:65" s="2" customFormat="1" ht="16.5" customHeight="1">
      <c r="A848" s="38"/>
      <c r="B848" s="39"/>
      <c r="C848" s="247" t="s">
        <v>1710</v>
      </c>
      <c r="D848" s="247" t="s">
        <v>221</v>
      </c>
      <c r="E848" s="248" t="s">
        <v>257</v>
      </c>
      <c r="F848" s="249" t="s">
        <v>258</v>
      </c>
      <c r="G848" s="250" t="s">
        <v>259</v>
      </c>
      <c r="H848" s="251">
        <v>0.004</v>
      </c>
      <c r="I848" s="252"/>
      <c r="J848" s="253">
        <f>ROUND(I848*H848,2)</f>
        <v>0</v>
      </c>
      <c r="K848" s="254"/>
      <c r="L848" s="255"/>
      <c r="M848" s="256" t="s">
        <v>1</v>
      </c>
      <c r="N848" s="257" t="s">
        <v>44</v>
      </c>
      <c r="O848" s="91"/>
      <c r="P848" s="244">
        <f>O848*H848</f>
        <v>0</v>
      </c>
      <c r="Q848" s="244">
        <v>0.9</v>
      </c>
      <c r="R848" s="244">
        <f>Q848*H848</f>
        <v>0.0036000000000000003</v>
      </c>
      <c r="S848" s="244">
        <v>0</v>
      </c>
      <c r="T848" s="245">
        <f>S848*H848</f>
        <v>0</v>
      </c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R848" s="246" t="s">
        <v>234</v>
      </c>
      <c r="AT848" s="246" t="s">
        <v>221</v>
      </c>
      <c r="AU848" s="246" t="s">
        <v>497</v>
      </c>
      <c r="AY848" s="15" t="s">
        <v>209</v>
      </c>
      <c r="BE848" s="138">
        <f>IF(N848="základní",J848,0)</f>
        <v>0</v>
      </c>
      <c r="BF848" s="138">
        <f>IF(N848="snížená",J848,0)</f>
        <v>0</v>
      </c>
      <c r="BG848" s="138">
        <f>IF(N848="zákl. přenesená",J848,0)</f>
        <v>0</v>
      </c>
      <c r="BH848" s="138">
        <f>IF(N848="sníž. přenesená",J848,0)</f>
        <v>0</v>
      </c>
      <c r="BI848" s="138">
        <f>IF(N848="nulová",J848,0)</f>
        <v>0</v>
      </c>
      <c r="BJ848" s="15" t="s">
        <v>84</v>
      </c>
      <c r="BK848" s="138">
        <f>ROUND(I848*H848,2)</f>
        <v>0</v>
      </c>
      <c r="BL848" s="15" t="s">
        <v>214</v>
      </c>
      <c r="BM848" s="246" t="s">
        <v>1711</v>
      </c>
    </row>
    <row r="849" spans="1:65" s="2" customFormat="1" ht="16.5" customHeight="1">
      <c r="A849" s="38"/>
      <c r="B849" s="39"/>
      <c r="C849" s="247" t="s">
        <v>1712</v>
      </c>
      <c r="D849" s="247" t="s">
        <v>221</v>
      </c>
      <c r="E849" s="248" t="s">
        <v>356</v>
      </c>
      <c r="F849" s="249" t="s">
        <v>357</v>
      </c>
      <c r="G849" s="250" t="s">
        <v>239</v>
      </c>
      <c r="H849" s="251">
        <v>1</v>
      </c>
      <c r="I849" s="252"/>
      <c r="J849" s="253">
        <f>ROUND(I849*H849,2)</f>
        <v>0</v>
      </c>
      <c r="K849" s="254"/>
      <c r="L849" s="255"/>
      <c r="M849" s="256" t="s">
        <v>1</v>
      </c>
      <c r="N849" s="257" t="s">
        <v>44</v>
      </c>
      <c r="O849" s="91"/>
      <c r="P849" s="244">
        <f>O849*H849</f>
        <v>0</v>
      </c>
      <c r="Q849" s="244">
        <v>3E-05</v>
      </c>
      <c r="R849" s="244">
        <f>Q849*H849</f>
        <v>3E-05</v>
      </c>
      <c r="S849" s="244">
        <v>0</v>
      </c>
      <c r="T849" s="245">
        <f>S849*H849</f>
        <v>0</v>
      </c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R849" s="246" t="s">
        <v>234</v>
      </c>
      <c r="AT849" s="246" t="s">
        <v>221</v>
      </c>
      <c r="AU849" s="246" t="s">
        <v>497</v>
      </c>
      <c r="AY849" s="15" t="s">
        <v>209</v>
      </c>
      <c r="BE849" s="138">
        <f>IF(N849="základní",J849,0)</f>
        <v>0</v>
      </c>
      <c r="BF849" s="138">
        <f>IF(N849="snížená",J849,0)</f>
        <v>0</v>
      </c>
      <c r="BG849" s="138">
        <f>IF(N849="zákl. přenesená",J849,0)</f>
        <v>0</v>
      </c>
      <c r="BH849" s="138">
        <f>IF(N849="sníž. přenesená",J849,0)</f>
        <v>0</v>
      </c>
      <c r="BI849" s="138">
        <f>IF(N849="nulová",J849,0)</f>
        <v>0</v>
      </c>
      <c r="BJ849" s="15" t="s">
        <v>84</v>
      </c>
      <c r="BK849" s="138">
        <f>ROUND(I849*H849,2)</f>
        <v>0</v>
      </c>
      <c r="BL849" s="15" t="s">
        <v>214</v>
      </c>
      <c r="BM849" s="246" t="s">
        <v>1713</v>
      </c>
    </row>
    <row r="850" spans="1:65" s="2" customFormat="1" ht="21.75" customHeight="1">
      <c r="A850" s="38"/>
      <c r="B850" s="39"/>
      <c r="C850" s="247" t="s">
        <v>1714</v>
      </c>
      <c r="D850" s="247" t="s">
        <v>221</v>
      </c>
      <c r="E850" s="248" t="s">
        <v>359</v>
      </c>
      <c r="F850" s="249" t="s">
        <v>360</v>
      </c>
      <c r="G850" s="250" t="s">
        <v>239</v>
      </c>
      <c r="H850" s="251">
        <v>1</v>
      </c>
      <c r="I850" s="252"/>
      <c r="J850" s="253">
        <f>ROUND(I850*H850,2)</f>
        <v>0</v>
      </c>
      <c r="K850" s="254"/>
      <c r="L850" s="255"/>
      <c r="M850" s="256" t="s">
        <v>1</v>
      </c>
      <c r="N850" s="257" t="s">
        <v>44</v>
      </c>
      <c r="O850" s="91"/>
      <c r="P850" s="244">
        <f>O850*H850</f>
        <v>0</v>
      </c>
      <c r="Q850" s="244">
        <v>3E-05</v>
      </c>
      <c r="R850" s="244">
        <f>Q850*H850</f>
        <v>3E-05</v>
      </c>
      <c r="S850" s="244">
        <v>0</v>
      </c>
      <c r="T850" s="245">
        <f>S850*H850</f>
        <v>0</v>
      </c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R850" s="246" t="s">
        <v>234</v>
      </c>
      <c r="AT850" s="246" t="s">
        <v>221</v>
      </c>
      <c r="AU850" s="246" t="s">
        <v>497</v>
      </c>
      <c r="AY850" s="15" t="s">
        <v>209</v>
      </c>
      <c r="BE850" s="138">
        <f>IF(N850="základní",J850,0)</f>
        <v>0</v>
      </c>
      <c r="BF850" s="138">
        <f>IF(N850="snížená",J850,0)</f>
        <v>0</v>
      </c>
      <c r="BG850" s="138">
        <f>IF(N850="zákl. přenesená",J850,0)</f>
        <v>0</v>
      </c>
      <c r="BH850" s="138">
        <f>IF(N850="sníž. přenesená",J850,0)</f>
        <v>0</v>
      </c>
      <c r="BI850" s="138">
        <f>IF(N850="nulová",J850,0)</f>
        <v>0</v>
      </c>
      <c r="BJ850" s="15" t="s">
        <v>84</v>
      </c>
      <c r="BK850" s="138">
        <f>ROUND(I850*H850,2)</f>
        <v>0</v>
      </c>
      <c r="BL850" s="15" t="s">
        <v>214</v>
      </c>
      <c r="BM850" s="246" t="s">
        <v>1715</v>
      </c>
    </row>
    <row r="851" spans="1:65" s="2" customFormat="1" ht="16.5" customHeight="1">
      <c r="A851" s="38"/>
      <c r="B851" s="39"/>
      <c r="C851" s="247" t="s">
        <v>1716</v>
      </c>
      <c r="D851" s="247" t="s">
        <v>221</v>
      </c>
      <c r="E851" s="248" t="s">
        <v>369</v>
      </c>
      <c r="F851" s="249" t="s">
        <v>370</v>
      </c>
      <c r="G851" s="250" t="s">
        <v>239</v>
      </c>
      <c r="H851" s="251">
        <v>2</v>
      </c>
      <c r="I851" s="252"/>
      <c r="J851" s="253">
        <f>ROUND(I851*H851,2)</f>
        <v>0</v>
      </c>
      <c r="K851" s="254"/>
      <c r="L851" s="255"/>
      <c r="M851" s="256" t="s">
        <v>1</v>
      </c>
      <c r="N851" s="257" t="s">
        <v>44</v>
      </c>
      <c r="O851" s="91"/>
      <c r="P851" s="244">
        <f>O851*H851</f>
        <v>0</v>
      </c>
      <c r="Q851" s="244">
        <v>0</v>
      </c>
      <c r="R851" s="244">
        <f>Q851*H851</f>
        <v>0</v>
      </c>
      <c r="S851" s="244">
        <v>0</v>
      </c>
      <c r="T851" s="245">
        <f>S851*H851</f>
        <v>0</v>
      </c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R851" s="246" t="s">
        <v>234</v>
      </c>
      <c r="AT851" s="246" t="s">
        <v>221</v>
      </c>
      <c r="AU851" s="246" t="s">
        <v>497</v>
      </c>
      <c r="AY851" s="15" t="s">
        <v>209</v>
      </c>
      <c r="BE851" s="138">
        <f>IF(N851="základní",J851,0)</f>
        <v>0</v>
      </c>
      <c r="BF851" s="138">
        <f>IF(N851="snížená",J851,0)</f>
        <v>0</v>
      </c>
      <c r="BG851" s="138">
        <f>IF(N851="zákl. přenesená",J851,0)</f>
        <v>0</v>
      </c>
      <c r="BH851" s="138">
        <f>IF(N851="sníž. přenesená",J851,0)</f>
        <v>0</v>
      </c>
      <c r="BI851" s="138">
        <f>IF(N851="nulová",J851,0)</f>
        <v>0</v>
      </c>
      <c r="BJ851" s="15" t="s">
        <v>84</v>
      </c>
      <c r="BK851" s="138">
        <f>ROUND(I851*H851,2)</f>
        <v>0</v>
      </c>
      <c r="BL851" s="15" t="s">
        <v>214</v>
      </c>
      <c r="BM851" s="246" t="s">
        <v>1717</v>
      </c>
    </row>
    <row r="852" spans="1:65" s="2" customFormat="1" ht="16.5" customHeight="1">
      <c r="A852" s="38"/>
      <c r="B852" s="39"/>
      <c r="C852" s="234" t="s">
        <v>1718</v>
      </c>
      <c r="D852" s="234" t="s">
        <v>210</v>
      </c>
      <c r="E852" s="235" t="s">
        <v>403</v>
      </c>
      <c r="F852" s="236" t="s">
        <v>404</v>
      </c>
      <c r="G852" s="237" t="s">
        <v>239</v>
      </c>
      <c r="H852" s="238">
        <v>1</v>
      </c>
      <c r="I852" s="239"/>
      <c r="J852" s="240">
        <f>ROUND(I852*H852,2)</f>
        <v>0</v>
      </c>
      <c r="K852" s="241"/>
      <c r="L852" s="41"/>
      <c r="M852" s="242" t="s">
        <v>1</v>
      </c>
      <c r="N852" s="243" t="s">
        <v>44</v>
      </c>
      <c r="O852" s="91"/>
      <c r="P852" s="244">
        <f>O852*H852</f>
        <v>0</v>
      </c>
      <c r="Q852" s="244">
        <v>0</v>
      </c>
      <c r="R852" s="244">
        <f>Q852*H852</f>
        <v>0</v>
      </c>
      <c r="S852" s="244">
        <v>0</v>
      </c>
      <c r="T852" s="245">
        <f>S852*H852</f>
        <v>0</v>
      </c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R852" s="246" t="s">
        <v>214</v>
      </c>
      <c r="AT852" s="246" t="s">
        <v>210</v>
      </c>
      <c r="AU852" s="246" t="s">
        <v>497</v>
      </c>
      <c r="AY852" s="15" t="s">
        <v>209</v>
      </c>
      <c r="BE852" s="138">
        <f>IF(N852="základní",J852,0)</f>
        <v>0</v>
      </c>
      <c r="BF852" s="138">
        <f>IF(N852="snížená",J852,0)</f>
        <v>0</v>
      </c>
      <c r="BG852" s="138">
        <f>IF(N852="zákl. přenesená",J852,0)</f>
        <v>0</v>
      </c>
      <c r="BH852" s="138">
        <f>IF(N852="sníž. přenesená",J852,0)</f>
        <v>0</v>
      </c>
      <c r="BI852" s="138">
        <f>IF(N852="nulová",J852,0)</f>
        <v>0</v>
      </c>
      <c r="BJ852" s="15" t="s">
        <v>84</v>
      </c>
      <c r="BK852" s="138">
        <f>ROUND(I852*H852,2)</f>
        <v>0</v>
      </c>
      <c r="BL852" s="15" t="s">
        <v>214</v>
      </c>
      <c r="BM852" s="246" t="s">
        <v>1719</v>
      </c>
    </row>
    <row r="853" spans="1:65" s="2" customFormat="1" ht="16.5" customHeight="1">
      <c r="A853" s="38"/>
      <c r="B853" s="39"/>
      <c r="C853" s="247" t="s">
        <v>1720</v>
      </c>
      <c r="D853" s="247" t="s">
        <v>221</v>
      </c>
      <c r="E853" s="248" t="s">
        <v>1616</v>
      </c>
      <c r="F853" s="249" t="s">
        <v>1046</v>
      </c>
      <c r="G853" s="250" t="s">
        <v>1</v>
      </c>
      <c r="H853" s="251">
        <v>1</v>
      </c>
      <c r="I853" s="252"/>
      <c r="J853" s="253">
        <f>ROUND(I853*H853,2)</f>
        <v>0</v>
      </c>
      <c r="K853" s="254"/>
      <c r="L853" s="255"/>
      <c r="M853" s="256" t="s">
        <v>1</v>
      </c>
      <c r="N853" s="257" t="s">
        <v>44</v>
      </c>
      <c r="O853" s="91"/>
      <c r="P853" s="244">
        <f>O853*H853</f>
        <v>0</v>
      </c>
      <c r="Q853" s="244">
        <v>0</v>
      </c>
      <c r="R853" s="244">
        <f>Q853*H853</f>
        <v>0</v>
      </c>
      <c r="S853" s="244">
        <v>0</v>
      </c>
      <c r="T853" s="245">
        <f>S853*H853</f>
        <v>0</v>
      </c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R853" s="246" t="s">
        <v>234</v>
      </c>
      <c r="AT853" s="246" t="s">
        <v>221</v>
      </c>
      <c r="AU853" s="246" t="s">
        <v>497</v>
      </c>
      <c r="AY853" s="15" t="s">
        <v>209</v>
      </c>
      <c r="BE853" s="138">
        <f>IF(N853="základní",J853,0)</f>
        <v>0</v>
      </c>
      <c r="BF853" s="138">
        <f>IF(N853="snížená",J853,0)</f>
        <v>0</v>
      </c>
      <c r="BG853" s="138">
        <f>IF(N853="zákl. přenesená",J853,0)</f>
        <v>0</v>
      </c>
      <c r="BH853" s="138">
        <f>IF(N853="sníž. přenesená",J853,0)</f>
        <v>0</v>
      </c>
      <c r="BI853" s="138">
        <f>IF(N853="nulová",J853,0)</f>
        <v>0</v>
      </c>
      <c r="BJ853" s="15" t="s">
        <v>84</v>
      </c>
      <c r="BK853" s="138">
        <f>ROUND(I853*H853,2)</f>
        <v>0</v>
      </c>
      <c r="BL853" s="15" t="s">
        <v>214</v>
      </c>
      <c r="BM853" s="246" t="s">
        <v>1721</v>
      </c>
    </row>
    <row r="854" spans="1:65" s="2" customFormat="1" ht="16.5" customHeight="1">
      <c r="A854" s="38"/>
      <c r="B854" s="39"/>
      <c r="C854" s="247" t="s">
        <v>1722</v>
      </c>
      <c r="D854" s="247" t="s">
        <v>221</v>
      </c>
      <c r="E854" s="248" t="s">
        <v>377</v>
      </c>
      <c r="F854" s="249" t="s">
        <v>378</v>
      </c>
      <c r="G854" s="250" t="s">
        <v>379</v>
      </c>
      <c r="H854" s="251">
        <v>1</v>
      </c>
      <c r="I854" s="252"/>
      <c r="J854" s="253">
        <f>ROUND(I854*H854,2)</f>
        <v>0</v>
      </c>
      <c r="K854" s="254"/>
      <c r="L854" s="255"/>
      <c r="M854" s="256" t="s">
        <v>1</v>
      </c>
      <c r="N854" s="257" t="s">
        <v>44</v>
      </c>
      <c r="O854" s="91"/>
      <c r="P854" s="244">
        <f>O854*H854</f>
        <v>0</v>
      </c>
      <c r="Q854" s="244">
        <v>0.001</v>
      </c>
      <c r="R854" s="244">
        <f>Q854*H854</f>
        <v>0.001</v>
      </c>
      <c r="S854" s="244">
        <v>0</v>
      </c>
      <c r="T854" s="245">
        <f>S854*H854</f>
        <v>0</v>
      </c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R854" s="246" t="s">
        <v>234</v>
      </c>
      <c r="AT854" s="246" t="s">
        <v>221</v>
      </c>
      <c r="AU854" s="246" t="s">
        <v>497</v>
      </c>
      <c r="AY854" s="15" t="s">
        <v>209</v>
      </c>
      <c r="BE854" s="138">
        <f>IF(N854="základní",J854,0)</f>
        <v>0</v>
      </c>
      <c r="BF854" s="138">
        <f>IF(N854="snížená",J854,0)</f>
        <v>0</v>
      </c>
      <c r="BG854" s="138">
        <f>IF(N854="zákl. přenesená",J854,0)</f>
        <v>0</v>
      </c>
      <c r="BH854" s="138">
        <f>IF(N854="sníž. přenesená",J854,0)</f>
        <v>0</v>
      </c>
      <c r="BI854" s="138">
        <f>IF(N854="nulová",J854,0)</f>
        <v>0</v>
      </c>
      <c r="BJ854" s="15" t="s">
        <v>84</v>
      </c>
      <c r="BK854" s="138">
        <f>ROUND(I854*H854,2)</f>
        <v>0</v>
      </c>
      <c r="BL854" s="15" t="s">
        <v>214</v>
      </c>
      <c r="BM854" s="246" t="s">
        <v>1723</v>
      </c>
    </row>
    <row r="855" spans="1:65" s="2" customFormat="1" ht="16.5" customHeight="1">
      <c r="A855" s="38"/>
      <c r="B855" s="39"/>
      <c r="C855" s="247" t="s">
        <v>1724</v>
      </c>
      <c r="D855" s="247" t="s">
        <v>221</v>
      </c>
      <c r="E855" s="248" t="s">
        <v>382</v>
      </c>
      <c r="F855" s="249" t="s">
        <v>383</v>
      </c>
      <c r="G855" s="250" t="s">
        <v>239</v>
      </c>
      <c r="H855" s="251">
        <v>1</v>
      </c>
      <c r="I855" s="252"/>
      <c r="J855" s="253">
        <f>ROUND(I855*H855,2)</f>
        <v>0</v>
      </c>
      <c r="K855" s="254"/>
      <c r="L855" s="255"/>
      <c r="M855" s="256" t="s">
        <v>1</v>
      </c>
      <c r="N855" s="257" t="s">
        <v>44</v>
      </c>
      <c r="O855" s="91"/>
      <c r="P855" s="244">
        <f>O855*H855</f>
        <v>0</v>
      </c>
      <c r="Q855" s="244">
        <v>0</v>
      </c>
      <c r="R855" s="244">
        <f>Q855*H855</f>
        <v>0</v>
      </c>
      <c r="S855" s="244">
        <v>0</v>
      </c>
      <c r="T855" s="245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46" t="s">
        <v>234</v>
      </c>
      <c r="AT855" s="246" t="s">
        <v>221</v>
      </c>
      <c r="AU855" s="246" t="s">
        <v>497</v>
      </c>
      <c r="AY855" s="15" t="s">
        <v>209</v>
      </c>
      <c r="BE855" s="138">
        <f>IF(N855="základní",J855,0)</f>
        <v>0</v>
      </c>
      <c r="BF855" s="138">
        <f>IF(N855="snížená",J855,0)</f>
        <v>0</v>
      </c>
      <c r="BG855" s="138">
        <f>IF(N855="zákl. přenesená",J855,0)</f>
        <v>0</v>
      </c>
      <c r="BH855" s="138">
        <f>IF(N855="sníž. přenesená",J855,0)</f>
        <v>0</v>
      </c>
      <c r="BI855" s="138">
        <f>IF(N855="nulová",J855,0)</f>
        <v>0</v>
      </c>
      <c r="BJ855" s="15" t="s">
        <v>84</v>
      </c>
      <c r="BK855" s="138">
        <f>ROUND(I855*H855,2)</f>
        <v>0</v>
      </c>
      <c r="BL855" s="15" t="s">
        <v>214</v>
      </c>
      <c r="BM855" s="246" t="s">
        <v>1725</v>
      </c>
    </row>
    <row r="856" spans="1:65" s="2" customFormat="1" ht="24.15" customHeight="1">
      <c r="A856" s="38"/>
      <c r="B856" s="39"/>
      <c r="C856" s="234" t="s">
        <v>1726</v>
      </c>
      <c r="D856" s="234" t="s">
        <v>210</v>
      </c>
      <c r="E856" s="235" t="s">
        <v>386</v>
      </c>
      <c r="F856" s="236" t="s">
        <v>387</v>
      </c>
      <c r="G856" s="237" t="s">
        <v>246</v>
      </c>
      <c r="H856" s="238">
        <v>1</v>
      </c>
      <c r="I856" s="239"/>
      <c r="J856" s="240">
        <f>ROUND(I856*H856,2)</f>
        <v>0</v>
      </c>
      <c r="K856" s="241"/>
      <c r="L856" s="41"/>
      <c r="M856" s="242" t="s">
        <v>1</v>
      </c>
      <c r="N856" s="243" t="s">
        <v>44</v>
      </c>
      <c r="O856" s="91"/>
      <c r="P856" s="244">
        <f>O856*H856</f>
        <v>0</v>
      </c>
      <c r="Q856" s="244">
        <v>0</v>
      </c>
      <c r="R856" s="244">
        <f>Q856*H856</f>
        <v>0</v>
      </c>
      <c r="S856" s="244">
        <v>0</v>
      </c>
      <c r="T856" s="245">
        <f>S856*H856</f>
        <v>0</v>
      </c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R856" s="246" t="s">
        <v>214</v>
      </c>
      <c r="AT856" s="246" t="s">
        <v>210</v>
      </c>
      <c r="AU856" s="246" t="s">
        <v>497</v>
      </c>
      <c r="AY856" s="15" t="s">
        <v>209</v>
      </c>
      <c r="BE856" s="138">
        <f>IF(N856="základní",J856,0)</f>
        <v>0</v>
      </c>
      <c r="BF856" s="138">
        <f>IF(N856="snížená",J856,0)</f>
        <v>0</v>
      </c>
      <c r="BG856" s="138">
        <f>IF(N856="zákl. přenesená",J856,0)</f>
        <v>0</v>
      </c>
      <c r="BH856" s="138">
        <f>IF(N856="sníž. přenesená",J856,0)</f>
        <v>0</v>
      </c>
      <c r="BI856" s="138">
        <f>IF(N856="nulová",J856,0)</f>
        <v>0</v>
      </c>
      <c r="BJ856" s="15" t="s">
        <v>84</v>
      </c>
      <c r="BK856" s="138">
        <f>ROUND(I856*H856,2)</f>
        <v>0</v>
      </c>
      <c r="BL856" s="15" t="s">
        <v>214</v>
      </c>
      <c r="BM856" s="246" t="s">
        <v>1727</v>
      </c>
    </row>
    <row r="857" spans="1:65" s="2" customFormat="1" ht="21.75" customHeight="1">
      <c r="A857" s="38"/>
      <c r="B857" s="39"/>
      <c r="C857" s="247" t="s">
        <v>1728</v>
      </c>
      <c r="D857" s="247" t="s">
        <v>221</v>
      </c>
      <c r="E857" s="248" t="s">
        <v>390</v>
      </c>
      <c r="F857" s="249" t="s">
        <v>391</v>
      </c>
      <c r="G857" s="250" t="s">
        <v>392</v>
      </c>
      <c r="H857" s="251">
        <v>1</v>
      </c>
      <c r="I857" s="252"/>
      <c r="J857" s="253">
        <f>ROUND(I857*H857,2)</f>
        <v>0</v>
      </c>
      <c r="K857" s="254"/>
      <c r="L857" s="255"/>
      <c r="M857" s="256" t="s">
        <v>1</v>
      </c>
      <c r="N857" s="257" t="s">
        <v>44</v>
      </c>
      <c r="O857" s="91"/>
      <c r="P857" s="244">
        <f>O857*H857</f>
        <v>0</v>
      </c>
      <c r="Q857" s="244">
        <v>0</v>
      </c>
      <c r="R857" s="244">
        <f>Q857*H857</f>
        <v>0</v>
      </c>
      <c r="S857" s="244">
        <v>0</v>
      </c>
      <c r="T857" s="245">
        <f>S857*H857</f>
        <v>0</v>
      </c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R857" s="246" t="s">
        <v>234</v>
      </c>
      <c r="AT857" s="246" t="s">
        <v>221</v>
      </c>
      <c r="AU857" s="246" t="s">
        <v>497</v>
      </c>
      <c r="AY857" s="15" t="s">
        <v>209</v>
      </c>
      <c r="BE857" s="138">
        <f>IF(N857="základní",J857,0)</f>
        <v>0</v>
      </c>
      <c r="BF857" s="138">
        <f>IF(N857="snížená",J857,0)</f>
        <v>0</v>
      </c>
      <c r="BG857" s="138">
        <f>IF(N857="zákl. přenesená",J857,0)</f>
        <v>0</v>
      </c>
      <c r="BH857" s="138">
        <f>IF(N857="sníž. přenesená",J857,0)</f>
        <v>0</v>
      </c>
      <c r="BI857" s="138">
        <f>IF(N857="nulová",J857,0)</f>
        <v>0</v>
      </c>
      <c r="BJ857" s="15" t="s">
        <v>84</v>
      </c>
      <c r="BK857" s="138">
        <f>ROUND(I857*H857,2)</f>
        <v>0</v>
      </c>
      <c r="BL857" s="15" t="s">
        <v>214</v>
      </c>
      <c r="BM857" s="246" t="s">
        <v>1729</v>
      </c>
    </row>
    <row r="858" spans="1:65" s="2" customFormat="1" ht="16.5" customHeight="1">
      <c r="A858" s="38"/>
      <c r="B858" s="39"/>
      <c r="C858" s="247" t="s">
        <v>1730</v>
      </c>
      <c r="D858" s="247" t="s">
        <v>221</v>
      </c>
      <c r="E858" s="248" t="s">
        <v>395</v>
      </c>
      <c r="F858" s="249" t="s">
        <v>396</v>
      </c>
      <c r="G858" s="250" t="s">
        <v>239</v>
      </c>
      <c r="H858" s="251">
        <v>1</v>
      </c>
      <c r="I858" s="252"/>
      <c r="J858" s="253">
        <f>ROUND(I858*H858,2)</f>
        <v>0</v>
      </c>
      <c r="K858" s="254"/>
      <c r="L858" s="255"/>
      <c r="M858" s="256" t="s">
        <v>1</v>
      </c>
      <c r="N858" s="257" t="s">
        <v>44</v>
      </c>
      <c r="O858" s="91"/>
      <c r="P858" s="244">
        <f>O858*H858</f>
        <v>0</v>
      </c>
      <c r="Q858" s="244">
        <v>1E-05</v>
      </c>
      <c r="R858" s="244">
        <f>Q858*H858</f>
        <v>1E-05</v>
      </c>
      <c r="S858" s="244">
        <v>0</v>
      </c>
      <c r="T858" s="245">
        <f>S858*H858</f>
        <v>0</v>
      </c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R858" s="246" t="s">
        <v>234</v>
      </c>
      <c r="AT858" s="246" t="s">
        <v>221</v>
      </c>
      <c r="AU858" s="246" t="s">
        <v>497</v>
      </c>
      <c r="AY858" s="15" t="s">
        <v>209</v>
      </c>
      <c r="BE858" s="138">
        <f>IF(N858="základní",J858,0)</f>
        <v>0</v>
      </c>
      <c r="BF858" s="138">
        <f>IF(N858="snížená",J858,0)</f>
        <v>0</v>
      </c>
      <c r="BG858" s="138">
        <f>IF(N858="zákl. přenesená",J858,0)</f>
        <v>0</v>
      </c>
      <c r="BH858" s="138">
        <f>IF(N858="sníž. přenesená",J858,0)</f>
        <v>0</v>
      </c>
      <c r="BI858" s="138">
        <f>IF(N858="nulová",J858,0)</f>
        <v>0</v>
      </c>
      <c r="BJ858" s="15" t="s">
        <v>84</v>
      </c>
      <c r="BK858" s="138">
        <f>ROUND(I858*H858,2)</f>
        <v>0</v>
      </c>
      <c r="BL858" s="15" t="s">
        <v>214</v>
      </c>
      <c r="BM858" s="246" t="s">
        <v>1731</v>
      </c>
    </row>
    <row r="859" spans="1:65" s="2" customFormat="1" ht="16.5" customHeight="1">
      <c r="A859" s="38"/>
      <c r="B859" s="39"/>
      <c r="C859" s="247" t="s">
        <v>1732</v>
      </c>
      <c r="D859" s="247" t="s">
        <v>221</v>
      </c>
      <c r="E859" s="248" t="s">
        <v>651</v>
      </c>
      <c r="F859" s="249" t="s">
        <v>652</v>
      </c>
      <c r="G859" s="250" t="s">
        <v>239</v>
      </c>
      <c r="H859" s="251">
        <v>1</v>
      </c>
      <c r="I859" s="252"/>
      <c r="J859" s="253">
        <f>ROUND(I859*H859,2)</f>
        <v>0</v>
      </c>
      <c r="K859" s="254"/>
      <c r="L859" s="255"/>
      <c r="M859" s="256" t="s">
        <v>1</v>
      </c>
      <c r="N859" s="257" t="s">
        <v>44</v>
      </c>
      <c r="O859" s="91"/>
      <c r="P859" s="244">
        <f>O859*H859</f>
        <v>0</v>
      </c>
      <c r="Q859" s="244">
        <v>0.0037</v>
      </c>
      <c r="R859" s="244">
        <f>Q859*H859</f>
        <v>0.0037</v>
      </c>
      <c r="S859" s="244">
        <v>0</v>
      </c>
      <c r="T859" s="245">
        <f>S859*H859</f>
        <v>0</v>
      </c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R859" s="246" t="s">
        <v>234</v>
      </c>
      <c r="AT859" s="246" t="s">
        <v>221</v>
      </c>
      <c r="AU859" s="246" t="s">
        <v>497</v>
      </c>
      <c r="AY859" s="15" t="s">
        <v>209</v>
      </c>
      <c r="BE859" s="138">
        <f>IF(N859="základní",J859,0)</f>
        <v>0</v>
      </c>
      <c r="BF859" s="138">
        <f>IF(N859="snížená",J859,0)</f>
        <v>0</v>
      </c>
      <c r="BG859" s="138">
        <f>IF(N859="zákl. přenesená",J859,0)</f>
        <v>0</v>
      </c>
      <c r="BH859" s="138">
        <f>IF(N859="sníž. přenesená",J859,0)</f>
        <v>0</v>
      </c>
      <c r="BI859" s="138">
        <f>IF(N859="nulová",J859,0)</f>
        <v>0</v>
      </c>
      <c r="BJ859" s="15" t="s">
        <v>84</v>
      </c>
      <c r="BK859" s="138">
        <f>ROUND(I859*H859,2)</f>
        <v>0</v>
      </c>
      <c r="BL859" s="15" t="s">
        <v>214</v>
      </c>
      <c r="BM859" s="246" t="s">
        <v>1733</v>
      </c>
    </row>
    <row r="860" spans="1:65" s="2" customFormat="1" ht="16.5" customHeight="1">
      <c r="A860" s="38"/>
      <c r="B860" s="39"/>
      <c r="C860" s="247" t="s">
        <v>1734</v>
      </c>
      <c r="D860" s="247" t="s">
        <v>221</v>
      </c>
      <c r="E860" s="248" t="s">
        <v>1735</v>
      </c>
      <c r="F860" s="249" t="s">
        <v>400</v>
      </c>
      <c r="G860" s="250" t="s">
        <v>239</v>
      </c>
      <c r="H860" s="251">
        <v>1</v>
      </c>
      <c r="I860" s="252"/>
      <c r="J860" s="253">
        <f>ROUND(I860*H860,2)</f>
        <v>0</v>
      </c>
      <c r="K860" s="254"/>
      <c r="L860" s="255"/>
      <c r="M860" s="256" t="s">
        <v>1</v>
      </c>
      <c r="N860" s="257" t="s">
        <v>44</v>
      </c>
      <c r="O860" s="91"/>
      <c r="P860" s="244">
        <f>O860*H860</f>
        <v>0</v>
      </c>
      <c r="Q860" s="244">
        <v>0</v>
      </c>
      <c r="R860" s="244">
        <f>Q860*H860</f>
        <v>0</v>
      </c>
      <c r="S860" s="244">
        <v>0</v>
      </c>
      <c r="T860" s="245">
        <f>S860*H860</f>
        <v>0</v>
      </c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R860" s="246" t="s">
        <v>234</v>
      </c>
      <c r="AT860" s="246" t="s">
        <v>221</v>
      </c>
      <c r="AU860" s="246" t="s">
        <v>497</v>
      </c>
      <c r="AY860" s="15" t="s">
        <v>209</v>
      </c>
      <c r="BE860" s="138">
        <f>IF(N860="základní",J860,0)</f>
        <v>0</v>
      </c>
      <c r="BF860" s="138">
        <f>IF(N860="snížená",J860,0)</f>
        <v>0</v>
      </c>
      <c r="BG860" s="138">
        <f>IF(N860="zákl. přenesená",J860,0)</f>
        <v>0</v>
      </c>
      <c r="BH860" s="138">
        <f>IF(N860="sníž. přenesená",J860,0)</f>
        <v>0</v>
      </c>
      <c r="BI860" s="138">
        <f>IF(N860="nulová",J860,0)</f>
        <v>0</v>
      </c>
      <c r="BJ860" s="15" t="s">
        <v>84</v>
      </c>
      <c r="BK860" s="138">
        <f>ROUND(I860*H860,2)</f>
        <v>0</v>
      </c>
      <c r="BL860" s="15" t="s">
        <v>214</v>
      </c>
      <c r="BM860" s="246" t="s">
        <v>1736</v>
      </c>
    </row>
    <row r="861" spans="1:65" s="2" customFormat="1" ht="16.5" customHeight="1">
      <c r="A861" s="38"/>
      <c r="B861" s="39"/>
      <c r="C861" s="234" t="s">
        <v>1737</v>
      </c>
      <c r="D861" s="234" t="s">
        <v>210</v>
      </c>
      <c r="E861" s="235" t="s">
        <v>403</v>
      </c>
      <c r="F861" s="236" t="s">
        <v>404</v>
      </c>
      <c r="G861" s="237" t="s">
        <v>239</v>
      </c>
      <c r="H861" s="238">
        <v>1</v>
      </c>
      <c r="I861" s="239"/>
      <c r="J861" s="240">
        <f>ROUND(I861*H861,2)</f>
        <v>0</v>
      </c>
      <c r="K861" s="241"/>
      <c r="L861" s="41"/>
      <c r="M861" s="242" t="s">
        <v>1</v>
      </c>
      <c r="N861" s="243" t="s">
        <v>44</v>
      </c>
      <c r="O861" s="91"/>
      <c r="P861" s="244">
        <f>O861*H861</f>
        <v>0</v>
      </c>
      <c r="Q861" s="244">
        <v>0</v>
      </c>
      <c r="R861" s="244">
        <f>Q861*H861</f>
        <v>0</v>
      </c>
      <c r="S861" s="244">
        <v>0</v>
      </c>
      <c r="T861" s="245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46" t="s">
        <v>214</v>
      </c>
      <c r="AT861" s="246" t="s">
        <v>210</v>
      </c>
      <c r="AU861" s="246" t="s">
        <v>497</v>
      </c>
      <c r="AY861" s="15" t="s">
        <v>209</v>
      </c>
      <c r="BE861" s="138">
        <f>IF(N861="základní",J861,0)</f>
        <v>0</v>
      </c>
      <c r="BF861" s="138">
        <f>IF(N861="snížená",J861,0)</f>
        <v>0</v>
      </c>
      <c r="BG861" s="138">
        <f>IF(N861="zákl. přenesená",J861,0)</f>
        <v>0</v>
      </c>
      <c r="BH861" s="138">
        <f>IF(N861="sníž. přenesená",J861,0)</f>
        <v>0</v>
      </c>
      <c r="BI861" s="138">
        <f>IF(N861="nulová",J861,0)</f>
        <v>0</v>
      </c>
      <c r="BJ861" s="15" t="s">
        <v>84</v>
      </c>
      <c r="BK861" s="138">
        <f>ROUND(I861*H861,2)</f>
        <v>0</v>
      </c>
      <c r="BL861" s="15" t="s">
        <v>214</v>
      </c>
      <c r="BM861" s="246" t="s">
        <v>1738</v>
      </c>
    </row>
    <row r="862" spans="1:65" s="2" customFormat="1" ht="16.5" customHeight="1">
      <c r="A862" s="38"/>
      <c r="B862" s="39"/>
      <c r="C862" s="247" t="s">
        <v>1739</v>
      </c>
      <c r="D862" s="247" t="s">
        <v>221</v>
      </c>
      <c r="E862" s="248" t="s">
        <v>1067</v>
      </c>
      <c r="F862" s="249" t="s">
        <v>1068</v>
      </c>
      <c r="G862" s="250" t="s">
        <v>239</v>
      </c>
      <c r="H862" s="251">
        <v>1</v>
      </c>
      <c r="I862" s="252"/>
      <c r="J862" s="253">
        <f>ROUND(I862*H862,2)</f>
        <v>0</v>
      </c>
      <c r="K862" s="254"/>
      <c r="L862" s="255"/>
      <c r="M862" s="256" t="s">
        <v>1</v>
      </c>
      <c r="N862" s="257" t="s">
        <v>44</v>
      </c>
      <c r="O862" s="91"/>
      <c r="P862" s="244">
        <f>O862*H862</f>
        <v>0</v>
      </c>
      <c r="Q862" s="244">
        <v>0</v>
      </c>
      <c r="R862" s="244">
        <f>Q862*H862</f>
        <v>0</v>
      </c>
      <c r="S862" s="244">
        <v>0</v>
      </c>
      <c r="T862" s="245">
        <f>S862*H862</f>
        <v>0</v>
      </c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R862" s="246" t="s">
        <v>234</v>
      </c>
      <c r="AT862" s="246" t="s">
        <v>221</v>
      </c>
      <c r="AU862" s="246" t="s">
        <v>497</v>
      </c>
      <c r="AY862" s="15" t="s">
        <v>209</v>
      </c>
      <c r="BE862" s="138">
        <f>IF(N862="základní",J862,0)</f>
        <v>0</v>
      </c>
      <c r="BF862" s="138">
        <f>IF(N862="snížená",J862,0)</f>
        <v>0</v>
      </c>
      <c r="BG862" s="138">
        <f>IF(N862="zákl. přenesená",J862,0)</f>
        <v>0</v>
      </c>
      <c r="BH862" s="138">
        <f>IF(N862="sníž. přenesená",J862,0)</f>
        <v>0</v>
      </c>
      <c r="BI862" s="138">
        <f>IF(N862="nulová",J862,0)</f>
        <v>0</v>
      </c>
      <c r="BJ862" s="15" t="s">
        <v>84</v>
      </c>
      <c r="BK862" s="138">
        <f>ROUND(I862*H862,2)</f>
        <v>0</v>
      </c>
      <c r="BL862" s="15" t="s">
        <v>214</v>
      </c>
      <c r="BM862" s="246" t="s">
        <v>1740</v>
      </c>
    </row>
    <row r="863" spans="1:63" s="13" customFormat="1" ht="20.85" customHeight="1">
      <c r="A863" s="13"/>
      <c r="B863" s="260"/>
      <c r="C863" s="261"/>
      <c r="D863" s="262" t="s">
        <v>78</v>
      </c>
      <c r="E863" s="262" t="s">
        <v>1741</v>
      </c>
      <c r="F863" s="262" t="s">
        <v>1742</v>
      </c>
      <c r="G863" s="261"/>
      <c r="H863" s="261"/>
      <c r="I863" s="263"/>
      <c r="J863" s="264">
        <f>BK863</f>
        <v>0</v>
      </c>
      <c r="K863" s="261"/>
      <c r="L863" s="265"/>
      <c r="M863" s="266"/>
      <c r="N863" s="267"/>
      <c r="O863" s="267"/>
      <c r="P863" s="268">
        <f>P864+P865+P866</f>
        <v>0</v>
      </c>
      <c r="Q863" s="267"/>
      <c r="R863" s="268">
        <f>R864+R865+R866</f>
        <v>0.01528</v>
      </c>
      <c r="S863" s="267"/>
      <c r="T863" s="269">
        <f>T864+T865+T866</f>
        <v>0</v>
      </c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R863" s="270" t="s">
        <v>84</v>
      </c>
      <c r="AT863" s="271" t="s">
        <v>78</v>
      </c>
      <c r="AU863" s="271" t="s">
        <v>497</v>
      </c>
      <c r="AY863" s="270" t="s">
        <v>209</v>
      </c>
      <c r="BK863" s="272">
        <f>BK864+BK865+BK866</f>
        <v>0</v>
      </c>
    </row>
    <row r="864" spans="1:65" s="2" customFormat="1" ht="16.5" customHeight="1">
      <c r="A864" s="38"/>
      <c r="B864" s="39"/>
      <c r="C864" s="247" t="s">
        <v>1743</v>
      </c>
      <c r="D864" s="247" t="s">
        <v>221</v>
      </c>
      <c r="E864" s="248" t="s">
        <v>1586</v>
      </c>
      <c r="F864" s="249" t="s">
        <v>1587</v>
      </c>
      <c r="G864" s="250" t="s">
        <v>239</v>
      </c>
      <c r="H864" s="251">
        <v>1</v>
      </c>
      <c r="I864" s="252"/>
      <c r="J864" s="253">
        <f>ROUND(I864*H864,2)</f>
        <v>0</v>
      </c>
      <c r="K864" s="254"/>
      <c r="L864" s="255"/>
      <c r="M864" s="256" t="s">
        <v>1</v>
      </c>
      <c r="N864" s="257" t="s">
        <v>44</v>
      </c>
      <c r="O864" s="91"/>
      <c r="P864" s="244">
        <f>O864*H864</f>
        <v>0</v>
      </c>
      <c r="Q864" s="244">
        <v>0</v>
      </c>
      <c r="R864" s="244">
        <f>Q864*H864</f>
        <v>0</v>
      </c>
      <c r="S864" s="244">
        <v>0</v>
      </c>
      <c r="T864" s="245">
        <f>S864*H864</f>
        <v>0</v>
      </c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R864" s="246" t="s">
        <v>234</v>
      </c>
      <c r="AT864" s="246" t="s">
        <v>221</v>
      </c>
      <c r="AU864" s="246" t="s">
        <v>540</v>
      </c>
      <c r="AY864" s="15" t="s">
        <v>209</v>
      </c>
      <c r="BE864" s="138">
        <f>IF(N864="základní",J864,0)</f>
        <v>0</v>
      </c>
      <c r="BF864" s="138">
        <f>IF(N864="snížená",J864,0)</f>
        <v>0</v>
      </c>
      <c r="BG864" s="138">
        <f>IF(N864="zákl. přenesená",J864,0)</f>
        <v>0</v>
      </c>
      <c r="BH864" s="138">
        <f>IF(N864="sníž. přenesená",J864,0)</f>
        <v>0</v>
      </c>
      <c r="BI864" s="138">
        <f>IF(N864="nulová",J864,0)</f>
        <v>0</v>
      </c>
      <c r="BJ864" s="15" t="s">
        <v>84</v>
      </c>
      <c r="BK864" s="138">
        <f>ROUND(I864*H864,2)</f>
        <v>0</v>
      </c>
      <c r="BL864" s="15" t="s">
        <v>214</v>
      </c>
      <c r="BM864" s="246" t="s">
        <v>1744</v>
      </c>
    </row>
    <row r="865" spans="1:65" s="2" customFormat="1" ht="24.15" customHeight="1">
      <c r="A865" s="38"/>
      <c r="B865" s="39"/>
      <c r="C865" s="234" t="s">
        <v>1745</v>
      </c>
      <c r="D865" s="234" t="s">
        <v>210</v>
      </c>
      <c r="E865" s="235" t="s">
        <v>324</v>
      </c>
      <c r="F865" s="236" t="s">
        <v>325</v>
      </c>
      <c r="G865" s="237" t="s">
        <v>239</v>
      </c>
      <c r="H865" s="238">
        <v>1</v>
      </c>
      <c r="I865" s="239"/>
      <c r="J865" s="240">
        <f>ROUND(I865*H865,2)</f>
        <v>0</v>
      </c>
      <c r="K865" s="241"/>
      <c r="L865" s="41"/>
      <c r="M865" s="242" t="s">
        <v>1</v>
      </c>
      <c r="N865" s="243" t="s">
        <v>44</v>
      </c>
      <c r="O865" s="91"/>
      <c r="P865" s="244">
        <f>O865*H865</f>
        <v>0</v>
      </c>
      <c r="Q865" s="244">
        <v>0</v>
      </c>
      <c r="R865" s="244">
        <f>Q865*H865</f>
        <v>0</v>
      </c>
      <c r="S865" s="244">
        <v>0</v>
      </c>
      <c r="T865" s="245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46" t="s">
        <v>214</v>
      </c>
      <c r="AT865" s="246" t="s">
        <v>210</v>
      </c>
      <c r="AU865" s="246" t="s">
        <v>540</v>
      </c>
      <c r="AY865" s="15" t="s">
        <v>209</v>
      </c>
      <c r="BE865" s="138">
        <f>IF(N865="základní",J865,0)</f>
        <v>0</v>
      </c>
      <c r="BF865" s="138">
        <f>IF(N865="snížená",J865,0)</f>
        <v>0</v>
      </c>
      <c r="BG865" s="138">
        <f>IF(N865="zákl. přenesená",J865,0)</f>
        <v>0</v>
      </c>
      <c r="BH865" s="138">
        <f>IF(N865="sníž. přenesená",J865,0)</f>
        <v>0</v>
      </c>
      <c r="BI865" s="138">
        <f>IF(N865="nulová",J865,0)</f>
        <v>0</v>
      </c>
      <c r="BJ865" s="15" t="s">
        <v>84</v>
      </c>
      <c r="BK865" s="138">
        <f>ROUND(I865*H865,2)</f>
        <v>0</v>
      </c>
      <c r="BL865" s="15" t="s">
        <v>214</v>
      </c>
      <c r="BM865" s="246" t="s">
        <v>1746</v>
      </c>
    </row>
    <row r="866" spans="1:63" s="13" customFormat="1" ht="20.85" customHeight="1">
      <c r="A866" s="13"/>
      <c r="B866" s="260"/>
      <c r="C866" s="261"/>
      <c r="D866" s="262" t="s">
        <v>78</v>
      </c>
      <c r="E866" s="262" t="s">
        <v>1747</v>
      </c>
      <c r="F866" s="262" t="s">
        <v>1748</v>
      </c>
      <c r="G866" s="261"/>
      <c r="H866" s="261"/>
      <c r="I866" s="263"/>
      <c r="J866" s="264">
        <f>BK866</f>
        <v>0</v>
      </c>
      <c r="K866" s="261"/>
      <c r="L866" s="265"/>
      <c r="M866" s="266"/>
      <c r="N866" s="267"/>
      <c r="O866" s="267"/>
      <c r="P866" s="268">
        <f>P867+SUM(P868:P888)</f>
        <v>0</v>
      </c>
      <c r="Q866" s="267"/>
      <c r="R866" s="268">
        <f>R867+SUM(R868:R888)</f>
        <v>0.01528</v>
      </c>
      <c r="S866" s="267"/>
      <c r="T866" s="269">
        <f>T867+SUM(T868:T888)</f>
        <v>0</v>
      </c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R866" s="270" t="s">
        <v>84</v>
      </c>
      <c r="AT866" s="271" t="s">
        <v>78</v>
      </c>
      <c r="AU866" s="271" t="s">
        <v>540</v>
      </c>
      <c r="AY866" s="270" t="s">
        <v>209</v>
      </c>
      <c r="BK866" s="272">
        <f>BK867+SUM(BK868:BK888)</f>
        <v>0</v>
      </c>
    </row>
    <row r="867" spans="1:65" s="2" customFormat="1" ht="24.15" customHeight="1">
      <c r="A867" s="38"/>
      <c r="B867" s="39"/>
      <c r="C867" s="234" t="s">
        <v>1749</v>
      </c>
      <c r="D867" s="234" t="s">
        <v>210</v>
      </c>
      <c r="E867" s="235" t="s">
        <v>336</v>
      </c>
      <c r="F867" s="236" t="s">
        <v>337</v>
      </c>
      <c r="G867" s="237" t="s">
        <v>239</v>
      </c>
      <c r="H867" s="238">
        <v>1</v>
      </c>
      <c r="I867" s="239"/>
      <c r="J867" s="240">
        <f>ROUND(I867*H867,2)</f>
        <v>0</v>
      </c>
      <c r="K867" s="241"/>
      <c r="L867" s="41"/>
      <c r="M867" s="242" t="s">
        <v>1</v>
      </c>
      <c r="N867" s="243" t="s">
        <v>44</v>
      </c>
      <c r="O867" s="91"/>
      <c r="P867" s="244">
        <f>O867*H867</f>
        <v>0</v>
      </c>
      <c r="Q867" s="244">
        <v>0</v>
      </c>
      <c r="R867" s="244">
        <f>Q867*H867</f>
        <v>0</v>
      </c>
      <c r="S867" s="244">
        <v>0</v>
      </c>
      <c r="T867" s="245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46" t="s">
        <v>214</v>
      </c>
      <c r="AT867" s="246" t="s">
        <v>210</v>
      </c>
      <c r="AU867" s="246" t="s">
        <v>555</v>
      </c>
      <c r="AY867" s="15" t="s">
        <v>209</v>
      </c>
      <c r="BE867" s="138">
        <f>IF(N867="základní",J867,0)</f>
        <v>0</v>
      </c>
      <c r="BF867" s="138">
        <f>IF(N867="snížená",J867,0)</f>
        <v>0</v>
      </c>
      <c r="BG867" s="138">
        <f>IF(N867="zákl. přenesená",J867,0)</f>
        <v>0</v>
      </c>
      <c r="BH867" s="138">
        <f>IF(N867="sníž. přenesená",J867,0)</f>
        <v>0</v>
      </c>
      <c r="BI867" s="138">
        <f>IF(N867="nulová",J867,0)</f>
        <v>0</v>
      </c>
      <c r="BJ867" s="15" t="s">
        <v>84</v>
      </c>
      <c r="BK867" s="138">
        <f>ROUND(I867*H867,2)</f>
        <v>0</v>
      </c>
      <c r="BL867" s="15" t="s">
        <v>214</v>
      </c>
      <c r="BM867" s="246" t="s">
        <v>1750</v>
      </c>
    </row>
    <row r="868" spans="1:65" s="2" customFormat="1" ht="16.5" customHeight="1">
      <c r="A868" s="38"/>
      <c r="B868" s="39"/>
      <c r="C868" s="247" t="s">
        <v>1751</v>
      </c>
      <c r="D868" s="247" t="s">
        <v>221</v>
      </c>
      <c r="E868" s="248" t="s">
        <v>340</v>
      </c>
      <c r="F868" s="249" t="s">
        <v>341</v>
      </c>
      <c r="G868" s="250" t="s">
        <v>239</v>
      </c>
      <c r="H868" s="251">
        <v>1</v>
      </c>
      <c r="I868" s="252"/>
      <c r="J868" s="253">
        <f>ROUND(I868*H868,2)</f>
        <v>0</v>
      </c>
      <c r="K868" s="254"/>
      <c r="L868" s="255"/>
      <c r="M868" s="256" t="s">
        <v>1</v>
      </c>
      <c r="N868" s="257" t="s">
        <v>44</v>
      </c>
      <c r="O868" s="91"/>
      <c r="P868" s="244">
        <f>O868*H868</f>
        <v>0</v>
      </c>
      <c r="Q868" s="244">
        <v>0</v>
      </c>
      <c r="R868" s="244">
        <f>Q868*H868</f>
        <v>0</v>
      </c>
      <c r="S868" s="244">
        <v>0</v>
      </c>
      <c r="T868" s="245">
        <f>S868*H868</f>
        <v>0</v>
      </c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R868" s="246" t="s">
        <v>234</v>
      </c>
      <c r="AT868" s="246" t="s">
        <v>221</v>
      </c>
      <c r="AU868" s="246" t="s">
        <v>555</v>
      </c>
      <c r="AY868" s="15" t="s">
        <v>209</v>
      </c>
      <c r="BE868" s="138">
        <f>IF(N868="základní",J868,0)</f>
        <v>0</v>
      </c>
      <c r="BF868" s="138">
        <f>IF(N868="snížená",J868,0)</f>
        <v>0</v>
      </c>
      <c r="BG868" s="138">
        <f>IF(N868="zákl. přenesená",J868,0)</f>
        <v>0</v>
      </c>
      <c r="BH868" s="138">
        <f>IF(N868="sníž. přenesená",J868,0)</f>
        <v>0</v>
      </c>
      <c r="BI868" s="138">
        <f>IF(N868="nulová",J868,0)</f>
        <v>0</v>
      </c>
      <c r="BJ868" s="15" t="s">
        <v>84</v>
      </c>
      <c r="BK868" s="138">
        <f>ROUND(I868*H868,2)</f>
        <v>0</v>
      </c>
      <c r="BL868" s="15" t="s">
        <v>214</v>
      </c>
      <c r="BM868" s="246" t="s">
        <v>1752</v>
      </c>
    </row>
    <row r="869" spans="1:65" s="2" customFormat="1" ht="24.15" customHeight="1">
      <c r="A869" s="38"/>
      <c r="B869" s="39"/>
      <c r="C869" s="234" t="s">
        <v>1753</v>
      </c>
      <c r="D869" s="234" t="s">
        <v>210</v>
      </c>
      <c r="E869" s="235" t="s">
        <v>344</v>
      </c>
      <c r="F869" s="236" t="s">
        <v>345</v>
      </c>
      <c r="G869" s="237" t="s">
        <v>246</v>
      </c>
      <c r="H869" s="238">
        <v>2</v>
      </c>
      <c r="I869" s="239"/>
      <c r="J869" s="240">
        <f>ROUND(I869*H869,2)</f>
        <v>0</v>
      </c>
      <c r="K869" s="241"/>
      <c r="L869" s="41"/>
      <c r="M869" s="242" t="s">
        <v>1</v>
      </c>
      <c r="N869" s="243" t="s">
        <v>44</v>
      </c>
      <c r="O869" s="91"/>
      <c r="P869" s="244">
        <f>O869*H869</f>
        <v>0</v>
      </c>
      <c r="Q869" s="244">
        <v>0</v>
      </c>
      <c r="R869" s="244">
        <f>Q869*H869</f>
        <v>0</v>
      </c>
      <c r="S869" s="244">
        <v>0</v>
      </c>
      <c r="T869" s="245">
        <f>S869*H869</f>
        <v>0</v>
      </c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R869" s="246" t="s">
        <v>214</v>
      </c>
      <c r="AT869" s="246" t="s">
        <v>210</v>
      </c>
      <c r="AU869" s="246" t="s">
        <v>555</v>
      </c>
      <c r="AY869" s="15" t="s">
        <v>209</v>
      </c>
      <c r="BE869" s="138">
        <f>IF(N869="základní",J869,0)</f>
        <v>0</v>
      </c>
      <c r="BF869" s="138">
        <f>IF(N869="snížená",J869,0)</f>
        <v>0</v>
      </c>
      <c r="BG869" s="138">
        <f>IF(N869="zákl. přenesená",J869,0)</f>
        <v>0</v>
      </c>
      <c r="BH869" s="138">
        <f>IF(N869="sníž. přenesená",J869,0)</f>
        <v>0</v>
      </c>
      <c r="BI869" s="138">
        <f>IF(N869="nulová",J869,0)</f>
        <v>0</v>
      </c>
      <c r="BJ869" s="15" t="s">
        <v>84</v>
      </c>
      <c r="BK869" s="138">
        <f>ROUND(I869*H869,2)</f>
        <v>0</v>
      </c>
      <c r="BL869" s="15" t="s">
        <v>214</v>
      </c>
      <c r="BM869" s="246" t="s">
        <v>1754</v>
      </c>
    </row>
    <row r="870" spans="1:65" s="2" customFormat="1" ht="24.15" customHeight="1">
      <c r="A870" s="38"/>
      <c r="B870" s="39"/>
      <c r="C870" s="234" t="s">
        <v>1755</v>
      </c>
      <c r="D870" s="234" t="s">
        <v>210</v>
      </c>
      <c r="E870" s="235" t="s">
        <v>348</v>
      </c>
      <c r="F870" s="236" t="s">
        <v>349</v>
      </c>
      <c r="G870" s="237" t="s">
        <v>239</v>
      </c>
      <c r="H870" s="238">
        <v>5</v>
      </c>
      <c r="I870" s="239"/>
      <c r="J870" s="240">
        <f>ROUND(I870*H870,2)</f>
        <v>0</v>
      </c>
      <c r="K870" s="241"/>
      <c r="L870" s="41"/>
      <c r="M870" s="242" t="s">
        <v>1</v>
      </c>
      <c r="N870" s="243" t="s">
        <v>44</v>
      </c>
      <c r="O870" s="91"/>
      <c r="P870" s="244">
        <f>O870*H870</f>
        <v>0</v>
      </c>
      <c r="Q870" s="244">
        <v>0</v>
      </c>
      <c r="R870" s="244">
        <f>Q870*H870</f>
        <v>0</v>
      </c>
      <c r="S870" s="244">
        <v>0</v>
      </c>
      <c r="T870" s="245">
        <f>S870*H870</f>
        <v>0</v>
      </c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R870" s="246" t="s">
        <v>214</v>
      </c>
      <c r="AT870" s="246" t="s">
        <v>210</v>
      </c>
      <c r="AU870" s="246" t="s">
        <v>555</v>
      </c>
      <c r="AY870" s="15" t="s">
        <v>209</v>
      </c>
      <c r="BE870" s="138">
        <f>IF(N870="základní",J870,0)</f>
        <v>0</v>
      </c>
      <c r="BF870" s="138">
        <f>IF(N870="snížená",J870,0)</f>
        <v>0</v>
      </c>
      <c r="BG870" s="138">
        <f>IF(N870="zákl. přenesená",J870,0)</f>
        <v>0</v>
      </c>
      <c r="BH870" s="138">
        <f>IF(N870="sníž. přenesená",J870,0)</f>
        <v>0</v>
      </c>
      <c r="BI870" s="138">
        <f>IF(N870="nulová",J870,0)</f>
        <v>0</v>
      </c>
      <c r="BJ870" s="15" t="s">
        <v>84</v>
      </c>
      <c r="BK870" s="138">
        <f>ROUND(I870*H870,2)</f>
        <v>0</v>
      </c>
      <c r="BL870" s="15" t="s">
        <v>214</v>
      </c>
      <c r="BM870" s="246" t="s">
        <v>1756</v>
      </c>
    </row>
    <row r="871" spans="1:65" s="2" customFormat="1" ht="24.15" customHeight="1">
      <c r="A871" s="38"/>
      <c r="B871" s="39"/>
      <c r="C871" s="234" t="s">
        <v>1757</v>
      </c>
      <c r="D871" s="234" t="s">
        <v>210</v>
      </c>
      <c r="E871" s="235" t="s">
        <v>352</v>
      </c>
      <c r="F871" s="236" t="s">
        <v>353</v>
      </c>
      <c r="G871" s="237" t="s">
        <v>239</v>
      </c>
      <c r="H871" s="238">
        <v>8</v>
      </c>
      <c r="I871" s="239"/>
      <c r="J871" s="240">
        <f>ROUND(I871*H871,2)</f>
        <v>0</v>
      </c>
      <c r="K871" s="241"/>
      <c r="L871" s="41"/>
      <c r="M871" s="242" t="s">
        <v>1</v>
      </c>
      <c r="N871" s="243" t="s">
        <v>44</v>
      </c>
      <c r="O871" s="91"/>
      <c r="P871" s="244">
        <f>O871*H871</f>
        <v>0</v>
      </c>
      <c r="Q871" s="244">
        <v>0</v>
      </c>
      <c r="R871" s="244">
        <f>Q871*H871</f>
        <v>0</v>
      </c>
      <c r="S871" s="244">
        <v>0</v>
      </c>
      <c r="T871" s="245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246" t="s">
        <v>214</v>
      </c>
      <c r="AT871" s="246" t="s">
        <v>210</v>
      </c>
      <c r="AU871" s="246" t="s">
        <v>555</v>
      </c>
      <c r="AY871" s="15" t="s">
        <v>209</v>
      </c>
      <c r="BE871" s="138">
        <f>IF(N871="základní",J871,0)</f>
        <v>0</v>
      </c>
      <c r="BF871" s="138">
        <f>IF(N871="snížená",J871,0)</f>
        <v>0</v>
      </c>
      <c r="BG871" s="138">
        <f>IF(N871="zákl. přenesená",J871,0)</f>
        <v>0</v>
      </c>
      <c r="BH871" s="138">
        <f>IF(N871="sníž. přenesená",J871,0)</f>
        <v>0</v>
      </c>
      <c r="BI871" s="138">
        <f>IF(N871="nulová",J871,0)</f>
        <v>0</v>
      </c>
      <c r="BJ871" s="15" t="s">
        <v>84</v>
      </c>
      <c r="BK871" s="138">
        <f>ROUND(I871*H871,2)</f>
        <v>0</v>
      </c>
      <c r="BL871" s="15" t="s">
        <v>214</v>
      </c>
      <c r="BM871" s="246" t="s">
        <v>1758</v>
      </c>
    </row>
    <row r="872" spans="1:65" s="2" customFormat="1" ht="16.5" customHeight="1">
      <c r="A872" s="38"/>
      <c r="B872" s="39"/>
      <c r="C872" s="247" t="s">
        <v>1759</v>
      </c>
      <c r="D872" s="247" t="s">
        <v>221</v>
      </c>
      <c r="E872" s="248" t="s">
        <v>363</v>
      </c>
      <c r="F872" s="249" t="s">
        <v>364</v>
      </c>
      <c r="G872" s="250" t="s">
        <v>259</v>
      </c>
      <c r="H872" s="251">
        <v>0.007</v>
      </c>
      <c r="I872" s="252"/>
      <c r="J872" s="253">
        <f>ROUND(I872*H872,2)</f>
        <v>0</v>
      </c>
      <c r="K872" s="254"/>
      <c r="L872" s="255"/>
      <c r="M872" s="256" t="s">
        <v>1</v>
      </c>
      <c r="N872" s="257" t="s">
        <v>44</v>
      </c>
      <c r="O872" s="91"/>
      <c r="P872" s="244">
        <f>O872*H872</f>
        <v>0</v>
      </c>
      <c r="Q872" s="244">
        <v>0.16</v>
      </c>
      <c r="R872" s="244">
        <f>Q872*H872</f>
        <v>0.0011200000000000001</v>
      </c>
      <c r="S872" s="244">
        <v>0</v>
      </c>
      <c r="T872" s="245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46" t="s">
        <v>234</v>
      </c>
      <c r="AT872" s="246" t="s">
        <v>221</v>
      </c>
      <c r="AU872" s="246" t="s">
        <v>555</v>
      </c>
      <c r="AY872" s="15" t="s">
        <v>209</v>
      </c>
      <c r="BE872" s="138">
        <f>IF(N872="základní",J872,0)</f>
        <v>0</v>
      </c>
      <c r="BF872" s="138">
        <f>IF(N872="snížená",J872,0)</f>
        <v>0</v>
      </c>
      <c r="BG872" s="138">
        <f>IF(N872="zákl. přenesená",J872,0)</f>
        <v>0</v>
      </c>
      <c r="BH872" s="138">
        <f>IF(N872="sníž. přenesená",J872,0)</f>
        <v>0</v>
      </c>
      <c r="BI872" s="138">
        <f>IF(N872="nulová",J872,0)</f>
        <v>0</v>
      </c>
      <c r="BJ872" s="15" t="s">
        <v>84</v>
      </c>
      <c r="BK872" s="138">
        <f>ROUND(I872*H872,2)</f>
        <v>0</v>
      </c>
      <c r="BL872" s="15" t="s">
        <v>214</v>
      </c>
      <c r="BM872" s="246" t="s">
        <v>1760</v>
      </c>
    </row>
    <row r="873" spans="1:65" s="2" customFormat="1" ht="16.5" customHeight="1">
      <c r="A873" s="38"/>
      <c r="B873" s="39"/>
      <c r="C873" s="247" t="s">
        <v>1761</v>
      </c>
      <c r="D873" s="247" t="s">
        <v>221</v>
      </c>
      <c r="E873" s="248" t="s">
        <v>257</v>
      </c>
      <c r="F873" s="249" t="s">
        <v>258</v>
      </c>
      <c r="G873" s="250" t="s">
        <v>259</v>
      </c>
      <c r="H873" s="251">
        <v>0.004</v>
      </c>
      <c r="I873" s="252"/>
      <c r="J873" s="253">
        <f>ROUND(I873*H873,2)</f>
        <v>0</v>
      </c>
      <c r="K873" s="254"/>
      <c r="L873" s="255"/>
      <c r="M873" s="256" t="s">
        <v>1</v>
      </c>
      <c r="N873" s="257" t="s">
        <v>44</v>
      </c>
      <c r="O873" s="91"/>
      <c r="P873" s="244">
        <f>O873*H873</f>
        <v>0</v>
      </c>
      <c r="Q873" s="244">
        <v>0.9</v>
      </c>
      <c r="R873" s="244">
        <f>Q873*H873</f>
        <v>0.0036000000000000003</v>
      </c>
      <c r="S873" s="244">
        <v>0</v>
      </c>
      <c r="T873" s="245">
        <f>S873*H873</f>
        <v>0</v>
      </c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R873" s="246" t="s">
        <v>234</v>
      </c>
      <c r="AT873" s="246" t="s">
        <v>221</v>
      </c>
      <c r="AU873" s="246" t="s">
        <v>555</v>
      </c>
      <c r="AY873" s="15" t="s">
        <v>209</v>
      </c>
      <c r="BE873" s="138">
        <f>IF(N873="základní",J873,0)</f>
        <v>0</v>
      </c>
      <c r="BF873" s="138">
        <f>IF(N873="snížená",J873,0)</f>
        <v>0</v>
      </c>
      <c r="BG873" s="138">
        <f>IF(N873="zákl. přenesená",J873,0)</f>
        <v>0</v>
      </c>
      <c r="BH873" s="138">
        <f>IF(N873="sníž. přenesená",J873,0)</f>
        <v>0</v>
      </c>
      <c r="BI873" s="138">
        <f>IF(N873="nulová",J873,0)</f>
        <v>0</v>
      </c>
      <c r="BJ873" s="15" t="s">
        <v>84</v>
      </c>
      <c r="BK873" s="138">
        <f>ROUND(I873*H873,2)</f>
        <v>0</v>
      </c>
      <c r="BL873" s="15" t="s">
        <v>214</v>
      </c>
      <c r="BM873" s="246" t="s">
        <v>1762</v>
      </c>
    </row>
    <row r="874" spans="1:65" s="2" customFormat="1" ht="16.5" customHeight="1">
      <c r="A874" s="38"/>
      <c r="B874" s="39"/>
      <c r="C874" s="247" t="s">
        <v>1763</v>
      </c>
      <c r="D874" s="247" t="s">
        <v>221</v>
      </c>
      <c r="E874" s="248" t="s">
        <v>356</v>
      </c>
      <c r="F874" s="249" t="s">
        <v>357</v>
      </c>
      <c r="G874" s="250" t="s">
        <v>239</v>
      </c>
      <c r="H874" s="251">
        <v>1</v>
      </c>
      <c r="I874" s="252"/>
      <c r="J874" s="253">
        <f>ROUND(I874*H874,2)</f>
        <v>0</v>
      </c>
      <c r="K874" s="254"/>
      <c r="L874" s="255"/>
      <c r="M874" s="256" t="s">
        <v>1</v>
      </c>
      <c r="N874" s="257" t="s">
        <v>44</v>
      </c>
      <c r="O874" s="91"/>
      <c r="P874" s="244">
        <f>O874*H874</f>
        <v>0</v>
      </c>
      <c r="Q874" s="244">
        <v>3E-05</v>
      </c>
      <c r="R874" s="244">
        <f>Q874*H874</f>
        <v>3E-05</v>
      </c>
      <c r="S874" s="244">
        <v>0</v>
      </c>
      <c r="T874" s="245">
        <f>S874*H874</f>
        <v>0</v>
      </c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R874" s="246" t="s">
        <v>234</v>
      </c>
      <c r="AT874" s="246" t="s">
        <v>221</v>
      </c>
      <c r="AU874" s="246" t="s">
        <v>555</v>
      </c>
      <c r="AY874" s="15" t="s">
        <v>209</v>
      </c>
      <c r="BE874" s="138">
        <f>IF(N874="základní",J874,0)</f>
        <v>0</v>
      </c>
      <c r="BF874" s="138">
        <f>IF(N874="snížená",J874,0)</f>
        <v>0</v>
      </c>
      <c r="BG874" s="138">
        <f>IF(N874="zákl. přenesená",J874,0)</f>
        <v>0</v>
      </c>
      <c r="BH874" s="138">
        <f>IF(N874="sníž. přenesená",J874,0)</f>
        <v>0</v>
      </c>
      <c r="BI874" s="138">
        <f>IF(N874="nulová",J874,0)</f>
        <v>0</v>
      </c>
      <c r="BJ874" s="15" t="s">
        <v>84</v>
      </c>
      <c r="BK874" s="138">
        <f>ROUND(I874*H874,2)</f>
        <v>0</v>
      </c>
      <c r="BL874" s="15" t="s">
        <v>214</v>
      </c>
      <c r="BM874" s="246" t="s">
        <v>1764</v>
      </c>
    </row>
    <row r="875" spans="1:65" s="2" customFormat="1" ht="21.75" customHeight="1">
      <c r="A875" s="38"/>
      <c r="B875" s="39"/>
      <c r="C875" s="247" t="s">
        <v>1765</v>
      </c>
      <c r="D875" s="247" t="s">
        <v>221</v>
      </c>
      <c r="E875" s="248" t="s">
        <v>359</v>
      </c>
      <c r="F875" s="249" t="s">
        <v>360</v>
      </c>
      <c r="G875" s="250" t="s">
        <v>239</v>
      </c>
      <c r="H875" s="251">
        <v>1</v>
      </c>
      <c r="I875" s="252"/>
      <c r="J875" s="253">
        <f>ROUND(I875*H875,2)</f>
        <v>0</v>
      </c>
      <c r="K875" s="254"/>
      <c r="L875" s="255"/>
      <c r="M875" s="256" t="s">
        <v>1</v>
      </c>
      <c r="N875" s="257" t="s">
        <v>44</v>
      </c>
      <c r="O875" s="91"/>
      <c r="P875" s="244">
        <f>O875*H875</f>
        <v>0</v>
      </c>
      <c r="Q875" s="244">
        <v>3E-05</v>
      </c>
      <c r="R875" s="244">
        <f>Q875*H875</f>
        <v>3E-05</v>
      </c>
      <c r="S875" s="244">
        <v>0</v>
      </c>
      <c r="T875" s="245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46" t="s">
        <v>234</v>
      </c>
      <c r="AT875" s="246" t="s">
        <v>221</v>
      </c>
      <c r="AU875" s="246" t="s">
        <v>555</v>
      </c>
      <c r="AY875" s="15" t="s">
        <v>209</v>
      </c>
      <c r="BE875" s="138">
        <f>IF(N875="základní",J875,0)</f>
        <v>0</v>
      </c>
      <c r="BF875" s="138">
        <f>IF(N875="snížená",J875,0)</f>
        <v>0</v>
      </c>
      <c r="BG875" s="138">
        <f>IF(N875="zákl. přenesená",J875,0)</f>
        <v>0</v>
      </c>
      <c r="BH875" s="138">
        <f>IF(N875="sníž. přenesená",J875,0)</f>
        <v>0</v>
      </c>
      <c r="BI875" s="138">
        <f>IF(N875="nulová",J875,0)</f>
        <v>0</v>
      </c>
      <c r="BJ875" s="15" t="s">
        <v>84</v>
      </c>
      <c r="BK875" s="138">
        <f>ROUND(I875*H875,2)</f>
        <v>0</v>
      </c>
      <c r="BL875" s="15" t="s">
        <v>214</v>
      </c>
      <c r="BM875" s="246" t="s">
        <v>1766</v>
      </c>
    </row>
    <row r="876" spans="1:65" s="2" customFormat="1" ht="16.5" customHeight="1">
      <c r="A876" s="38"/>
      <c r="B876" s="39"/>
      <c r="C876" s="247" t="s">
        <v>1767</v>
      </c>
      <c r="D876" s="247" t="s">
        <v>221</v>
      </c>
      <c r="E876" s="248" t="s">
        <v>369</v>
      </c>
      <c r="F876" s="249" t="s">
        <v>370</v>
      </c>
      <c r="G876" s="250" t="s">
        <v>239</v>
      </c>
      <c r="H876" s="251">
        <v>2</v>
      </c>
      <c r="I876" s="252"/>
      <c r="J876" s="253">
        <f>ROUND(I876*H876,2)</f>
        <v>0</v>
      </c>
      <c r="K876" s="254"/>
      <c r="L876" s="255"/>
      <c r="M876" s="256" t="s">
        <v>1</v>
      </c>
      <c r="N876" s="257" t="s">
        <v>44</v>
      </c>
      <c r="O876" s="91"/>
      <c r="P876" s="244">
        <f>O876*H876</f>
        <v>0</v>
      </c>
      <c r="Q876" s="244">
        <v>0</v>
      </c>
      <c r="R876" s="244">
        <f>Q876*H876</f>
        <v>0</v>
      </c>
      <c r="S876" s="244">
        <v>0</v>
      </c>
      <c r="T876" s="245">
        <f>S876*H876</f>
        <v>0</v>
      </c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R876" s="246" t="s">
        <v>234</v>
      </c>
      <c r="AT876" s="246" t="s">
        <v>221</v>
      </c>
      <c r="AU876" s="246" t="s">
        <v>555</v>
      </c>
      <c r="AY876" s="15" t="s">
        <v>209</v>
      </c>
      <c r="BE876" s="138">
        <f>IF(N876="základní",J876,0)</f>
        <v>0</v>
      </c>
      <c r="BF876" s="138">
        <f>IF(N876="snížená",J876,0)</f>
        <v>0</v>
      </c>
      <c r="BG876" s="138">
        <f>IF(N876="zákl. přenesená",J876,0)</f>
        <v>0</v>
      </c>
      <c r="BH876" s="138">
        <f>IF(N876="sníž. přenesená",J876,0)</f>
        <v>0</v>
      </c>
      <c r="BI876" s="138">
        <f>IF(N876="nulová",J876,0)</f>
        <v>0</v>
      </c>
      <c r="BJ876" s="15" t="s">
        <v>84</v>
      </c>
      <c r="BK876" s="138">
        <f>ROUND(I876*H876,2)</f>
        <v>0</v>
      </c>
      <c r="BL876" s="15" t="s">
        <v>214</v>
      </c>
      <c r="BM876" s="246" t="s">
        <v>1768</v>
      </c>
    </row>
    <row r="877" spans="1:65" s="2" customFormat="1" ht="16.5" customHeight="1">
      <c r="A877" s="38"/>
      <c r="B877" s="39"/>
      <c r="C877" s="234" t="s">
        <v>1769</v>
      </c>
      <c r="D877" s="234" t="s">
        <v>210</v>
      </c>
      <c r="E877" s="235" t="s">
        <v>403</v>
      </c>
      <c r="F877" s="236" t="s">
        <v>404</v>
      </c>
      <c r="G877" s="237" t="s">
        <v>239</v>
      </c>
      <c r="H877" s="238">
        <v>1</v>
      </c>
      <c r="I877" s="239"/>
      <c r="J877" s="240">
        <f>ROUND(I877*H877,2)</f>
        <v>0</v>
      </c>
      <c r="K877" s="241"/>
      <c r="L877" s="41"/>
      <c r="M877" s="242" t="s">
        <v>1</v>
      </c>
      <c r="N877" s="243" t="s">
        <v>44</v>
      </c>
      <c r="O877" s="91"/>
      <c r="P877" s="244">
        <f>O877*H877</f>
        <v>0</v>
      </c>
      <c r="Q877" s="244">
        <v>0</v>
      </c>
      <c r="R877" s="244">
        <f>Q877*H877</f>
        <v>0</v>
      </c>
      <c r="S877" s="244">
        <v>0</v>
      </c>
      <c r="T877" s="245">
        <f>S877*H877</f>
        <v>0</v>
      </c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R877" s="246" t="s">
        <v>214</v>
      </c>
      <c r="AT877" s="246" t="s">
        <v>210</v>
      </c>
      <c r="AU877" s="246" t="s">
        <v>555</v>
      </c>
      <c r="AY877" s="15" t="s">
        <v>209</v>
      </c>
      <c r="BE877" s="138">
        <f>IF(N877="základní",J877,0)</f>
        <v>0</v>
      </c>
      <c r="BF877" s="138">
        <f>IF(N877="snížená",J877,0)</f>
        <v>0</v>
      </c>
      <c r="BG877" s="138">
        <f>IF(N877="zákl. přenesená",J877,0)</f>
        <v>0</v>
      </c>
      <c r="BH877" s="138">
        <f>IF(N877="sníž. přenesená",J877,0)</f>
        <v>0</v>
      </c>
      <c r="BI877" s="138">
        <f>IF(N877="nulová",J877,0)</f>
        <v>0</v>
      </c>
      <c r="BJ877" s="15" t="s">
        <v>84</v>
      </c>
      <c r="BK877" s="138">
        <f>ROUND(I877*H877,2)</f>
        <v>0</v>
      </c>
      <c r="BL877" s="15" t="s">
        <v>214</v>
      </c>
      <c r="BM877" s="246" t="s">
        <v>1770</v>
      </c>
    </row>
    <row r="878" spans="1:65" s="2" customFormat="1" ht="16.5" customHeight="1">
      <c r="A878" s="38"/>
      <c r="B878" s="39"/>
      <c r="C878" s="247" t="s">
        <v>1771</v>
      </c>
      <c r="D878" s="247" t="s">
        <v>221</v>
      </c>
      <c r="E878" s="248" t="s">
        <v>1616</v>
      </c>
      <c r="F878" s="249" t="s">
        <v>1046</v>
      </c>
      <c r="G878" s="250" t="s">
        <v>1</v>
      </c>
      <c r="H878" s="251">
        <v>1</v>
      </c>
      <c r="I878" s="252"/>
      <c r="J878" s="253">
        <f>ROUND(I878*H878,2)</f>
        <v>0</v>
      </c>
      <c r="K878" s="254"/>
      <c r="L878" s="255"/>
      <c r="M878" s="256" t="s">
        <v>1</v>
      </c>
      <c r="N878" s="257" t="s">
        <v>44</v>
      </c>
      <c r="O878" s="91"/>
      <c r="P878" s="244">
        <f>O878*H878</f>
        <v>0</v>
      </c>
      <c r="Q878" s="244">
        <v>0</v>
      </c>
      <c r="R878" s="244">
        <f>Q878*H878</f>
        <v>0</v>
      </c>
      <c r="S878" s="244">
        <v>0</v>
      </c>
      <c r="T878" s="245">
        <f>S878*H878</f>
        <v>0</v>
      </c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R878" s="246" t="s">
        <v>234</v>
      </c>
      <c r="AT878" s="246" t="s">
        <v>221</v>
      </c>
      <c r="AU878" s="246" t="s">
        <v>555</v>
      </c>
      <c r="AY878" s="15" t="s">
        <v>209</v>
      </c>
      <c r="BE878" s="138">
        <f>IF(N878="základní",J878,0)</f>
        <v>0</v>
      </c>
      <c r="BF878" s="138">
        <f>IF(N878="snížená",J878,0)</f>
        <v>0</v>
      </c>
      <c r="BG878" s="138">
        <f>IF(N878="zákl. přenesená",J878,0)</f>
        <v>0</v>
      </c>
      <c r="BH878" s="138">
        <f>IF(N878="sníž. přenesená",J878,0)</f>
        <v>0</v>
      </c>
      <c r="BI878" s="138">
        <f>IF(N878="nulová",J878,0)</f>
        <v>0</v>
      </c>
      <c r="BJ878" s="15" t="s">
        <v>84</v>
      </c>
      <c r="BK878" s="138">
        <f>ROUND(I878*H878,2)</f>
        <v>0</v>
      </c>
      <c r="BL878" s="15" t="s">
        <v>214</v>
      </c>
      <c r="BM878" s="246" t="s">
        <v>1772</v>
      </c>
    </row>
    <row r="879" spans="1:65" s="2" customFormat="1" ht="16.5" customHeight="1">
      <c r="A879" s="38"/>
      <c r="B879" s="39"/>
      <c r="C879" s="247" t="s">
        <v>1773</v>
      </c>
      <c r="D879" s="247" t="s">
        <v>221</v>
      </c>
      <c r="E879" s="248" t="s">
        <v>377</v>
      </c>
      <c r="F879" s="249" t="s">
        <v>378</v>
      </c>
      <c r="G879" s="250" t="s">
        <v>379</v>
      </c>
      <c r="H879" s="251">
        <v>1</v>
      </c>
      <c r="I879" s="252"/>
      <c r="J879" s="253">
        <f>ROUND(I879*H879,2)</f>
        <v>0</v>
      </c>
      <c r="K879" s="254"/>
      <c r="L879" s="255"/>
      <c r="M879" s="256" t="s">
        <v>1</v>
      </c>
      <c r="N879" s="257" t="s">
        <v>44</v>
      </c>
      <c r="O879" s="91"/>
      <c r="P879" s="244">
        <f>O879*H879</f>
        <v>0</v>
      </c>
      <c r="Q879" s="244">
        <v>0.001</v>
      </c>
      <c r="R879" s="244">
        <f>Q879*H879</f>
        <v>0.001</v>
      </c>
      <c r="S879" s="244">
        <v>0</v>
      </c>
      <c r="T879" s="245">
        <f>S879*H879</f>
        <v>0</v>
      </c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R879" s="246" t="s">
        <v>234</v>
      </c>
      <c r="AT879" s="246" t="s">
        <v>221</v>
      </c>
      <c r="AU879" s="246" t="s">
        <v>555</v>
      </c>
      <c r="AY879" s="15" t="s">
        <v>209</v>
      </c>
      <c r="BE879" s="138">
        <f>IF(N879="základní",J879,0)</f>
        <v>0</v>
      </c>
      <c r="BF879" s="138">
        <f>IF(N879="snížená",J879,0)</f>
        <v>0</v>
      </c>
      <c r="BG879" s="138">
        <f>IF(N879="zákl. přenesená",J879,0)</f>
        <v>0</v>
      </c>
      <c r="BH879" s="138">
        <f>IF(N879="sníž. přenesená",J879,0)</f>
        <v>0</v>
      </c>
      <c r="BI879" s="138">
        <f>IF(N879="nulová",J879,0)</f>
        <v>0</v>
      </c>
      <c r="BJ879" s="15" t="s">
        <v>84</v>
      </c>
      <c r="BK879" s="138">
        <f>ROUND(I879*H879,2)</f>
        <v>0</v>
      </c>
      <c r="BL879" s="15" t="s">
        <v>214</v>
      </c>
      <c r="BM879" s="246" t="s">
        <v>1774</v>
      </c>
    </row>
    <row r="880" spans="1:65" s="2" customFormat="1" ht="16.5" customHeight="1">
      <c r="A880" s="38"/>
      <c r="B880" s="39"/>
      <c r="C880" s="247" t="s">
        <v>1775</v>
      </c>
      <c r="D880" s="247" t="s">
        <v>221</v>
      </c>
      <c r="E880" s="248" t="s">
        <v>382</v>
      </c>
      <c r="F880" s="249" t="s">
        <v>383</v>
      </c>
      <c r="G880" s="250" t="s">
        <v>239</v>
      </c>
      <c r="H880" s="251">
        <v>1</v>
      </c>
      <c r="I880" s="252"/>
      <c r="J880" s="253">
        <f>ROUND(I880*H880,2)</f>
        <v>0</v>
      </c>
      <c r="K880" s="254"/>
      <c r="L880" s="255"/>
      <c r="M880" s="256" t="s">
        <v>1</v>
      </c>
      <c r="N880" s="257" t="s">
        <v>44</v>
      </c>
      <c r="O880" s="91"/>
      <c r="P880" s="244">
        <f>O880*H880</f>
        <v>0</v>
      </c>
      <c r="Q880" s="244">
        <v>0</v>
      </c>
      <c r="R880" s="244">
        <f>Q880*H880</f>
        <v>0</v>
      </c>
      <c r="S880" s="244">
        <v>0</v>
      </c>
      <c r="T880" s="245">
        <f>S880*H880</f>
        <v>0</v>
      </c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R880" s="246" t="s">
        <v>234</v>
      </c>
      <c r="AT880" s="246" t="s">
        <v>221</v>
      </c>
      <c r="AU880" s="246" t="s">
        <v>555</v>
      </c>
      <c r="AY880" s="15" t="s">
        <v>209</v>
      </c>
      <c r="BE880" s="138">
        <f>IF(N880="základní",J880,0)</f>
        <v>0</v>
      </c>
      <c r="BF880" s="138">
        <f>IF(N880="snížená",J880,0)</f>
        <v>0</v>
      </c>
      <c r="BG880" s="138">
        <f>IF(N880="zákl. přenesená",J880,0)</f>
        <v>0</v>
      </c>
      <c r="BH880" s="138">
        <f>IF(N880="sníž. přenesená",J880,0)</f>
        <v>0</v>
      </c>
      <c r="BI880" s="138">
        <f>IF(N880="nulová",J880,0)</f>
        <v>0</v>
      </c>
      <c r="BJ880" s="15" t="s">
        <v>84</v>
      </c>
      <c r="BK880" s="138">
        <f>ROUND(I880*H880,2)</f>
        <v>0</v>
      </c>
      <c r="BL880" s="15" t="s">
        <v>214</v>
      </c>
      <c r="BM880" s="246" t="s">
        <v>1776</v>
      </c>
    </row>
    <row r="881" spans="1:65" s="2" customFormat="1" ht="24.15" customHeight="1">
      <c r="A881" s="38"/>
      <c r="B881" s="39"/>
      <c r="C881" s="234" t="s">
        <v>1777</v>
      </c>
      <c r="D881" s="234" t="s">
        <v>210</v>
      </c>
      <c r="E881" s="235" t="s">
        <v>386</v>
      </c>
      <c r="F881" s="236" t="s">
        <v>387</v>
      </c>
      <c r="G881" s="237" t="s">
        <v>246</v>
      </c>
      <c r="H881" s="238">
        <v>1</v>
      </c>
      <c r="I881" s="239"/>
      <c r="J881" s="240">
        <f>ROUND(I881*H881,2)</f>
        <v>0</v>
      </c>
      <c r="K881" s="241"/>
      <c r="L881" s="41"/>
      <c r="M881" s="242" t="s">
        <v>1</v>
      </c>
      <c r="N881" s="243" t="s">
        <v>44</v>
      </c>
      <c r="O881" s="91"/>
      <c r="P881" s="244">
        <f>O881*H881</f>
        <v>0</v>
      </c>
      <c r="Q881" s="244">
        <v>0</v>
      </c>
      <c r="R881" s="244">
        <f>Q881*H881</f>
        <v>0</v>
      </c>
      <c r="S881" s="244">
        <v>0</v>
      </c>
      <c r="T881" s="245">
        <f>S881*H881</f>
        <v>0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46" t="s">
        <v>214</v>
      </c>
      <c r="AT881" s="246" t="s">
        <v>210</v>
      </c>
      <c r="AU881" s="246" t="s">
        <v>555</v>
      </c>
      <c r="AY881" s="15" t="s">
        <v>209</v>
      </c>
      <c r="BE881" s="138">
        <f>IF(N881="základní",J881,0)</f>
        <v>0</v>
      </c>
      <c r="BF881" s="138">
        <f>IF(N881="snížená",J881,0)</f>
        <v>0</v>
      </c>
      <c r="BG881" s="138">
        <f>IF(N881="zákl. přenesená",J881,0)</f>
        <v>0</v>
      </c>
      <c r="BH881" s="138">
        <f>IF(N881="sníž. přenesená",J881,0)</f>
        <v>0</v>
      </c>
      <c r="BI881" s="138">
        <f>IF(N881="nulová",J881,0)</f>
        <v>0</v>
      </c>
      <c r="BJ881" s="15" t="s">
        <v>84</v>
      </c>
      <c r="BK881" s="138">
        <f>ROUND(I881*H881,2)</f>
        <v>0</v>
      </c>
      <c r="BL881" s="15" t="s">
        <v>214</v>
      </c>
      <c r="BM881" s="246" t="s">
        <v>1778</v>
      </c>
    </row>
    <row r="882" spans="1:65" s="2" customFormat="1" ht="21.75" customHeight="1">
      <c r="A882" s="38"/>
      <c r="B882" s="39"/>
      <c r="C882" s="247" t="s">
        <v>1779</v>
      </c>
      <c r="D882" s="247" t="s">
        <v>221</v>
      </c>
      <c r="E882" s="248" t="s">
        <v>390</v>
      </c>
      <c r="F882" s="249" t="s">
        <v>391</v>
      </c>
      <c r="G882" s="250" t="s">
        <v>392</v>
      </c>
      <c r="H882" s="251">
        <v>1</v>
      </c>
      <c r="I882" s="252"/>
      <c r="J882" s="253">
        <f>ROUND(I882*H882,2)</f>
        <v>0</v>
      </c>
      <c r="K882" s="254"/>
      <c r="L882" s="255"/>
      <c r="M882" s="256" t="s">
        <v>1</v>
      </c>
      <c r="N882" s="257" t="s">
        <v>44</v>
      </c>
      <c r="O882" s="91"/>
      <c r="P882" s="244">
        <f>O882*H882</f>
        <v>0</v>
      </c>
      <c r="Q882" s="244">
        <v>0</v>
      </c>
      <c r="R882" s="244">
        <f>Q882*H882</f>
        <v>0</v>
      </c>
      <c r="S882" s="244">
        <v>0</v>
      </c>
      <c r="T882" s="245">
        <f>S882*H882</f>
        <v>0</v>
      </c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R882" s="246" t="s">
        <v>234</v>
      </c>
      <c r="AT882" s="246" t="s">
        <v>221</v>
      </c>
      <c r="AU882" s="246" t="s">
        <v>555</v>
      </c>
      <c r="AY882" s="15" t="s">
        <v>209</v>
      </c>
      <c r="BE882" s="138">
        <f>IF(N882="základní",J882,0)</f>
        <v>0</v>
      </c>
      <c r="BF882" s="138">
        <f>IF(N882="snížená",J882,0)</f>
        <v>0</v>
      </c>
      <c r="BG882" s="138">
        <f>IF(N882="zákl. přenesená",J882,0)</f>
        <v>0</v>
      </c>
      <c r="BH882" s="138">
        <f>IF(N882="sníž. přenesená",J882,0)</f>
        <v>0</v>
      </c>
      <c r="BI882" s="138">
        <f>IF(N882="nulová",J882,0)</f>
        <v>0</v>
      </c>
      <c r="BJ882" s="15" t="s">
        <v>84</v>
      </c>
      <c r="BK882" s="138">
        <f>ROUND(I882*H882,2)</f>
        <v>0</v>
      </c>
      <c r="BL882" s="15" t="s">
        <v>214</v>
      </c>
      <c r="BM882" s="246" t="s">
        <v>1780</v>
      </c>
    </row>
    <row r="883" spans="1:65" s="2" customFormat="1" ht="16.5" customHeight="1">
      <c r="A883" s="38"/>
      <c r="B883" s="39"/>
      <c r="C883" s="247" t="s">
        <v>1781</v>
      </c>
      <c r="D883" s="247" t="s">
        <v>221</v>
      </c>
      <c r="E883" s="248" t="s">
        <v>395</v>
      </c>
      <c r="F883" s="249" t="s">
        <v>396</v>
      </c>
      <c r="G883" s="250" t="s">
        <v>239</v>
      </c>
      <c r="H883" s="251">
        <v>1</v>
      </c>
      <c r="I883" s="252"/>
      <c r="J883" s="253">
        <f>ROUND(I883*H883,2)</f>
        <v>0</v>
      </c>
      <c r="K883" s="254"/>
      <c r="L883" s="255"/>
      <c r="M883" s="256" t="s">
        <v>1</v>
      </c>
      <c r="N883" s="257" t="s">
        <v>44</v>
      </c>
      <c r="O883" s="91"/>
      <c r="P883" s="244">
        <f>O883*H883</f>
        <v>0</v>
      </c>
      <c r="Q883" s="244">
        <v>1E-05</v>
      </c>
      <c r="R883" s="244">
        <f>Q883*H883</f>
        <v>1E-05</v>
      </c>
      <c r="S883" s="244">
        <v>0</v>
      </c>
      <c r="T883" s="245">
        <f>S883*H883</f>
        <v>0</v>
      </c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R883" s="246" t="s">
        <v>234</v>
      </c>
      <c r="AT883" s="246" t="s">
        <v>221</v>
      </c>
      <c r="AU883" s="246" t="s">
        <v>555</v>
      </c>
      <c r="AY883" s="15" t="s">
        <v>209</v>
      </c>
      <c r="BE883" s="138">
        <f>IF(N883="základní",J883,0)</f>
        <v>0</v>
      </c>
      <c r="BF883" s="138">
        <f>IF(N883="snížená",J883,0)</f>
        <v>0</v>
      </c>
      <c r="BG883" s="138">
        <f>IF(N883="zákl. přenesená",J883,0)</f>
        <v>0</v>
      </c>
      <c r="BH883" s="138">
        <f>IF(N883="sníž. přenesená",J883,0)</f>
        <v>0</v>
      </c>
      <c r="BI883" s="138">
        <f>IF(N883="nulová",J883,0)</f>
        <v>0</v>
      </c>
      <c r="BJ883" s="15" t="s">
        <v>84</v>
      </c>
      <c r="BK883" s="138">
        <f>ROUND(I883*H883,2)</f>
        <v>0</v>
      </c>
      <c r="BL883" s="15" t="s">
        <v>214</v>
      </c>
      <c r="BM883" s="246" t="s">
        <v>1782</v>
      </c>
    </row>
    <row r="884" spans="1:65" s="2" customFormat="1" ht="16.5" customHeight="1">
      <c r="A884" s="38"/>
      <c r="B884" s="39"/>
      <c r="C884" s="247" t="s">
        <v>1783</v>
      </c>
      <c r="D884" s="247" t="s">
        <v>221</v>
      </c>
      <c r="E884" s="248" t="s">
        <v>651</v>
      </c>
      <c r="F884" s="249" t="s">
        <v>652</v>
      </c>
      <c r="G884" s="250" t="s">
        <v>239</v>
      </c>
      <c r="H884" s="251">
        <v>1</v>
      </c>
      <c r="I884" s="252"/>
      <c r="J884" s="253">
        <f>ROUND(I884*H884,2)</f>
        <v>0</v>
      </c>
      <c r="K884" s="254"/>
      <c r="L884" s="255"/>
      <c r="M884" s="256" t="s">
        <v>1</v>
      </c>
      <c r="N884" s="257" t="s">
        <v>44</v>
      </c>
      <c r="O884" s="91"/>
      <c r="P884" s="244">
        <f>O884*H884</f>
        <v>0</v>
      </c>
      <c r="Q884" s="244">
        <v>0.0037</v>
      </c>
      <c r="R884" s="244">
        <f>Q884*H884</f>
        <v>0.0037</v>
      </c>
      <c r="S884" s="244">
        <v>0</v>
      </c>
      <c r="T884" s="245">
        <f>S884*H884</f>
        <v>0</v>
      </c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R884" s="246" t="s">
        <v>234</v>
      </c>
      <c r="AT884" s="246" t="s">
        <v>221</v>
      </c>
      <c r="AU884" s="246" t="s">
        <v>555</v>
      </c>
      <c r="AY884" s="15" t="s">
        <v>209</v>
      </c>
      <c r="BE884" s="138">
        <f>IF(N884="základní",J884,0)</f>
        <v>0</v>
      </c>
      <c r="BF884" s="138">
        <f>IF(N884="snížená",J884,0)</f>
        <v>0</v>
      </c>
      <c r="BG884" s="138">
        <f>IF(N884="zákl. přenesená",J884,0)</f>
        <v>0</v>
      </c>
      <c r="BH884" s="138">
        <f>IF(N884="sníž. přenesená",J884,0)</f>
        <v>0</v>
      </c>
      <c r="BI884" s="138">
        <f>IF(N884="nulová",J884,0)</f>
        <v>0</v>
      </c>
      <c r="BJ884" s="15" t="s">
        <v>84</v>
      </c>
      <c r="BK884" s="138">
        <f>ROUND(I884*H884,2)</f>
        <v>0</v>
      </c>
      <c r="BL884" s="15" t="s">
        <v>214</v>
      </c>
      <c r="BM884" s="246" t="s">
        <v>1784</v>
      </c>
    </row>
    <row r="885" spans="1:65" s="2" customFormat="1" ht="16.5" customHeight="1">
      <c r="A885" s="38"/>
      <c r="B885" s="39"/>
      <c r="C885" s="247" t="s">
        <v>1785</v>
      </c>
      <c r="D885" s="247" t="s">
        <v>221</v>
      </c>
      <c r="E885" s="248" t="s">
        <v>1786</v>
      </c>
      <c r="F885" s="249" t="s">
        <v>1787</v>
      </c>
      <c r="G885" s="250" t="s">
        <v>239</v>
      </c>
      <c r="H885" s="251">
        <v>1</v>
      </c>
      <c r="I885" s="252"/>
      <c r="J885" s="253">
        <f>ROUND(I885*H885,2)</f>
        <v>0</v>
      </c>
      <c r="K885" s="254"/>
      <c r="L885" s="255"/>
      <c r="M885" s="256" t="s">
        <v>1</v>
      </c>
      <c r="N885" s="257" t="s">
        <v>44</v>
      </c>
      <c r="O885" s="91"/>
      <c r="P885" s="244">
        <f>O885*H885</f>
        <v>0</v>
      </c>
      <c r="Q885" s="244">
        <v>0</v>
      </c>
      <c r="R885" s="244">
        <f>Q885*H885</f>
        <v>0</v>
      </c>
      <c r="S885" s="244">
        <v>0</v>
      </c>
      <c r="T885" s="245">
        <f>S885*H885</f>
        <v>0</v>
      </c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R885" s="246" t="s">
        <v>234</v>
      </c>
      <c r="AT885" s="246" t="s">
        <v>221</v>
      </c>
      <c r="AU885" s="246" t="s">
        <v>555</v>
      </c>
      <c r="AY885" s="15" t="s">
        <v>209</v>
      </c>
      <c r="BE885" s="138">
        <f>IF(N885="základní",J885,0)</f>
        <v>0</v>
      </c>
      <c r="BF885" s="138">
        <f>IF(N885="snížená",J885,0)</f>
        <v>0</v>
      </c>
      <c r="BG885" s="138">
        <f>IF(N885="zákl. přenesená",J885,0)</f>
        <v>0</v>
      </c>
      <c r="BH885" s="138">
        <f>IF(N885="sníž. přenesená",J885,0)</f>
        <v>0</v>
      </c>
      <c r="BI885" s="138">
        <f>IF(N885="nulová",J885,0)</f>
        <v>0</v>
      </c>
      <c r="BJ885" s="15" t="s">
        <v>84</v>
      </c>
      <c r="BK885" s="138">
        <f>ROUND(I885*H885,2)</f>
        <v>0</v>
      </c>
      <c r="BL885" s="15" t="s">
        <v>214</v>
      </c>
      <c r="BM885" s="246" t="s">
        <v>1788</v>
      </c>
    </row>
    <row r="886" spans="1:65" s="2" customFormat="1" ht="16.5" customHeight="1">
      <c r="A886" s="38"/>
      <c r="B886" s="39"/>
      <c r="C886" s="234" t="s">
        <v>1789</v>
      </c>
      <c r="D886" s="234" t="s">
        <v>210</v>
      </c>
      <c r="E886" s="235" t="s">
        <v>403</v>
      </c>
      <c r="F886" s="236" t="s">
        <v>404</v>
      </c>
      <c r="G886" s="237" t="s">
        <v>239</v>
      </c>
      <c r="H886" s="238">
        <v>1</v>
      </c>
      <c r="I886" s="239"/>
      <c r="J886" s="240">
        <f>ROUND(I886*H886,2)</f>
        <v>0</v>
      </c>
      <c r="K886" s="241"/>
      <c r="L886" s="41"/>
      <c r="M886" s="242" t="s">
        <v>1</v>
      </c>
      <c r="N886" s="243" t="s">
        <v>44</v>
      </c>
      <c r="O886" s="91"/>
      <c r="P886" s="244">
        <f>O886*H886</f>
        <v>0</v>
      </c>
      <c r="Q886" s="244">
        <v>0</v>
      </c>
      <c r="R886" s="244">
        <f>Q886*H886</f>
        <v>0</v>
      </c>
      <c r="S886" s="244">
        <v>0</v>
      </c>
      <c r="T886" s="245">
        <f>S886*H886</f>
        <v>0</v>
      </c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R886" s="246" t="s">
        <v>214</v>
      </c>
      <c r="AT886" s="246" t="s">
        <v>210</v>
      </c>
      <c r="AU886" s="246" t="s">
        <v>555</v>
      </c>
      <c r="AY886" s="15" t="s">
        <v>209</v>
      </c>
      <c r="BE886" s="138">
        <f>IF(N886="základní",J886,0)</f>
        <v>0</v>
      </c>
      <c r="BF886" s="138">
        <f>IF(N886="snížená",J886,0)</f>
        <v>0</v>
      </c>
      <c r="BG886" s="138">
        <f>IF(N886="zákl. přenesená",J886,0)</f>
        <v>0</v>
      </c>
      <c r="BH886" s="138">
        <f>IF(N886="sníž. přenesená",J886,0)</f>
        <v>0</v>
      </c>
      <c r="BI886" s="138">
        <f>IF(N886="nulová",J886,0)</f>
        <v>0</v>
      </c>
      <c r="BJ886" s="15" t="s">
        <v>84</v>
      </c>
      <c r="BK886" s="138">
        <f>ROUND(I886*H886,2)</f>
        <v>0</v>
      </c>
      <c r="BL886" s="15" t="s">
        <v>214</v>
      </c>
      <c r="BM886" s="246" t="s">
        <v>1790</v>
      </c>
    </row>
    <row r="887" spans="1:65" s="2" customFormat="1" ht="16.5" customHeight="1">
      <c r="A887" s="38"/>
      <c r="B887" s="39"/>
      <c r="C887" s="247" t="s">
        <v>1791</v>
      </c>
      <c r="D887" s="247" t="s">
        <v>221</v>
      </c>
      <c r="E887" s="248" t="s">
        <v>1067</v>
      </c>
      <c r="F887" s="249" t="s">
        <v>1068</v>
      </c>
      <c r="G887" s="250" t="s">
        <v>239</v>
      </c>
      <c r="H887" s="251">
        <v>1</v>
      </c>
      <c r="I887" s="252"/>
      <c r="J887" s="253">
        <f>ROUND(I887*H887,2)</f>
        <v>0</v>
      </c>
      <c r="K887" s="254"/>
      <c r="L887" s="255"/>
      <c r="M887" s="256" t="s">
        <v>1</v>
      </c>
      <c r="N887" s="257" t="s">
        <v>44</v>
      </c>
      <c r="O887" s="91"/>
      <c r="P887" s="244">
        <f>O887*H887</f>
        <v>0</v>
      </c>
      <c r="Q887" s="244">
        <v>0</v>
      </c>
      <c r="R887" s="244">
        <f>Q887*H887</f>
        <v>0</v>
      </c>
      <c r="S887" s="244">
        <v>0</v>
      </c>
      <c r="T887" s="245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46" t="s">
        <v>234</v>
      </c>
      <c r="AT887" s="246" t="s">
        <v>221</v>
      </c>
      <c r="AU887" s="246" t="s">
        <v>555</v>
      </c>
      <c r="AY887" s="15" t="s">
        <v>209</v>
      </c>
      <c r="BE887" s="138">
        <f>IF(N887="základní",J887,0)</f>
        <v>0</v>
      </c>
      <c r="BF887" s="138">
        <f>IF(N887="snížená",J887,0)</f>
        <v>0</v>
      </c>
      <c r="BG887" s="138">
        <f>IF(N887="zákl. přenesená",J887,0)</f>
        <v>0</v>
      </c>
      <c r="BH887" s="138">
        <f>IF(N887="sníž. přenesená",J887,0)</f>
        <v>0</v>
      </c>
      <c r="BI887" s="138">
        <f>IF(N887="nulová",J887,0)</f>
        <v>0</v>
      </c>
      <c r="BJ887" s="15" t="s">
        <v>84</v>
      </c>
      <c r="BK887" s="138">
        <f>ROUND(I887*H887,2)</f>
        <v>0</v>
      </c>
      <c r="BL887" s="15" t="s">
        <v>214</v>
      </c>
      <c r="BM887" s="246" t="s">
        <v>1792</v>
      </c>
    </row>
    <row r="888" spans="1:63" s="13" customFormat="1" ht="20.85" customHeight="1">
      <c r="A888" s="13"/>
      <c r="B888" s="260"/>
      <c r="C888" s="261"/>
      <c r="D888" s="262" t="s">
        <v>78</v>
      </c>
      <c r="E888" s="262" t="s">
        <v>1793</v>
      </c>
      <c r="F888" s="262" t="s">
        <v>1794</v>
      </c>
      <c r="G888" s="261"/>
      <c r="H888" s="261"/>
      <c r="I888" s="263"/>
      <c r="J888" s="264">
        <f>BK888</f>
        <v>0</v>
      </c>
      <c r="K888" s="261"/>
      <c r="L888" s="265"/>
      <c r="M888" s="266"/>
      <c r="N888" s="267"/>
      <c r="O888" s="267"/>
      <c r="P888" s="268">
        <f>P889+P890+P891</f>
        <v>0</v>
      </c>
      <c r="Q888" s="267"/>
      <c r="R888" s="268">
        <f>R889+R890+R891</f>
        <v>0.005789999999999999</v>
      </c>
      <c r="S888" s="267"/>
      <c r="T888" s="269">
        <f>T889+T890+T891</f>
        <v>0</v>
      </c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R888" s="270" t="s">
        <v>84</v>
      </c>
      <c r="AT888" s="271" t="s">
        <v>78</v>
      </c>
      <c r="AU888" s="271" t="s">
        <v>555</v>
      </c>
      <c r="AY888" s="270" t="s">
        <v>209</v>
      </c>
      <c r="BK888" s="272">
        <f>BK889+BK890+BK891</f>
        <v>0</v>
      </c>
    </row>
    <row r="889" spans="1:65" s="2" customFormat="1" ht="16.5" customHeight="1">
      <c r="A889" s="38"/>
      <c r="B889" s="39"/>
      <c r="C889" s="247" t="s">
        <v>1795</v>
      </c>
      <c r="D889" s="247" t="s">
        <v>221</v>
      </c>
      <c r="E889" s="248" t="s">
        <v>1586</v>
      </c>
      <c r="F889" s="249" t="s">
        <v>1587</v>
      </c>
      <c r="G889" s="250" t="s">
        <v>239</v>
      </c>
      <c r="H889" s="251">
        <v>1</v>
      </c>
      <c r="I889" s="252"/>
      <c r="J889" s="253">
        <f>ROUND(I889*H889,2)</f>
        <v>0</v>
      </c>
      <c r="K889" s="254"/>
      <c r="L889" s="255"/>
      <c r="M889" s="256" t="s">
        <v>1</v>
      </c>
      <c r="N889" s="257" t="s">
        <v>44</v>
      </c>
      <c r="O889" s="91"/>
      <c r="P889" s="244">
        <f>O889*H889</f>
        <v>0</v>
      </c>
      <c r="Q889" s="244">
        <v>0</v>
      </c>
      <c r="R889" s="244">
        <f>Q889*H889</f>
        <v>0</v>
      </c>
      <c r="S889" s="244">
        <v>0</v>
      </c>
      <c r="T889" s="245">
        <f>S889*H889</f>
        <v>0</v>
      </c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R889" s="246" t="s">
        <v>234</v>
      </c>
      <c r="AT889" s="246" t="s">
        <v>221</v>
      </c>
      <c r="AU889" s="246" t="s">
        <v>234</v>
      </c>
      <c r="AY889" s="15" t="s">
        <v>209</v>
      </c>
      <c r="BE889" s="138">
        <f>IF(N889="základní",J889,0)</f>
        <v>0</v>
      </c>
      <c r="BF889" s="138">
        <f>IF(N889="snížená",J889,0)</f>
        <v>0</v>
      </c>
      <c r="BG889" s="138">
        <f>IF(N889="zákl. přenesená",J889,0)</f>
        <v>0</v>
      </c>
      <c r="BH889" s="138">
        <f>IF(N889="sníž. přenesená",J889,0)</f>
        <v>0</v>
      </c>
      <c r="BI889" s="138">
        <f>IF(N889="nulová",J889,0)</f>
        <v>0</v>
      </c>
      <c r="BJ889" s="15" t="s">
        <v>84</v>
      </c>
      <c r="BK889" s="138">
        <f>ROUND(I889*H889,2)</f>
        <v>0</v>
      </c>
      <c r="BL889" s="15" t="s">
        <v>214</v>
      </c>
      <c r="BM889" s="246" t="s">
        <v>1796</v>
      </c>
    </row>
    <row r="890" spans="1:65" s="2" customFormat="1" ht="24.15" customHeight="1">
      <c r="A890" s="38"/>
      <c r="B890" s="39"/>
      <c r="C890" s="234" t="s">
        <v>1797</v>
      </c>
      <c r="D890" s="234" t="s">
        <v>210</v>
      </c>
      <c r="E890" s="235" t="s">
        <v>324</v>
      </c>
      <c r="F890" s="236" t="s">
        <v>325</v>
      </c>
      <c r="G890" s="237" t="s">
        <v>239</v>
      </c>
      <c r="H890" s="238">
        <v>1</v>
      </c>
      <c r="I890" s="239"/>
      <c r="J890" s="240">
        <f>ROUND(I890*H890,2)</f>
        <v>0</v>
      </c>
      <c r="K890" s="241"/>
      <c r="L890" s="41"/>
      <c r="M890" s="242" t="s">
        <v>1</v>
      </c>
      <c r="N890" s="243" t="s">
        <v>44</v>
      </c>
      <c r="O890" s="91"/>
      <c r="P890" s="244">
        <f>O890*H890</f>
        <v>0</v>
      </c>
      <c r="Q890" s="244">
        <v>0</v>
      </c>
      <c r="R890" s="244">
        <f>Q890*H890</f>
        <v>0</v>
      </c>
      <c r="S890" s="244">
        <v>0</v>
      </c>
      <c r="T890" s="245">
        <f>S890*H890</f>
        <v>0</v>
      </c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R890" s="246" t="s">
        <v>214</v>
      </c>
      <c r="AT890" s="246" t="s">
        <v>210</v>
      </c>
      <c r="AU890" s="246" t="s">
        <v>234</v>
      </c>
      <c r="AY890" s="15" t="s">
        <v>209</v>
      </c>
      <c r="BE890" s="138">
        <f>IF(N890="základní",J890,0)</f>
        <v>0</v>
      </c>
      <c r="BF890" s="138">
        <f>IF(N890="snížená",J890,0)</f>
        <v>0</v>
      </c>
      <c r="BG890" s="138">
        <f>IF(N890="zákl. přenesená",J890,0)</f>
        <v>0</v>
      </c>
      <c r="BH890" s="138">
        <f>IF(N890="sníž. přenesená",J890,0)</f>
        <v>0</v>
      </c>
      <c r="BI890" s="138">
        <f>IF(N890="nulová",J890,0)</f>
        <v>0</v>
      </c>
      <c r="BJ890" s="15" t="s">
        <v>84</v>
      </c>
      <c r="BK890" s="138">
        <f>ROUND(I890*H890,2)</f>
        <v>0</v>
      </c>
      <c r="BL890" s="15" t="s">
        <v>214</v>
      </c>
      <c r="BM890" s="246" t="s">
        <v>1798</v>
      </c>
    </row>
    <row r="891" spans="1:63" s="13" customFormat="1" ht="20.85" customHeight="1">
      <c r="A891" s="13"/>
      <c r="B891" s="260"/>
      <c r="C891" s="261"/>
      <c r="D891" s="262" t="s">
        <v>78</v>
      </c>
      <c r="E891" s="262" t="s">
        <v>1799</v>
      </c>
      <c r="F891" s="262" t="s">
        <v>1800</v>
      </c>
      <c r="G891" s="261"/>
      <c r="H891" s="261"/>
      <c r="I891" s="263"/>
      <c r="J891" s="264">
        <f>BK891</f>
        <v>0</v>
      </c>
      <c r="K891" s="261"/>
      <c r="L891" s="265"/>
      <c r="M891" s="266"/>
      <c r="N891" s="267"/>
      <c r="O891" s="267"/>
      <c r="P891" s="268">
        <f>SUM(P892:P911)</f>
        <v>0</v>
      </c>
      <c r="Q891" s="267"/>
      <c r="R891" s="268">
        <f>SUM(R892:R911)</f>
        <v>0.005789999999999999</v>
      </c>
      <c r="S891" s="267"/>
      <c r="T891" s="269">
        <f>SUM(T892:T911)</f>
        <v>0</v>
      </c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R891" s="270" t="s">
        <v>84</v>
      </c>
      <c r="AT891" s="271" t="s">
        <v>78</v>
      </c>
      <c r="AU891" s="271" t="s">
        <v>234</v>
      </c>
      <c r="AY891" s="270" t="s">
        <v>209</v>
      </c>
      <c r="BK891" s="272">
        <f>SUM(BK892:BK911)</f>
        <v>0</v>
      </c>
    </row>
    <row r="892" spans="1:65" s="2" customFormat="1" ht="24.15" customHeight="1">
      <c r="A892" s="38"/>
      <c r="B892" s="39"/>
      <c r="C892" s="234" t="s">
        <v>1801</v>
      </c>
      <c r="D892" s="234" t="s">
        <v>210</v>
      </c>
      <c r="E892" s="235" t="s">
        <v>336</v>
      </c>
      <c r="F892" s="236" t="s">
        <v>337</v>
      </c>
      <c r="G892" s="237" t="s">
        <v>239</v>
      </c>
      <c r="H892" s="238">
        <v>1</v>
      </c>
      <c r="I892" s="239"/>
      <c r="J892" s="240">
        <f>ROUND(I892*H892,2)</f>
        <v>0</v>
      </c>
      <c r="K892" s="241"/>
      <c r="L892" s="41"/>
      <c r="M892" s="242" t="s">
        <v>1</v>
      </c>
      <c r="N892" s="243" t="s">
        <v>44</v>
      </c>
      <c r="O892" s="91"/>
      <c r="P892" s="244">
        <f>O892*H892</f>
        <v>0</v>
      </c>
      <c r="Q892" s="244">
        <v>0</v>
      </c>
      <c r="R892" s="244">
        <f>Q892*H892</f>
        <v>0</v>
      </c>
      <c r="S892" s="244">
        <v>0</v>
      </c>
      <c r="T892" s="245">
        <f>S892*H892</f>
        <v>0</v>
      </c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R892" s="246" t="s">
        <v>214</v>
      </c>
      <c r="AT892" s="246" t="s">
        <v>210</v>
      </c>
      <c r="AU892" s="246" t="s">
        <v>1430</v>
      </c>
      <c r="AY892" s="15" t="s">
        <v>209</v>
      </c>
      <c r="BE892" s="138">
        <f>IF(N892="základní",J892,0)</f>
        <v>0</v>
      </c>
      <c r="BF892" s="138">
        <f>IF(N892="snížená",J892,0)</f>
        <v>0</v>
      </c>
      <c r="BG892" s="138">
        <f>IF(N892="zákl. přenesená",J892,0)</f>
        <v>0</v>
      </c>
      <c r="BH892" s="138">
        <f>IF(N892="sníž. přenesená",J892,0)</f>
        <v>0</v>
      </c>
      <c r="BI892" s="138">
        <f>IF(N892="nulová",J892,0)</f>
        <v>0</v>
      </c>
      <c r="BJ892" s="15" t="s">
        <v>84</v>
      </c>
      <c r="BK892" s="138">
        <f>ROUND(I892*H892,2)</f>
        <v>0</v>
      </c>
      <c r="BL892" s="15" t="s">
        <v>214</v>
      </c>
      <c r="BM892" s="246" t="s">
        <v>1802</v>
      </c>
    </row>
    <row r="893" spans="1:65" s="2" customFormat="1" ht="16.5" customHeight="1">
      <c r="A893" s="38"/>
      <c r="B893" s="39"/>
      <c r="C893" s="247" t="s">
        <v>1803</v>
      </c>
      <c r="D893" s="247" t="s">
        <v>221</v>
      </c>
      <c r="E893" s="248" t="s">
        <v>340</v>
      </c>
      <c r="F893" s="249" t="s">
        <v>341</v>
      </c>
      <c r="G893" s="250" t="s">
        <v>239</v>
      </c>
      <c r="H893" s="251">
        <v>1</v>
      </c>
      <c r="I893" s="252"/>
      <c r="J893" s="253">
        <f>ROUND(I893*H893,2)</f>
        <v>0</v>
      </c>
      <c r="K893" s="254"/>
      <c r="L893" s="255"/>
      <c r="M893" s="256" t="s">
        <v>1</v>
      </c>
      <c r="N893" s="257" t="s">
        <v>44</v>
      </c>
      <c r="O893" s="91"/>
      <c r="P893" s="244">
        <f>O893*H893</f>
        <v>0</v>
      </c>
      <c r="Q893" s="244">
        <v>0</v>
      </c>
      <c r="R893" s="244">
        <f>Q893*H893</f>
        <v>0</v>
      </c>
      <c r="S893" s="244">
        <v>0</v>
      </c>
      <c r="T893" s="245">
        <f>S893*H893</f>
        <v>0</v>
      </c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R893" s="246" t="s">
        <v>234</v>
      </c>
      <c r="AT893" s="246" t="s">
        <v>221</v>
      </c>
      <c r="AU893" s="246" t="s">
        <v>1430</v>
      </c>
      <c r="AY893" s="15" t="s">
        <v>209</v>
      </c>
      <c r="BE893" s="138">
        <f>IF(N893="základní",J893,0)</f>
        <v>0</v>
      </c>
      <c r="BF893" s="138">
        <f>IF(N893="snížená",J893,0)</f>
        <v>0</v>
      </c>
      <c r="BG893" s="138">
        <f>IF(N893="zákl. přenesená",J893,0)</f>
        <v>0</v>
      </c>
      <c r="BH893" s="138">
        <f>IF(N893="sníž. přenesená",J893,0)</f>
        <v>0</v>
      </c>
      <c r="BI893" s="138">
        <f>IF(N893="nulová",J893,0)</f>
        <v>0</v>
      </c>
      <c r="BJ893" s="15" t="s">
        <v>84</v>
      </c>
      <c r="BK893" s="138">
        <f>ROUND(I893*H893,2)</f>
        <v>0</v>
      </c>
      <c r="BL893" s="15" t="s">
        <v>214</v>
      </c>
      <c r="BM893" s="246" t="s">
        <v>1804</v>
      </c>
    </row>
    <row r="894" spans="1:65" s="2" customFormat="1" ht="24.15" customHeight="1">
      <c r="A894" s="38"/>
      <c r="B894" s="39"/>
      <c r="C894" s="234" t="s">
        <v>1805</v>
      </c>
      <c r="D894" s="234" t="s">
        <v>210</v>
      </c>
      <c r="E894" s="235" t="s">
        <v>344</v>
      </c>
      <c r="F894" s="236" t="s">
        <v>345</v>
      </c>
      <c r="G894" s="237" t="s">
        <v>246</v>
      </c>
      <c r="H894" s="238">
        <v>2</v>
      </c>
      <c r="I894" s="239"/>
      <c r="J894" s="240">
        <f>ROUND(I894*H894,2)</f>
        <v>0</v>
      </c>
      <c r="K894" s="241"/>
      <c r="L894" s="41"/>
      <c r="M894" s="242" t="s">
        <v>1</v>
      </c>
      <c r="N894" s="243" t="s">
        <v>44</v>
      </c>
      <c r="O894" s="91"/>
      <c r="P894" s="244">
        <f>O894*H894</f>
        <v>0</v>
      </c>
      <c r="Q894" s="244">
        <v>0</v>
      </c>
      <c r="R894" s="244">
        <f>Q894*H894</f>
        <v>0</v>
      </c>
      <c r="S894" s="244">
        <v>0</v>
      </c>
      <c r="T894" s="245">
        <f>S894*H894</f>
        <v>0</v>
      </c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R894" s="246" t="s">
        <v>214</v>
      </c>
      <c r="AT894" s="246" t="s">
        <v>210</v>
      </c>
      <c r="AU894" s="246" t="s">
        <v>1430</v>
      </c>
      <c r="AY894" s="15" t="s">
        <v>209</v>
      </c>
      <c r="BE894" s="138">
        <f>IF(N894="základní",J894,0)</f>
        <v>0</v>
      </c>
      <c r="BF894" s="138">
        <f>IF(N894="snížená",J894,0)</f>
        <v>0</v>
      </c>
      <c r="BG894" s="138">
        <f>IF(N894="zákl. přenesená",J894,0)</f>
        <v>0</v>
      </c>
      <c r="BH894" s="138">
        <f>IF(N894="sníž. přenesená",J894,0)</f>
        <v>0</v>
      </c>
      <c r="BI894" s="138">
        <f>IF(N894="nulová",J894,0)</f>
        <v>0</v>
      </c>
      <c r="BJ894" s="15" t="s">
        <v>84</v>
      </c>
      <c r="BK894" s="138">
        <f>ROUND(I894*H894,2)</f>
        <v>0</v>
      </c>
      <c r="BL894" s="15" t="s">
        <v>214</v>
      </c>
      <c r="BM894" s="246" t="s">
        <v>1806</v>
      </c>
    </row>
    <row r="895" spans="1:65" s="2" customFormat="1" ht="24.15" customHeight="1">
      <c r="A895" s="38"/>
      <c r="B895" s="39"/>
      <c r="C895" s="234" t="s">
        <v>1807</v>
      </c>
      <c r="D895" s="234" t="s">
        <v>210</v>
      </c>
      <c r="E895" s="235" t="s">
        <v>348</v>
      </c>
      <c r="F895" s="236" t="s">
        <v>349</v>
      </c>
      <c r="G895" s="237" t="s">
        <v>239</v>
      </c>
      <c r="H895" s="238">
        <v>5</v>
      </c>
      <c r="I895" s="239"/>
      <c r="J895" s="240">
        <f>ROUND(I895*H895,2)</f>
        <v>0</v>
      </c>
      <c r="K895" s="241"/>
      <c r="L895" s="41"/>
      <c r="M895" s="242" t="s">
        <v>1</v>
      </c>
      <c r="N895" s="243" t="s">
        <v>44</v>
      </c>
      <c r="O895" s="91"/>
      <c r="P895" s="244">
        <f>O895*H895</f>
        <v>0</v>
      </c>
      <c r="Q895" s="244">
        <v>0</v>
      </c>
      <c r="R895" s="244">
        <f>Q895*H895</f>
        <v>0</v>
      </c>
      <c r="S895" s="244">
        <v>0</v>
      </c>
      <c r="T895" s="245">
        <f>S895*H895</f>
        <v>0</v>
      </c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R895" s="246" t="s">
        <v>214</v>
      </c>
      <c r="AT895" s="246" t="s">
        <v>210</v>
      </c>
      <c r="AU895" s="246" t="s">
        <v>1430</v>
      </c>
      <c r="AY895" s="15" t="s">
        <v>209</v>
      </c>
      <c r="BE895" s="138">
        <f>IF(N895="základní",J895,0)</f>
        <v>0</v>
      </c>
      <c r="BF895" s="138">
        <f>IF(N895="snížená",J895,0)</f>
        <v>0</v>
      </c>
      <c r="BG895" s="138">
        <f>IF(N895="zákl. přenesená",J895,0)</f>
        <v>0</v>
      </c>
      <c r="BH895" s="138">
        <f>IF(N895="sníž. přenesená",J895,0)</f>
        <v>0</v>
      </c>
      <c r="BI895" s="138">
        <f>IF(N895="nulová",J895,0)</f>
        <v>0</v>
      </c>
      <c r="BJ895" s="15" t="s">
        <v>84</v>
      </c>
      <c r="BK895" s="138">
        <f>ROUND(I895*H895,2)</f>
        <v>0</v>
      </c>
      <c r="BL895" s="15" t="s">
        <v>214</v>
      </c>
      <c r="BM895" s="246" t="s">
        <v>1808</v>
      </c>
    </row>
    <row r="896" spans="1:65" s="2" customFormat="1" ht="24.15" customHeight="1">
      <c r="A896" s="38"/>
      <c r="B896" s="39"/>
      <c r="C896" s="234" t="s">
        <v>1809</v>
      </c>
      <c r="D896" s="234" t="s">
        <v>210</v>
      </c>
      <c r="E896" s="235" t="s">
        <v>352</v>
      </c>
      <c r="F896" s="236" t="s">
        <v>353</v>
      </c>
      <c r="G896" s="237" t="s">
        <v>239</v>
      </c>
      <c r="H896" s="238">
        <v>8</v>
      </c>
      <c r="I896" s="239"/>
      <c r="J896" s="240">
        <f>ROUND(I896*H896,2)</f>
        <v>0</v>
      </c>
      <c r="K896" s="241"/>
      <c r="L896" s="41"/>
      <c r="M896" s="242" t="s">
        <v>1</v>
      </c>
      <c r="N896" s="243" t="s">
        <v>44</v>
      </c>
      <c r="O896" s="91"/>
      <c r="P896" s="244">
        <f>O896*H896</f>
        <v>0</v>
      </c>
      <c r="Q896" s="244">
        <v>0</v>
      </c>
      <c r="R896" s="244">
        <f>Q896*H896</f>
        <v>0</v>
      </c>
      <c r="S896" s="244">
        <v>0</v>
      </c>
      <c r="T896" s="245">
        <f>S896*H896</f>
        <v>0</v>
      </c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R896" s="246" t="s">
        <v>214</v>
      </c>
      <c r="AT896" s="246" t="s">
        <v>210</v>
      </c>
      <c r="AU896" s="246" t="s">
        <v>1430</v>
      </c>
      <c r="AY896" s="15" t="s">
        <v>209</v>
      </c>
      <c r="BE896" s="138">
        <f>IF(N896="základní",J896,0)</f>
        <v>0</v>
      </c>
      <c r="BF896" s="138">
        <f>IF(N896="snížená",J896,0)</f>
        <v>0</v>
      </c>
      <c r="BG896" s="138">
        <f>IF(N896="zákl. přenesená",J896,0)</f>
        <v>0</v>
      </c>
      <c r="BH896" s="138">
        <f>IF(N896="sníž. přenesená",J896,0)</f>
        <v>0</v>
      </c>
      <c r="BI896" s="138">
        <f>IF(N896="nulová",J896,0)</f>
        <v>0</v>
      </c>
      <c r="BJ896" s="15" t="s">
        <v>84</v>
      </c>
      <c r="BK896" s="138">
        <f>ROUND(I896*H896,2)</f>
        <v>0</v>
      </c>
      <c r="BL896" s="15" t="s">
        <v>214</v>
      </c>
      <c r="BM896" s="246" t="s">
        <v>1810</v>
      </c>
    </row>
    <row r="897" spans="1:65" s="2" customFormat="1" ht="16.5" customHeight="1">
      <c r="A897" s="38"/>
      <c r="B897" s="39"/>
      <c r="C897" s="247" t="s">
        <v>1811</v>
      </c>
      <c r="D897" s="247" t="s">
        <v>221</v>
      </c>
      <c r="E897" s="248" t="s">
        <v>363</v>
      </c>
      <c r="F897" s="249" t="s">
        <v>364</v>
      </c>
      <c r="G897" s="250" t="s">
        <v>259</v>
      </c>
      <c r="H897" s="251">
        <v>0.007</v>
      </c>
      <c r="I897" s="252"/>
      <c r="J897" s="253">
        <f>ROUND(I897*H897,2)</f>
        <v>0</v>
      </c>
      <c r="K897" s="254"/>
      <c r="L897" s="255"/>
      <c r="M897" s="256" t="s">
        <v>1</v>
      </c>
      <c r="N897" s="257" t="s">
        <v>44</v>
      </c>
      <c r="O897" s="91"/>
      <c r="P897" s="244">
        <f>O897*H897</f>
        <v>0</v>
      </c>
      <c r="Q897" s="244">
        <v>0.16</v>
      </c>
      <c r="R897" s="244">
        <f>Q897*H897</f>
        <v>0.0011200000000000001</v>
      </c>
      <c r="S897" s="244">
        <v>0</v>
      </c>
      <c r="T897" s="245">
        <f>S897*H897</f>
        <v>0</v>
      </c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R897" s="246" t="s">
        <v>234</v>
      </c>
      <c r="AT897" s="246" t="s">
        <v>221</v>
      </c>
      <c r="AU897" s="246" t="s">
        <v>1430</v>
      </c>
      <c r="AY897" s="15" t="s">
        <v>209</v>
      </c>
      <c r="BE897" s="138">
        <f>IF(N897="základní",J897,0)</f>
        <v>0</v>
      </c>
      <c r="BF897" s="138">
        <f>IF(N897="snížená",J897,0)</f>
        <v>0</v>
      </c>
      <c r="BG897" s="138">
        <f>IF(N897="zákl. přenesená",J897,0)</f>
        <v>0</v>
      </c>
      <c r="BH897" s="138">
        <f>IF(N897="sníž. přenesená",J897,0)</f>
        <v>0</v>
      </c>
      <c r="BI897" s="138">
        <f>IF(N897="nulová",J897,0)</f>
        <v>0</v>
      </c>
      <c r="BJ897" s="15" t="s">
        <v>84</v>
      </c>
      <c r="BK897" s="138">
        <f>ROUND(I897*H897,2)</f>
        <v>0</v>
      </c>
      <c r="BL897" s="15" t="s">
        <v>214</v>
      </c>
      <c r="BM897" s="246" t="s">
        <v>1812</v>
      </c>
    </row>
    <row r="898" spans="1:65" s="2" customFormat="1" ht="16.5" customHeight="1">
      <c r="A898" s="38"/>
      <c r="B898" s="39"/>
      <c r="C898" s="247" t="s">
        <v>1813</v>
      </c>
      <c r="D898" s="247" t="s">
        <v>221</v>
      </c>
      <c r="E898" s="248" t="s">
        <v>257</v>
      </c>
      <c r="F898" s="249" t="s">
        <v>258</v>
      </c>
      <c r="G898" s="250" t="s">
        <v>259</v>
      </c>
      <c r="H898" s="251">
        <v>0.004</v>
      </c>
      <c r="I898" s="252"/>
      <c r="J898" s="253">
        <f>ROUND(I898*H898,2)</f>
        <v>0</v>
      </c>
      <c r="K898" s="254"/>
      <c r="L898" s="255"/>
      <c r="M898" s="256" t="s">
        <v>1</v>
      </c>
      <c r="N898" s="257" t="s">
        <v>44</v>
      </c>
      <c r="O898" s="91"/>
      <c r="P898" s="244">
        <f>O898*H898</f>
        <v>0</v>
      </c>
      <c r="Q898" s="244">
        <v>0.9</v>
      </c>
      <c r="R898" s="244">
        <f>Q898*H898</f>
        <v>0.0036000000000000003</v>
      </c>
      <c r="S898" s="244">
        <v>0</v>
      </c>
      <c r="T898" s="245">
        <f>S898*H898</f>
        <v>0</v>
      </c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R898" s="246" t="s">
        <v>234</v>
      </c>
      <c r="AT898" s="246" t="s">
        <v>221</v>
      </c>
      <c r="AU898" s="246" t="s">
        <v>1430</v>
      </c>
      <c r="AY898" s="15" t="s">
        <v>209</v>
      </c>
      <c r="BE898" s="138">
        <f>IF(N898="základní",J898,0)</f>
        <v>0</v>
      </c>
      <c r="BF898" s="138">
        <f>IF(N898="snížená",J898,0)</f>
        <v>0</v>
      </c>
      <c r="BG898" s="138">
        <f>IF(N898="zákl. přenesená",J898,0)</f>
        <v>0</v>
      </c>
      <c r="BH898" s="138">
        <f>IF(N898="sníž. přenesená",J898,0)</f>
        <v>0</v>
      </c>
      <c r="BI898" s="138">
        <f>IF(N898="nulová",J898,0)</f>
        <v>0</v>
      </c>
      <c r="BJ898" s="15" t="s">
        <v>84</v>
      </c>
      <c r="BK898" s="138">
        <f>ROUND(I898*H898,2)</f>
        <v>0</v>
      </c>
      <c r="BL898" s="15" t="s">
        <v>214</v>
      </c>
      <c r="BM898" s="246" t="s">
        <v>1814</v>
      </c>
    </row>
    <row r="899" spans="1:65" s="2" customFormat="1" ht="16.5" customHeight="1">
      <c r="A899" s="38"/>
      <c r="B899" s="39"/>
      <c r="C899" s="247" t="s">
        <v>1815</v>
      </c>
      <c r="D899" s="247" t="s">
        <v>221</v>
      </c>
      <c r="E899" s="248" t="s">
        <v>356</v>
      </c>
      <c r="F899" s="249" t="s">
        <v>357</v>
      </c>
      <c r="G899" s="250" t="s">
        <v>239</v>
      </c>
      <c r="H899" s="251">
        <v>1</v>
      </c>
      <c r="I899" s="252"/>
      <c r="J899" s="253">
        <f>ROUND(I899*H899,2)</f>
        <v>0</v>
      </c>
      <c r="K899" s="254"/>
      <c r="L899" s="255"/>
      <c r="M899" s="256" t="s">
        <v>1</v>
      </c>
      <c r="N899" s="257" t="s">
        <v>44</v>
      </c>
      <c r="O899" s="91"/>
      <c r="P899" s="244">
        <f>O899*H899</f>
        <v>0</v>
      </c>
      <c r="Q899" s="244">
        <v>3E-05</v>
      </c>
      <c r="R899" s="244">
        <f>Q899*H899</f>
        <v>3E-05</v>
      </c>
      <c r="S899" s="244">
        <v>0</v>
      </c>
      <c r="T899" s="245">
        <f>S899*H899</f>
        <v>0</v>
      </c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R899" s="246" t="s">
        <v>234</v>
      </c>
      <c r="AT899" s="246" t="s">
        <v>221</v>
      </c>
      <c r="AU899" s="246" t="s">
        <v>1430</v>
      </c>
      <c r="AY899" s="15" t="s">
        <v>209</v>
      </c>
      <c r="BE899" s="138">
        <f>IF(N899="základní",J899,0)</f>
        <v>0</v>
      </c>
      <c r="BF899" s="138">
        <f>IF(N899="snížená",J899,0)</f>
        <v>0</v>
      </c>
      <c r="BG899" s="138">
        <f>IF(N899="zákl. přenesená",J899,0)</f>
        <v>0</v>
      </c>
      <c r="BH899" s="138">
        <f>IF(N899="sníž. přenesená",J899,0)</f>
        <v>0</v>
      </c>
      <c r="BI899" s="138">
        <f>IF(N899="nulová",J899,0)</f>
        <v>0</v>
      </c>
      <c r="BJ899" s="15" t="s">
        <v>84</v>
      </c>
      <c r="BK899" s="138">
        <f>ROUND(I899*H899,2)</f>
        <v>0</v>
      </c>
      <c r="BL899" s="15" t="s">
        <v>214</v>
      </c>
      <c r="BM899" s="246" t="s">
        <v>1816</v>
      </c>
    </row>
    <row r="900" spans="1:65" s="2" customFormat="1" ht="21.75" customHeight="1">
      <c r="A900" s="38"/>
      <c r="B900" s="39"/>
      <c r="C900" s="247" t="s">
        <v>1817</v>
      </c>
      <c r="D900" s="247" t="s">
        <v>221</v>
      </c>
      <c r="E900" s="248" t="s">
        <v>359</v>
      </c>
      <c r="F900" s="249" t="s">
        <v>360</v>
      </c>
      <c r="G900" s="250" t="s">
        <v>239</v>
      </c>
      <c r="H900" s="251">
        <v>1</v>
      </c>
      <c r="I900" s="252"/>
      <c r="J900" s="253">
        <f>ROUND(I900*H900,2)</f>
        <v>0</v>
      </c>
      <c r="K900" s="254"/>
      <c r="L900" s="255"/>
      <c r="M900" s="256" t="s">
        <v>1</v>
      </c>
      <c r="N900" s="257" t="s">
        <v>44</v>
      </c>
      <c r="O900" s="91"/>
      <c r="P900" s="244">
        <f>O900*H900</f>
        <v>0</v>
      </c>
      <c r="Q900" s="244">
        <v>3E-05</v>
      </c>
      <c r="R900" s="244">
        <f>Q900*H900</f>
        <v>3E-05</v>
      </c>
      <c r="S900" s="244">
        <v>0</v>
      </c>
      <c r="T900" s="245">
        <f>S900*H900</f>
        <v>0</v>
      </c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R900" s="246" t="s">
        <v>234</v>
      </c>
      <c r="AT900" s="246" t="s">
        <v>221</v>
      </c>
      <c r="AU900" s="246" t="s">
        <v>1430</v>
      </c>
      <c r="AY900" s="15" t="s">
        <v>209</v>
      </c>
      <c r="BE900" s="138">
        <f>IF(N900="základní",J900,0)</f>
        <v>0</v>
      </c>
      <c r="BF900" s="138">
        <f>IF(N900="snížená",J900,0)</f>
        <v>0</v>
      </c>
      <c r="BG900" s="138">
        <f>IF(N900="zákl. přenesená",J900,0)</f>
        <v>0</v>
      </c>
      <c r="BH900" s="138">
        <f>IF(N900="sníž. přenesená",J900,0)</f>
        <v>0</v>
      </c>
      <c r="BI900" s="138">
        <f>IF(N900="nulová",J900,0)</f>
        <v>0</v>
      </c>
      <c r="BJ900" s="15" t="s">
        <v>84</v>
      </c>
      <c r="BK900" s="138">
        <f>ROUND(I900*H900,2)</f>
        <v>0</v>
      </c>
      <c r="BL900" s="15" t="s">
        <v>214</v>
      </c>
      <c r="BM900" s="246" t="s">
        <v>1818</v>
      </c>
    </row>
    <row r="901" spans="1:65" s="2" customFormat="1" ht="16.5" customHeight="1">
      <c r="A901" s="38"/>
      <c r="B901" s="39"/>
      <c r="C901" s="247" t="s">
        <v>1819</v>
      </c>
      <c r="D901" s="247" t="s">
        <v>221</v>
      </c>
      <c r="E901" s="248" t="s">
        <v>369</v>
      </c>
      <c r="F901" s="249" t="s">
        <v>370</v>
      </c>
      <c r="G901" s="250" t="s">
        <v>239</v>
      </c>
      <c r="H901" s="251">
        <v>2</v>
      </c>
      <c r="I901" s="252"/>
      <c r="J901" s="253">
        <f>ROUND(I901*H901,2)</f>
        <v>0</v>
      </c>
      <c r="K901" s="254"/>
      <c r="L901" s="255"/>
      <c r="M901" s="256" t="s">
        <v>1</v>
      </c>
      <c r="N901" s="257" t="s">
        <v>44</v>
      </c>
      <c r="O901" s="91"/>
      <c r="P901" s="244">
        <f>O901*H901</f>
        <v>0</v>
      </c>
      <c r="Q901" s="244">
        <v>0</v>
      </c>
      <c r="R901" s="244">
        <f>Q901*H901</f>
        <v>0</v>
      </c>
      <c r="S901" s="244">
        <v>0</v>
      </c>
      <c r="T901" s="245">
        <f>S901*H901</f>
        <v>0</v>
      </c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R901" s="246" t="s">
        <v>234</v>
      </c>
      <c r="AT901" s="246" t="s">
        <v>221</v>
      </c>
      <c r="AU901" s="246" t="s">
        <v>1430</v>
      </c>
      <c r="AY901" s="15" t="s">
        <v>209</v>
      </c>
      <c r="BE901" s="138">
        <f>IF(N901="základní",J901,0)</f>
        <v>0</v>
      </c>
      <c r="BF901" s="138">
        <f>IF(N901="snížená",J901,0)</f>
        <v>0</v>
      </c>
      <c r="BG901" s="138">
        <f>IF(N901="zákl. přenesená",J901,0)</f>
        <v>0</v>
      </c>
      <c r="BH901" s="138">
        <f>IF(N901="sníž. přenesená",J901,0)</f>
        <v>0</v>
      </c>
      <c r="BI901" s="138">
        <f>IF(N901="nulová",J901,0)</f>
        <v>0</v>
      </c>
      <c r="BJ901" s="15" t="s">
        <v>84</v>
      </c>
      <c r="BK901" s="138">
        <f>ROUND(I901*H901,2)</f>
        <v>0</v>
      </c>
      <c r="BL901" s="15" t="s">
        <v>214</v>
      </c>
      <c r="BM901" s="246" t="s">
        <v>1820</v>
      </c>
    </row>
    <row r="902" spans="1:65" s="2" customFormat="1" ht="16.5" customHeight="1">
      <c r="A902" s="38"/>
      <c r="B902" s="39"/>
      <c r="C902" s="234" t="s">
        <v>1821</v>
      </c>
      <c r="D902" s="234" t="s">
        <v>210</v>
      </c>
      <c r="E902" s="235" t="s">
        <v>403</v>
      </c>
      <c r="F902" s="236" t="s">
        <v>404</v>
      </c>
      <c r="G902" s="237" t="s">
        <v>239</v>
      </c>
      <c r="H902" s="238">
        <v>1</v>
      </c>
      <c r="I902" s="239"/>
      <c r="J902" s="240">
        <f>ROUND(I902*H902,2)</f>
        <v>0</v>
      </c>
      <c r="K902" s="241"/>
      <c r="L902" s="41"/>
      <c r="M902" s="242" t="s">
        <v>1</v>
      </c>
      <c r="N902" s="243" t="s">
        <v>44</v>
      </c>
      <c r="O902" s="91"/>
      <c r="P902" s="244">
        <f>O902*H902</f>
        <v>0</v>
      </c>
      <c r="Q902" s="244">
        <v>0</v>
      </c>
      <c r="R902" s="244">
        <f>Q902*H902</f>
        <v>0</v>
      </c>
      <c r="S902" s="244">
        <v>0</v>
      </c>
      <c r="T902" s="245">
        <f>S902*H902</f>
        <v>0</v>
      </c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R902" s="246" t="s">
        <v>214</v>
      </c>
      <c r="AT902" s="246" t="s">
        <v>210</v>
      </c>
      <c r="AU902" s="246" t="s">
        <v>1430</v>
      </c>
      <c r="AY902" s="15" t="s">
        <v>209</v>
      </c>
      <c r="BE902" s="138">
        <f>IF(N902="základní",J902,0)</f>
        <v>0</v>
      </c>
      <c r="BF902" s="138">
        <f>IF(N902="snížená",J902,0)</f>
        <v>0</v>
      </c>
      <c r="BG902" s="138">
        <f>IF(N902="zákl. přenesená",J902,0)</f>
        <v>0</v>
      </c>
      <c r="BH902" s="138">
        <f>IF(N902="sníž. přenesená",J902,0)</f>
        <v>0</v>
      </c>
      <c r="BI902" s="138">
        <f>IF(N902="nulová",J902,0)</f>
        <v>0</v>
      </c>
      <c r="BJ902" s="15" t="s">
        <v>84</v>
      </c>
      <c r="BK902" s="138">
        <f>ROUND(I902*H902,2)</f>
        <v>0</v>
      </c>
      <c r="BL902" s="15" t="s">
        <v>214</v>
      </c>
      <c r="BM902" s="246" t="s">
        <v>1822</v>
      </c>
    </row>
    <row r="903" spans="1:65" s="2" customFormat="1" ht="16.5" customHeight="1">
      <c r="A903" s="38"/>
      <c r="B903" s="39"/>
      <c r="C903" s="247" t="s">
        <v>1823</v>
      </c>
      <c r="D903" s="247" t="s">
        <v>221</v>
      </c>
      <c r="E903" s="248" t="s">
        <v>1616</v>
      </c>
      <c r="F903" s="249" t="s">
        <v>1046</v>
      </c>
      <c r="G903" s="250" t="s">
        <v>1</v>
      </c>
      <c r="H903" s="251">
        <v>1</v>
      </c>
      <c r="I903" s="252"/>
      <c r="J903" s="253">
        <f>ROUND(I903*H903,2)</f>
        <v>0</v>
      </c>
      <c r="K903" s="254"/>
      <c r="L903" s="255"/>
      <c r="M903" s="256" t="s">
        <v>1</v>
      </c>
      <c r="N903" s="257" t="s">
        <v>44</v>
      </c>
      <c r="O903" s="91"/>
      <c r="P903" s="244">
        <f>O903*H903</f>
        <v>0</v>
      </c>
      <c r="Q903" s="244">
        <v>0</v>
      </c>
      <c r="R903" s="244">
        <f>Q903*H903</f>
        <v>0</v>
      </c>
      <c r="S903" s="244">
        <v>0</v>
      </c>
      <c r="T903" s="245">
        <f>S903*H903</f>
        <v>0</v>
      </c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R903" s="246" t="s">
        <v>234</v>
      </c>
      <c r="AT903" s="246" t="s">
        <v>221</v>
      </c>
      <c r="AU903" s="246" t="s">
        <v>1430</v>
      </c>
      <c r="AY903" s="15" t="s">
        <v>209</v>
      </c>
      <c r="BE903" s="138">
        <f>IF(N903="základní",J903,0)</f>
        <v>0</v>
      </c>
      <c r="BF903" s="138">
        <f>IF(N903="snížená",J903,0)</f>
        <v>0</v>
      </c>
      <c r="BG903" s="138">
        <f>IF(N903="zákl. přenesená",J903,0)</f>
        <v>0</v>
      </c>
      <c r="BH903" s="138">
        <f>IF(N903="sníž. přenesená",J903,0)</f>
        <v>0</v>
      </c>
      <c r="BI903" s="138">
        <f>IF(N903="nulová",J903,0)</f>
        <v>0</v>
      </c>
      <c r="BJ903" s="15" t="s">
        <v>84</v>
      </c>
      <c r="BK903" s="138">
        <f>ROUND(I903*H903,2)</f>
        <v>0</v>
      </c>
      <c r="BL903" s="15" t="s">
        <v>214</v>
      </c>
      <c r="BM903" s="246" t="s">
        <v>1824</v>
      </c>
    </row>
    <row r="904" spans="1:65" s="2" customFormat="1" ht="16.5" customHeight="1">
      <c r="A904" s="38"/>
      <c r="B904" s="39"/>
      <c r="C904" s="247" t="s">
        <v>1825</v>
      </c>
      <c r="D904" s="247" t="s">
        <v>221</v>
      </c>
      <c r="E904" s="248" t="s">
        <v>377</v>
      </c>
      <c r="F904" s="249" t="s">
        <v>378</v>
      </c>
      <c r="G904" s="250" t="s">
        <v>379</v>
      </c>
      <c r="H904" s="251">
        <v>1</v>
      </c>
      <c r="I904" s="252"/>
      <c r="J904" s="253">
        <f>ROUND(I904*H904,2)</f>
        <v>0</v>
      </c>
      <c r="K904" s="254"/>
      <c r="L904" s="255"/>
      <c r="M904" s="256" t="s">
        <v>1</v>
      </c>
      <c r="N904" s="257" t="s">
        <v>44</v>
      </c>
      <c r="O904" s="91"/>
      <c r="P904" s="244">
        <f>O904*H904</f>
        <v>0</v>
      </c>
      <c r="Q904" s="244">
        <v>0.001</v>
      </c>
      <c r="R904" s="244">
        <f>Q904*H904</f>
        <v>0.001</v>
      </c>
      <c r="S904" s="244">
        <v>0</v>
      </c>
      <c r="T904" s="245">
        <f>S904*H904</f>
        <v>0</v>
      </c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R904" s="246" t="s">
        <v>234</v>
      </c>
      <c r="AT904" s="246" t="s">
        <v>221</v>
      </c>
      <c r="AU904" s="246" t="s">
        <v>1430</v>
      </c>
      <c r="AY904" s="15" t="s">
        <v>209</v>
      </c>
      <c r="BE904" s="138">
        <f>IF(N904="základní",J904,0)</f>
        <v>0</v>
      </c>
      <c r="BF904" s="138">
        <f>IF(N904="snížená",J904,0)</f>
        <v>0</v>
      </c>
      <c r="BG904" s="138">
        <f>IF(N904="zákl. přenesená",J904,0)</f>
        <v>0</v>
      </c>
      <c r="BH904" s="138">
        <f>IF(N904="sníž. přenesená",J904,0)</f>
        <v>0</v>
      </c>
      <c r="BI904" s="138">
        <f>IF(N904="nulová",J904,0)</f>
        <v>0</v>
      </c>
      <c r="BJ904" s="15" t="s">
        <v>84</v>
      </c>
      <c r="BK904" s="138">
        <f>ROUND(I904*H904,2)</f>
        <v>0</v>
      </c>
      <c r="BL904" s="15" t="s">
        <v>214</v>
      </c>
      <c r="BM904" s="246" t="s">
        <v>1826</v>
      </c>
    </row>
    <row r="905" spans="1:65" s="2" customFormat="1" ht="16.5" customHeight="1">
      <c r="A905" s="38"/>
      <c r="B905" s="39"/>
      <c r="C905" s="247" t="s">
        <v>1827</v>
      </c>
      <c r="D905" s="247" t="s">
        <v>221</v>
      </c>
      <c r="E905" s="248" t="s">
        <v>382</v>
      </c>
      <c r="F905" s="249" t="s">
        <v>383</v>
      </c>
      <c r="G905" s="250" t="s">
        <v>239</v>
      </c>
      <c r="H905" s="251">
        <v>1</v>
      </c>
      <c r="I905" s="252"/>
      <c r="J905" s="253">
        <f>ROUND(I905*H905,2)</f>
        <v>0</v>
      </c>
      <c r="K905" s="254"/>
      <c r="L905" s="255"/>
      <c r="M905" s="256" t="s">
        <v>1</v>
      </c>
      <c r="N905" s="257" t="s">
        <v>44</v>
      </c>
      <c r="O905" s="91"/>
      <c r="P905" s="244">
        <f>O905*H905</f>
        <v>0</v>
      </c>
      <c r="Q905" s="244">
        <v>0</v>
      </c>
      <c r="R905" s="244">
        <f>Q905*H905</f>
        <v>0</v>
      </c>
      <c r="S905" s="244">
        <v>0</v>
      </c>
      <c r="T905" s="245">
        <f>S905*H905</f>
        <v>0</v>
      </c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R905" s="246" t="s">
        <v>234</v>
      </c>
      <c r="AT905" s="246" t="s">
        <v>221</v>
      </c>
      <c r="AU905" s="246" t="s">
        <v>1430</v>
      </c>
      <c r="AY905" s="15" t="s">
        <v>209</v>
      </c>
      <c r="BE905" s="138">
        <f>IF(N905="základní",J905,0)</f>
        <v>0</v>
      </c>
      <c r="BF905" s="138">
        <f>IF(N905="snížená",J905,0)</f>
        <v>0</v>
      </c>
      <c r="BG905" s="138">
        <f>IF(N905="zákl. přenesená",J905,0)</f>
        <v>0</v>
      </c>
      <c r="BH905" s="138">
        <f>IF(N905="sníž. přenesená",J905,0)</f>
        <v>0</v>
      </c>
      <c r="BI905" s="138">
        <f>IF(N905="nulová",J905,0)</f>
        <v>0</v>
      </c>
      <c r="BJ905" s="15" t="s">
        <v>84</v>
      </c>
      <c r="BK905" s="138">
        <f>ROUND(I905*H905,2)</f>
        <v>0</v>
      </c>
      <c r="BL905" s="15" t="s">
        <v>214</v>
      </c>
      <c r="BM905" s="246" t="s">
        <v>1828</v>
      </c>
    </row>
    <row r="906" spans="1:65" s="2" customFormat="1" ht="24.15" customHeight="1">
      <c r="A906" s="38"/>
      <c r="B906" s="39"/>
      <c r="C906" s="234" t="s">
        <v>1829</v>
      </c>
      <c r="D906" s="234" t="s">
        <v>210</v>
      </c>
      <c r="E906" s="235" t="s">
        <v>386</v>
      </c>
      <c r="F906" s="236" t="s">
        <v>387</v>
      </c>
      <c r="G906" s="237" t="s">
        <v>246</v>
      </c>
      <c r="H906" s="238">
        <v>1</v>
      </c>
      <c r="I906" s="239"/>
      <c r="J906" s="240">
        <f>ROUND(I906*H906,2)</f>
        <v>0</v>
      </c>
      <c r="K906" s="241"/>
      <c r="L906" s="41"/>
      <c r="M906" s="242" t="s">
        <v>1</v>
      </c>
      <c r="N906" s="243" t="s">
        <v>44</v>
      </c>
      <c r="O906" s="91"/>
      <c r="P906" s="244">
        <f>O906*H906</f>
        <v>0</v>
      </c>
      <c r="Q906" s="244">
        <v>0</v>
      </c>
      <c r="R906" s="244">
        <f>Q906*H906</f>
        <v>0</v>
      </c>
      <c r="S906" s="244">
        <v>0</v>
      </c>
      <c r="T906" s="245">
        <f>S906*H906</f>
        <v>0</v>
      </c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R906" s="246" t="s">
        <v>214</v>
      </c>
      <c r="AT906" s="246" t="s">
        <v>210</v>
      </c>
      <c r="AU906" s="246" t="s">
        <v>1430</v>
      </c>
      <c r="AY906" s="15" t="s">
        <v>209</v>
      </c>
      <c r="BE906" s="138">
        <f>IF(N906="základní",J906,0)</f>
        <v>0</v>
      </c>
      <c r="BF906" s="138">
        <f>IF(N906="snížená",J906,0)</f>
        <v>0</v>
      </c>
      <c r="BG906" s="138">
        <f>IF(N906="zákl. přenesená",J906,0)</f>
        <v>0</v>
      </c>
      <c r="BH906" s="138">
        <f>IF(N906="sníž. přenesená",J906,0)</f>
        <v>0</v>
      </c>
      <c r="BI906" s="138">
        <f>IF(N906="nulová",J906,0)</f>
        <v>0</v>
      </c>
      <c r="BJ906" s="15" t="s">
        <v>84</v>
      </c>
      <c r="BK906" s="138">
        <f>ROUND(I906*H906,2)</f>
        <v>0</v>
      </c>
      <c r="BL906" s="15" t="s">
        <v>214</v>
      </c>
      <c r="BM906" s="246" t="s">
        <v>1830</v>
      </c>
    </row>
    <row r="907" spans="1:65" s="2" customFormat="1" ht="21.75" customHeight="1">
      <c r="A907" s="38"/>
      <c r="B907" s="39"/>
      <c r="C907" s="247" t="s">
        <v>1831</v>
      </c>
      <c r="D907" s="247" t="s">
        <v>221</v>
      </c>
      <c r="E907" s="248" t="s">
        <v>390</v>
      </c>
      <c r="F907" s="249" t="s">
        <v>391</v>
      </c>
      <c r="G907" s="250" t="s">
        <v>392</v>
      </c>
      <c r="H907" s="251">
        <v>1</v>
      </c>
      <c r="I907" s="252"/>
      <c r="J907" s="253">
        <f>ROUND(I907*H907,2)</f>
        <v>0</v>
      </c>
      <c r="K907" s="254"/>
      <c r="L907" s="255"/>
      <c r="M907" s="256" t="s">
        <v>1</v>
      </c>
      <c r="N907" s="257" t="s">
        <v>44</v>
      </c>
      <c r="O907" s="91"/>
      <c r="P907" s="244">
        <f>O907*H907</f>
        <v>0</v>
      </c>
      <c r="Q907" s="244">
        <v>0</v>
      </c>
      <c r="R907" s="244">
        <f>Q907*H907</f>
        <v>0</v>
      </c>
      <c r="S907" s="244">
        <v>0</v>
      </c>
      <c r="T907" s="245">
        <f>S907*H907</f>
        <v>0</v>
      </c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R907" s="246" t="s">
        <v>234</v>
      </c>
      <c r="AT907" s="246" t="s">
        <v>221</v>
      </c>
      <c r="AU907" s="246" t="s">
        <v>1430</v>
      </c>
      <c r="AY907" s="15" t="s">
        <v>209</v>
      </c>
      <c r="BE907" s="138">
        <f>IF(N907="základní",J907,0)</f>
        <v>0</v>
      </c>
      <c r="BF907" s="138">
        <f>IF(N907="snížená",J907,0)</f>
        <v>0</v>
      </c>
      <c r="BG907" s="138">
        <f>IF(N907="zákl. přenesená",J907,0)</f>
        <v>0</v>
      </c>
      <c r="BH907" s="138">
        <f>IF(N907="sníž. přenesená",J907,0)</f>
        <v>0</v>
      </c>
      <c r="BI907" s="138">
        <f>IF(N907="nulová",J907,0)</f>
        <v>0</v>
      </c>
      <c r="BJ907" s="15" t="s">
        <v>84</v>
      </c>
      <c r="BK907" s="138">
        <f>ROUND(I907*H907,2)</f>
        <v>0</v>
      </c>
      <c r="BL907" s="15" t="s">
        <v>214</v>
      </c>
      <c r="BM907" s="246" t="s">
        <v>1832</v>
      </c>
    </row>
    <row r="908" spans="1:65" s="2" customFormat="1" ht="16.5" customHeight="1">
      <c r="A908" s="38"/>
      <c r="B908" s="39"/>
      <c r="C908" s="247" t="s">
        <v>1833</v>
      </c>
      <c r="D908" s="247" t="s">
        <v>221</v>
      </c>
      <c r="E908" s="248" t="s">
        <v>395</v>
      </c>
      <c r="F908" s="249" t="s">
        <v>396</v>
      </c>
      <c r="G908" s="250" t="s">
        <v>239</v>
      </c>
      <c r="H908" s="251">
        <v>1</v>
      </c>
      <c r="I908" s="252"/>
      <c r="J908" s="253">
        <f>ROUND(I908*H908,2)</f>
        <v>0</v>
      </c>
      <c r="K908" s="254"/>
      <c r="L908" s="255"/>
      <c r="M908" s="256" t="s">
        <v>1</v>
      </c>
      <c r="N908" s="257" t="s">
        <v>44</v>
      </c>
      <c r="O908" s="91"/>
      <c r="P908" s="244">
        <f>O908*H908</f>
        <v>0</v>
      </c>
      <c r="Q908" s="244">
        <v>1E-05</v>
      </c>
      <c r="R908" s="244">
        <f>Q908*H908</f>
        <v>1E-05</v>
      </c>
      <c r="S908" s="244">
        <v>0</v>
      </c>
      <c r="T908" s="245">
        <f>S908*H908</f>
        <v>0</v>
      </c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R908" s="246" t="s">
        <v>234</v>
      </c>
      <c r="AT908" s="246" t="s">
        <v>221</v>
      </c>
      <c r="AU908" s="246" t="s">
        <v>1430</v>
      </c>
      <c r="AY908" s="15" t="s">
        <v>209</v>
      </c>
      <c r="BE908" s="138">
        <f>IF(N908="základní",J908,0)</f>
        <v>0</v>
      </c>
      <c r="BF908" s="138">
        <f>IF(N908="snížená",J908,0)</f>
        <v>0</v>
      </c>
      <c r="BG908" s="138">
        <f>IF(N908="zákl. přenesená",J908,0)</f>
        <v>0</v>
      </c>
      <c r="BH908" s="138">
        <f>IF(N908="sníž. přenesená",J908,0)</f>
        <v>0</v>
      </c>
      <c r="BI908" s="138">
        <f>IF(N908="nulová",J908,0)</f>
        <v>0</v>
      </c>
      <c r="BJ908" s="15" t="s">
        <v>84</v>
      </c>
      <c r="BK908" s="138">
        <f>ROUND(I908*H908,2)</f>
        <v>0</v>
      </c>
      <c r="BL908" s="15" t="s">
        <v>214</v>
      </c>
      <c r="BM908" s="246" t="s">
        <v>1834</v>
      </c>
    </row>
    <row r="909" spans="1:65" s="2" customFormat="1" ht="16.5" customHeight="1">
      <c r="A909" s="38"/>
      <c r="B909" s="39"/>
      <c r="C909" s="247" t="s">
        <v>1835</v>
      </c>
      <c r="D909" s="247" t="s">
        <v>221</v>
      </c>
      <c r="E909" s="248" t="s">
        <v>1836</v>
      </c>
      <c r="F909" s="249" t="s">
        <v>646</v>
      </c>
      <c r="G909" s="250" t="s">
        <v>239</v>
      </c>
      <c r="H909" s="251">
        <v>1</v>
      </c>
      <c r="I909" s="252"/>
      <c r="J909" s="253">
        <f>ROUND(I909*H909,2)</f>
        <v>0</v>
      </c>
      <c r="K909" s="254"/>
      <c r="L909" s="255"/>
      <c r="M909" s="256" t="s">
        <v>1</v>
      </c>
      <c r="N909" s="257" t="s">
        <v>44</v>
      </c>
      <c r="O909" s="91"/>
      <c r="P909" s="244">
        <f>O909*H909</f>
        <v>0</v>
      </c>
      <c r="Q909" s="244">
        <v>0</v>
      </c>
      <c r="R909" s="244">
        <f>Q909*H909</f>
        <v>0</v>
      </c>
      <c r="S909" s="244">
        <v>0</v>
      </c>
      <c r="T909" s="245">
        <f>S909*H909</f>
        <v>0</v>
      </c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R909" s="246" t="s">
        <v>234</v>
      </c>
      <c r="AT909" s="246" t="s">
        <v>221</v>
      </c>
      <c r="AU909" s="246" t="s">
        <v>1430</v>
      </c>
      <c r="AY909" s="15" t="s">
        <v>209</v>
      </c>
      <c r="BE909" s="138">
        <f>IF(N909="základní",J909,0)</f>
        <v>0</v>
      </c>
      <c r="BF909" s="138">
        <f>IF(N909="snížená",J909,0)</f>
        <v>0</v>
      </c>
      <c r="BG909" s="138">
        <f>IF(N909="zákl. přenesená",J909,0)</f>
        <v>0</v>
      </c>
      <c r="BH909" s="138">
        <f>IF(N909="sníž. přenesená",J909,0)</f>
        <v>0</v>
      </c>
      <c r="BI909" s="138">
        <f>IF(N909="nulová",J909,0)</f>
        <v>0</v>
      </c>
      <c r="BJ909" s="15" t="s">
        <v>84</v>
      </c>
      <c r="BK909" s="138">
        <f>ROUND(I909*H909,2)</f>
        <v>0</v>
      </c>
      <c r="BL909" s="15" t="s">
        <v>214</v>
      </c>
      <c r="BM909" s="246" t="s">
        <v>1837</v>
      </c>
    </row>
    <row r="910" spans="1:65" s="2" customFormat="1" ht="16.5" customHeight="1">
      <c r="A910" s="38"/>
      <c r="B910" s="39"/>
      <c r="C910" s="234" t="s">
        <v>1838</v>
      </c>
      <c r="D910" s="234" t="s">
        <v>210</v>
      </c>
      <c r="E910" s="235" t="s">
        <v>403</v>
      </c>
      <c r="F910" s="236" t="s">
        <v>404</v>
      </c>
      <c r="G910" s="237" t="s">
        <v>239</v>
      </c>
      <c r="H910" s="238">
        <v>1</v>
      </c>
      <c r="I910" s="239"/>
      <c r="J910" s="240">
        <f>ROUND(I910*H910,2)</f>
        <v>0</v>
      </c>
      <c r="K910" s="241"/>
      <c r="L910" s="41"/>
      <c r="M910" s="242" t="s">
        <v>1</v>
      </c>
      <c r="N910" s="243" t="s">
        <v>44</v>
      </c>
      <c r="O910" s="91"/>
      <c r="P910" s="244">
        <f>O910*H910</f>
        <v>0</v>
      </c>
      <c r="Q910" s="244">
        <v>0</v>
      </c>
      <c r="R910" s="244">
        <f>Q910*H910</f>
        <v>0</v>
      </c>
      <c r="S910" s="244">
        <v>0</v>
      </c>
      <c r="T910" s="245">
        <f>S910*H910</f>
        <v>0</v>
      </c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R910" s="246" t="s">
        <v>214</v>
      </c>
      <c r="AT910" s="246" t="s">
        <v>210</v>
      </c>
      <c r="AU910" s="246" t="s">
        <v>1430</v>
      </c>
      <c r="AY910" s="15" t="s">
        <v>209</v>
      </c>
      <c r="BE910" s="138">
        <f>IF(N910="základní",J910,0)</f>
        <v>0</v>
      </c>
      <c r="BF910" s="138">
        <f>IF(N910="snížená",J910,0)</f>
        <v>0</v>
      </c>
      <c r="BG910" s="138">
        <f>IF(N910="zákl. přenesená",J910,0)</f>
        <v>0</v>
      </c>
      <c r="BH910" s="138">
        <f>IF(N910="sníž. přenesená",J910,0)</f>
        <v>0</v>
      </c>
      <c r="BI910" s="138">
        <f>IF(N910="nulová",J910,0)</f>
        <v>0</v>
      </c>
      <c r="BJ910" s="15" t="s">
        <v>84</v>
      </c>
      <c r="BK910" s="138">
        <f>ROUND(I910*H910,2)</f>
        <v>0</v>
      </c>
      <c r="BL910" s="15" t="s">
        <v>214</v>
      </c>
      <c r="BM910" s="246" t="s">
        <v>1839</v>
      </c>
    </row>
    <row r="911" spans="1:65" s="2" customFormat="1" ht="16.5" customHeight="1">
      <c r="A911" s="38"/>
      <c r="B911" s="39"/>
      <c r="C911" s="247" t="s">
        <v>1840</v>
      </c>
      <c r="D911" s="247" t="s">
        <v>221</v>
      </c>
      <c r="E911" s="248" t="s">
        <v>1067</v>
      </c>
      <c r="F911" s="249" t="s">
        <v>1068</v>
      </c>
      <c r="G911" s="250" t="s">
        <v>239</v>
      </c>
      <c r="H911" s="251">
        <v>1</v>
      </c>
      <c r="I911" s="252"/>
      <c r="J911" s="253">
        <f>ROUND(I911*H911,2)</f>
        <v>0</v>
      </c>
      <c r="K911" s="254"/>
      <c r="L911" s="255"/>
      <c r="M911" s="256" t="s">
        <v>1</v>
      </c>
      <c r="N911" s="257" t="s">
        <v>44</v>
      </c>
      <c r="O911" s="91"/>
      <c r="P911" s="244">
        <f>O911*H911</f>
        <v>0</v>
      </c>
      <c r="Q911" s="244">
        <v>0</v>
      </c>
      <c r="R911" s="244">
        <f>Q911*H911</f>
        <v>0</v>
      </c>
      <c r="S911" s="244">
        <v>0</v>
      </c>
      <c r="T911" s="245">
        <f>S911*H911</f>
        <v>0</v>
      </c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R911" s="246" t="s">
        <v>234</v>
      </c>
      <c r="AT911" s="246" t="s">
        <v>221</v>
      </c>
      <c r="AU911" s="246" t="s">
        <v>1430</v>
      </c>
      <c r="AY911" s="15" t="s">
        <v>209</v>
      </c>
      <c r="BE911" s="138">
        <f>IF(N911="základní",J911,0)</f>
        <v>0</v>
      </c>
      <c r="BF911" s="138">
        <f>IF(N911="snížená",J911,0)</f>
        <v>0</v>
      </c>
      <c r="BG911" s="138">
        <f>IF(N911="zákl. přenesená",J911,0)</f>
        <v>0</v>
      </c>
      <c r="BH911" s="138">
        <f>IF(N911="sníž. přenesená",J911,0)</f>
        <v>0</v>
      </c>
      <c r="BI911" s="138">
        <f>IF(N911="nulová",J911,0)</f>
        <v>0</v>
      </c>
      <c r="BJ911" s="15" t="s">
        <v>84</v>
      </c>
      <c r="BK911" s="138">
        <f>ROUND(I911*H911,2)</f>
        <v>0</v>
      </c>
      <c r="BL911" s="15" t="s">
        <v>214</v>
      </c>
      <c r="BM911" s="246" t="s">
        <v>1841</v>
      </c>
    </row>
    <row r="912" spans="1:63" s="12" customFormat="1" ht="22.8" customHeight="1">
      <c r="A912" s="12"/>
      <c r="B912" s="220"/>
      <c r="C912" s="221"/>
      <c r="D912" s="222" t="s">
        <v>78</v>
      </c>
      <c r="E912" s="258" t="s">
        <v>1842</v>
      </c>
      <c r="F912" s="258" t="s">
        <v>1843</v>
      </c>
      <c r="G912" s="221"/>
      <c r="H912" s="221"/>
      <c r="I912" s="224"/>
      <c r="J912" s="259">
        <f>BK912</f>
        <v>0</v>
      </c>
      <c r="K912" s="221"/>
      <c r="L912" s="226"/>
      <c r="M912" s="227"/>
      <c r="N912" s="228"/>
      <c r="O912" s="228"/>
      <c r="P912" s="229">
        <f>P913+P914+P915</f>
        <v>0</v>
      </c>
      <c r="Q912" s="228"/>
      <c r="R912" s="229">
        <f>R913+R914+R915</f>
        <v>0.12146</v>
      </c>
      <c r="S912" s="228"/>
      <c r="T912" s="230">
        <f>T913+T914+T915</f>
        <v>0</v>
      </c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R912" s="231" t="s">
        <v>84</v>
      </c>
      <c r="AT912" s="232" t="s">
        <v>78</v>
      </c>
      <c r="AU912" s="232" t="s">
        <v>84</v>
      </c>
      <c r="AY912" s="231" t="s">
        <v>209</v>
      </c>
      <c r="BK912" s="233">
        <f>BK913+BK914+BK915</f>
        <v>0</v>
      </c>
    </row>
    <row r="913" spans="1:65" s="2" customFormat="1" ht="16.5" customHeight="1">
      <c r="A913" s="38"/>
      <c r="B913" s="39"/>
      <c r="C913" s="247" t="s">
        <v>1844</v>
      </c>
      <c r="D913" s="247" t="s">
        <v>221</v>
      </c>
      <c r="E913" s="248" t="s">
        <v>1586</v>
      </c>
      <c r="F913" s="249" t="s">
        <v>1587</v>
      </c>
      <c r="G913" s="250" t="s">
        <v>239</v>
      </c>
      <c r="H913" s="251">
        <v>1</v>
      </c>
      <c r="I913" s="252"/>
      <c r="J913" s="253">
        <f>ROUND(I913*H913,2)</f>
        <v>0</v>
      </c>
      <c r="K913" s="254"/>
      <c r="L913" s="255"/>
      <c r="M913" s="256" t="s">
        <v>1</v>
      </c>
      <c r="N913" s="257" t="s">
        <v>44</v>
      </c>
      <c r="O913" s="91"/>
      <c r="P913" s="244">
        <f>O913*H913</f>
        <v>0</v>
      </c>
      <c r="Q913" s="244">
        <v>0</v>
      </c>
      <c r="R913" s="244">
        <f>Q913*H913</f>
        <v>0</v>
      </c>
      <c r="S913" s="244">
        <v>0</v>
      </c>
      <c r="T913" s="245">
        <f>S913*H913</f>
        <v>0</v>
      </c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R913" s="246" t="s">
        <v>234</v>
      </c>
      <c r="AT913" s="246" t="s">
        <v>221</v>
      </c>
      <c r="AU913" s="246" t="s">
        <v>103</v>
      </c>
      <c r="AY913" s="15" t="s">
        <v>209</v>
      </c>
      <c r="BE913" s="138">
        <f>IF(N913="základní",J913,0)</f>
        <v>0</v>
      </c>
      <c r="BF913" s="138">
        <f>IF(N913="snížená",J913,0)</f>
        <v>0</v>
      </c>
      <c r="BG913" s="138">
        <f>IF(N913="zákl. přenesená",J913,0)</f>
        <v>0</v>
      </c>
      <c r="BH913" s="138">
        <f>IF(N913="sníž. přenesená",J913,0)</f>
        <v>0</v>
      </c>
      <c r="BI913" s="138">
        <f>IF(N913="nulová",J913,0)</f>
        <v>0</v>
      </c>
      <c r="BJ913" s="15" t="s">
        <v>84</v>
      </c>
      <c r="BK913" s="138">
        <f>ROUND(I913*H913,2)</f>
        <v>0</v>
      </c>
      <c r="BL913" s="15" t="s">
        <v>214</v>
      </c>
      <c r="BM913" s="246" t="s">
        <v>1845</v>
      </c>
    </row>
    <row r="914" spans="1:65" s="2" customFormat="1" ht="24.15" customHeight="1">
      <c r="A914" s="38"/>
      <c r="B914" s="39"/>
      <c r="C914" s="234" t="s">
        <v>1846</v>
      </c>
      <c r="D914" s="234" t="s">
        <v>210</v>
      </c>
      <c r="E914" s="235" t="s">
        <v>324</v>
      </c>
      <c r="F914" s="236" t="s">
        <v>325</v>
      </c>
      <c r="G914" s="237" t="s">
        <v>239</v>
      </c>
      <c r="H914" s="238">
        <v>1</v>
      </c>
      <c r="I914" s="239"/>
      <c r="J914" s="240">
        <f>ROUND(I914*H914,2)</f>
        <v>0</v>
      </c>
      <c r="K914" s="241"/>
      <c r="L914" s="41"/>
      <c r="M914" s="242" t="s">
        <v>1</v>
      </c>
      <c r="N914" s="243" t="s">
        <v>44</v>
      </c>
      <c r="O914" s="91"/>
      <c r="P914" s="244">
        <f>O914*H914</f>
        <v>0</v>
      </c>
      <c r="Q914" s="244">
        <v>0</v>
      </c>
      <c r="R914" s="244">
        <f>Q914*H914</f>
        <v>0</v>
      </c>
      <c r="S914" s="244">
        <v>0</v>
      </c>
      <c r="T914" s="245">
        <f>S914*H914</f>
        <v>0</v>
      </c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R914" s="246" t="s">
        <v>214</v>
      </c>
      <c r="AT914" s="246" t="s">
        <v>210</v>
      </c>
      <c r="AU914" s="246" t="s">
        <v>103</v>
      </c>
      <c r="AY914" s="15" t="s">
        <v>209</v>
      </c>
      <c r="BE914" s="138">
        <f>IF(N914="základní",J914,0)</f>
        <v>0</v>
      </c>
      <c r="BF914" s="138">
        <f>IF(N914="snížená",J914,0)</f>
        <v>0</v>
      </c>
      <c r="BG914" s="138">
        <f>IF(N914="zákl. přenesená",J914,0)</f>
        <v>0</v>
      </c>
      <c r="BH914" s="138">
        <f>IF(N914="sníž. přenesená",J914,0)</f>
        <v>0</v>
      </c>
      <c r="BI914" s="138">
        <f>IF(N914="nulová",J914,0)</f>
        <v>0</v>
      </c>
      <c r="BJ914" s="15" t="s">
        <v>84</v>
      </c>
      <c r="BK914" s="138">
        <f>ROUND(I914*H914,2)</f>
        <v>0</v>
      </c>
      <c r="BL914" s="15" t="s">
        <v>214</v>
      </c>
      <c r="BM914" s="246" t="s">
        <v>1847</v>
      </c>
    </row>
    <row r="915" spans="1:63" s="12" customFormat="1" ht="20.85" customHeight="1">
      <c r="A915" s="12"/>
      <c r="B915" s="220"/>
      <c r="C915" s="221"/>
      <c r="D915" s="222" t="s">
        <v>78</v>
      </c>
      <c r="E915" s="258" t="s">
        <v>1848</v>
      </c>
      <c r="F915" s="258" t="s">
        <v>1849</v>
      </c>
      <c r="G915" s="221"/>
      <c r="H915" s="221"/>
      <c r="I915" s="224"/>
      <c r="J915" s="259">
        <f>BK915</f>
        <v>0</v>
      </c>
      <c r="K915" s="221"/>
      <c r="L915" s="226"/>
      <c r="M915" s="227"/>
      <c r="N915" s="228"/>
      <c r="O915" s="228"/>
      <c r="P915" s="229">
        <f>P916+SUM(P917:P935)</f>
        <v>0</v>
      </c>
      <c r="Q915" s="228"/>
      <c r="R915" s="229">
        <f>R916+SUM(R917:R935)</f>
        <v>0.12146</v>
      </c>
      <c r="S915" s="228"/>
      <c r="T915" s="230">
        <f>T916+SUM(T917:T935)</f>
        <v>0</v>
      </c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R915" s="231" t="s">
        <v>84</v>
      </c>
      <c r="AT915" s="232" t="s">
        <v>78</v>
      </c>
      <c r="AU915" s="232" t="s">
        <v>103</v>
      </c>
      <c r="AY915" s="231" t="s">
        <v>209</v>
      </c>
      <c r="BK915" s="233">
        <f>BK916+SUM(BK917:BK935)</f>
        <v>0</v>
      </c>
    </row>
    <row r="916" spans="1:65" s="2" customFormat="1" ht="24.15" customHeight="1">
      <c r="A916" s="38"/>
      <c r="B916" s="39"/>
      <c r="C916" s="234" t="s">
        <v>1850</v>
      </c>
      <c r="D916" s="234" t="s">
        <v>210</v>
      </c>
      <c r="E916" s="235" t="s">
        <v>336</v>
      </c>
      <c r="F916" s="236" t="s">
        <v>337</v>
      </c>
      <c r="G916" s="237" t="s">
        <v>239</v>
      </c>
      <c r="H916" s="238">
        <v>1</v>
      </c>
      <c r="I916" s="239"/>
      <c r="J916" s="240">
        <f>ROUND(I916*H916,2)</f>
        <v>0</v>
      </c>
      <c r="K916" s="241"/>
      <c r="L916" s="41"/>
      <c r="M916" s="242" t="s">
        <v>1</v>
      </c>
      <c r="N916" s="243" t="s">
        <v>44</v>
      </c>
      <c r="O916" s="91"/>
      <c r="P916" s="244">
        <f>O916*H916</f>
        <v>0</v>
      </c>
      <c r="Q916" s="244">
        <v>0</v>
      </c>
      <c r="R916" s="244">
        <f>Q916*H916</f>
        <v>0</v>
      </c>
      <c r="S916" s="244">
        <v>0</v>
      </c>
      <c r="T916" s="245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46" t="s">
        <v>214</v>
      </c>
      <c r="AT916" s="246" t="s">
        <v>210</v>
      </c>
      <c r="AU916" s="246" t="s">
        <v>220</v>
      </c>
      <c r="AY916" s="15" t="s">
        <v>209</v>
      </c>
      <c r="BE916" s="138">
        <f>IF(N916="základní",J916,0)</f>
        <v>0</v>
      </c>
      <c r="BF916" s="138">
        <f>IF(N916="snížená",J916,0)</f>
        <v>0</v>
      </c>
      <c r="BG916" s="138">
        <f>IF(N916="zákl. přenesená",J916,0)</f>
        <v>0</v>
      </c>
      <c r="BH916" s="138">
        <f>IF(N916="sníž. přenesená",J916,0)</f>
        <v>0</v>
      </c>
      <c r="BI916" s="138">
        <f>IF(N916="nulová",J916,0)</f>
        <v>0</v>
      </c>
      <c r="BJ916" s="15" t="s">
        <v>84</v>
      </c>
      <c r="BK916" s="138">
        <f>ROUND(I916*H916,2)</f>
        <v>0</v>
      </c>
      <c r="BL916" s="15" t="s">
        <v>214</v>
      </c>
      <c r="BM916" s="246" t="s">
        <v>1851</v>
      </c>
    </row>
    <row r="917" spans="1:65" s="2" customFormat="1" ht="16.5" customHeight="1">
      <c r="A917" s="38"/>
      <c r="B917" s="39"/>
      <c r="C917" s="247" t="s">
        <v>1852</v>
      </c>
      <c r="D917" s="247" t="s">
        <v>221</v>
      </c>
      <c r="E917" s="248" t="s">
        <v>340</v>
      </c>
      <c r="F917" s="249" t="s">
        <v>341</v>
      </c>
      <c r="G917" s="250" t="s">
        <v>239</v>
      </c>
      <c r="H917" s="251">
        <v>1</v>
      </c>
      <c r="I917" s="252"/>
      <c r="J917" s="253">
        <f>ROUND(I917*H917,2)</f>
        <v>0</v>
      </c>
      <c r="K917" s="254"/>
      <c r="L917" s="255"/>
      <c r="M917" s="256" t="s">
        <v>1</v>
      </c>
      <c r="N917" s="257" t="s">
        <v>44</v>
      </c>
      <c r="O917" s="91"/>
      <c r="P917" s="244">
        <f>O917*H917</f>
        <v>0</v>
      </c>
      <c r="Q917" s="244">
        <v>0</v>
      </c>
      <c r="R917" s="244">
        <f>Q917*H917</f>
        <v>0</v>
      </c>
      <c r="S917" s="244">
        <v>0</v>
      </c>
      <c r="T917" s="245">
        <f>S917*H917</f>
        <v>0</v>
      </c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R917" s="246" t="s">
        <v>234</v>
      </c>
      <c r="AT917" s="246" t="s">
        <v>221</v>
      </c>
      <c r="AU917" s="246" t="s">
        <v>220</v>
      </c>
      <c r="AY917" s="15" t="s">
        <v>209</v>
      </c>
      <c r="BE917" s="138">
        <f>IF(N917="základní",J917,0)</f>
        <v>0</v>
      </c>
      <c r="BF917" s="138">
        <f>IF(N917="snížená",J917,0)</f>
        <v>0</v>
      </c>
      <c r="BG917" s="138">
        <f>IF(N917="zákl. přenesená",J917,0)</f>
        <v>0</v>
      </c>
      <c r="BH917" s="138">
        <f>IF(N917="sníž. přenesená",J917,0)</f>
        <v>0</v>
      </c>
      <c r="BI917" s="138">
        <f>IF(N917="nulová",J917,0)</f>
        <v>0</v>
      </c>
      <c r="BJ917" s="15" t="s">
        <v>84</v>
      </c>
      <c r="BK917" s="138">
        <f>ROUND(I917*H917,2)</f>
        <v>0</v>
      </c>
      <c r="BL917" s="15" t="s">
        <v>214</v>
      </c>
      <c r="BM917" s="246" t="s">
        <v>1853</v>
      </c>
    </row>
    <row r="918" spans="1:65" s="2" customFormat="1" ht="24.15" customHeight="1">
      <c r="A918" s="38"/>
      <c r="B918" s="39"/>
      <c r="C918" s="234" t="s">
        <v>1854</v>
      </c>
      <c r="D918" s="234" t="s">
        <v>210</v>
      </c>
      <c r="E918" s="235" t="s">
        <v>344</v>
      </c>
      <c r="F918" s="236" t="s">
        <v>345</v>
      </c>
      <c r="G918" s="237" t="s">
        <v>246</v>
      </c>
      <c r="H918" s="238">
        <v>3</v>
      </c>
      <c r="I918" s="239"/>
      <c r="J918" s="240">
        <f>ROUND(I918*H918,2)</f>
        <v>0</v>
      </c>
      <c r="K918" s="241"/>
      <c r="L918" s="41"/>
      <c r="M918" s="242" t="s">
        <v>1</v>
      </c>
      <c r="N918" s="243" t="s">
        <v>44</v>
      </c>
      <c r="O918" s="91"/>
      <c r="P918" s="244">
        <f>O918*H918</f>
        <v>0</v>
      </c>
      <c r="Q918" s="244">
        <v>0</v>
      </c>
      <c r="R918" s="244">
        <f>Q918*H918</f>
        <v>0</v>
      </c>
      <c r="S918" s="244">
        <v>0</v>
      </c>
      <c r="T918" s="245">
        <f>S918*H918</f>
        <v>0</v>
      </c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R918" s="246" t="s">
        <v>214</v>
      </c>
      <c r="AT918" s="246" t="s">
        <v>210</v>
      </c>
      <c r="AU918" s="246" t="s">
        <v>220</v>
      </c>
      <c r="AY918" s="15" t="s">
        <v>209</v>
      </c>
      <c r="BE918" s="138">
        <f>IF(N918="základní",J918,0)</f>
        <v>0</v>
      </c>
      <c r="BF918" s="138">
        <f>IF(N918="snížená",J918,0)</f>
        <v>0</v>
      </c>
      <c r="BG918" s="138">
        <f>IF(N918="zákl. přenesená",J918,0)</f>
        <v>0</v>
      </c>
      <c r="BH918" s="138">
        <f>IF(N918="sníž. přenesená",J918,0)</f>
        <v>0</v>
      </c>
      <c r="BI918" s="138">
        <f>IF(N918="nulová",J918,0)</f>
        <v>0</v>
      </c>
      <c r="BJ918" s="15" t="s">
        <v>84</v>
      </c>
      <c r="BK918" s="138">
        <f>ROUND(I918*H918,2)</f>
        <v>0</v>
      </c>
      <c r="BL918" s="15" t="s">
        <v>214</v>
      </c>
      <c r="BM918" s="246" t="s">
        <v>1855</v>
      </c>
    </row>
    <row r="919" spans="1:65" s="2" customFormat="1" ht="24.15" customHeight="1">
      <c r="A919" s="38"/>
      <c r="B919" s="39"/>
      <c r="C919" s="234" t="s">
        <v>1856</v>
      </c>
      <c r="D919" s="234" t="s">
        <v>210</v>
      </c>
      <c r="E919" s="235" t="s">
        <v>348</v>
      </c>
      <c r="F919" s="236" t="s">
        <v>349</v>
      </c>
      <c r="G919" s="237" t="s">
        <v>239</v>
      </c>
      <c r="H919" s="238">
        <v>5</v>
      </c>
      <c r="I919" s="239"/>
      <c r="J919" s="240">
        <f>ROUND(I919*H919,2)</f>
        <v>0</v>
      </c>
      <c r="K919" s="241"/>
      <c r="L919" s="41"/>
      <c r="M919" s="242" t="s">
        <v>1</v>
      </c>
      <c r="N919" s="243" t="s">
        <v>44</v>
      </c>
      <c r="O919" s="91"/>
      <c r="P919" s="244">
        <f>O919*H919</f>
        <v>0</v>
      </c>
      <c r="Q919" s="244">
        <v>0</v>
      </c>
      <c r="R919" s="244">
        <f>Q919*H919</f>
        <v>0</v>
      </c>
      <c r="S919" s="244">
        <v>0</v>
      </c>
      <c r="T919" s="245">
        <f>S919*H919</f>
        <v>0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46" t="s">
        <v>214</v>
      </c>
      <c r="AT919" s="246" t="s">
        <v>210</v>
      </c>
      <c r="AU919" s="246" t="s">
        <v>220</v>
      </c>
      <c r="AY919" s="15" t="s">
        <v>209</v>
      </c>
      <c r="BE919" s="138">
        <f>IF(N919="základní",J919,0)</f>
        <v>0</v>
      </c>
      <c r="BF919" s="138">
        <f>IF(N919="snížená",J919,0)</f>
        <v>0</v>
      </c>
      <c r="BG919" s="138">
        <f>IF(N919="zákl. přenesená",J919,0)</f>
        <v>0</v>
      </c>
      <c r="BH919" s="138">
        <f>IF(N919="sníž. přenesená",J919,0)</f>
        <v>0</v>
      </c>
      <c r="BI919" s="138">
        <f>IF(N919="nulová",J919,0)</f>
        <v>0</v>
      </c>
      <c r="BJ919" s="15" t="s">
        <v>84</v>
      </c>
      <c r="BK919" s="138">
        <f>ROUND(I919*H919,2)</f>
        <v>0</v>
      </c>
      <c r="BL919" s="15" t="s">
        <v>214</v>
      </c>
      <c r="BM919" s="246" t="s">
        <v>1857</v>
      </c>
    </row>
    <row r="920" spans="1:65" s="2" customFormat="1" ht="24.15" customHeight="1">
      <c r="A920" s="38"/>
      <c r="B920" s="39"/>
      <c r="C920" s="234" t="s">
        <v>1858</v>
      </c>
      <c r="D920" s="234" t="s">
        <v>210</v>
      </c>
      <c r="E920" s="235" t="s">
        <v>352</v>
      </c>
      <c r="F920" s="236" t="s">
        <v>353</v>
      </c>
      <c r="G920" s="237" t="s">
        <v>239</v>
      </c>
      <c r="H920" s="238">
        <v>12</v>
      </c>
      <c r="I920" s="239"/>
      <c r="J920" s="240">
        <f>ROUND(I920*H920,2)</f>
        <v>0</v>
      </c>
      <c r="K920" s="241"/>
      <c r="L920" s="41"/>
      <c r="M920" s="242" t="s">
        <v>1</v>
      </c>
      <c r="N920" s="243" t="s">
        <v>44</v>
      </c>
      <c r="O920" s="91"/>
      <c r="P920" s="244">
        <f>O920*H920</f>
        <v>0</v>
      </c>
      <c r="Q920" s="244">
        <v>0</v>
      </c>
      <c r="R920" s="244">
        <f>Q920*H920</f>
        <v>0</v>
      </c>
      <c r="S920" s="244">
        <v>0</v>
      </c>
      <c r="T920" s="245">
        <f>S920*H920</f>
        <v>0</v>
      </c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R920" s="246" t="s">
        <v>214</v>
      </c>
      <c r="AT920" s="246" t="s">
        <v>210</v>
      </c>
      <c r="AU920" s="246" t="s">
        <v>220</v>
      </c>
      <c r="AY920" s="15" t="s">
        <v>209</v>
      </c>
      <c r="BE920" s="138">
        <f>IF(N920="základní",J920,0)</f>
        <v>0</v>
      </c>
      <c r="BF920" s="138">
        <f>IF(N920="snížená",J920,0)</f>
        <v>0</v>
      </c>
      <c r="BG920" s="138">
        <f>IF(N920="zákl. přenesená",J920,0)</f>
        <v>0</v>
      </c>
      <c r="BH920" s="138">
        <f>IF(N920="sníž. přenesená",J920,0)</f>
        <v>0</v>
      </c>
      <c r="BI920" s="138">
        <f>IF(N920="nulová",J920,0)</f>
        <v>0</v>
      </c>
      <c r="BJ920" s="15" t="s">
        <v>84</v>
      </c>
      <c r="BK920" s="138">
        <f>ROUND(I920*H920,2)</f>
        <v>0</v>
      </c>
      <c r="BL920" s="15" t="s">
        <v>214</v>
      </c>
      <c r="BM920" s="246" t="s">
        <v>1859</v>
      </c>
    </row>
    <row r="921" spans="1:65" s="2" customFormat="1" ht="16.5" customHeight="1">
      <c r="A921" s="38"/>
      <c r="B921" s="39"/>
      <c r="C921" s="247" t="s">
        <v>1860</v>
      </c>
      <c r="D921" s="247" t="s">
        <v>221</v>
      </c>
      <c r="E921" s="248" t="s">
        <v>363</v>
      </c>
      <c r="F921" s="249" t="s">
        <v>364</v>
      </c>
      <c r="G921" s="250" t="s">
        <v>259</v>
      </c>
      <c r="H921" s="251">
        <v>0.007</v>
      </c>
      <c r="I921" s="252"/>
      <c r="J921" s="253">
        <f>ROUND(I921*H921,2)</f>
        <v>0</v>
      </c>
      <c r="K921" s="254"/>
      <c r="L921" s="255"/>
      <c r="M921" s="256" t="s">
        <v>1</v>
      </c>
      <c r="N921" s="257" t="s">
        <v>44</v>
      </c>
      <c r="O921" s="91"/>
      <c r="P921" s="244">
        <f>O921*H921</f>
        <v>0</v>
      </c>
      <c r="Q921" s="244">
        <v>0.16</v>
      </c>
      <c r="R921" s="244">
        <f>Q921*H921</f>
        <v>0.0011200000000000001</v>
      </c>
      <c r="S921" s="244">
        <v>0</v>
      </c>
      <c r="T921" s="245">
        <f>S921*H921</f>
        <v>0</v>
      </c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R921" s="246" t="s">
        <v>234</v>
      </c>
      <c r="AT921" s="246" t="s">
        <v>221</v>
      </c>
      <c r="AU921" s="246" t="s">
        <v>220</v>
      </c>
      <c r="AY921" s="15" t="s">
        <v>209</v>
      </c>
      <c r="BE921" s="138">
        <f>IF(N921="základní",J921,0)</f>
        <v>0</v>
      </c>
      <c r="BF921" s="138">
        <f>IF(N921="snížená",J921,0)</f>
        <v>0</v>
      </c>
      <c r="BG921" s="138">
        <f>IF(N921="zákl. přenesená",J921,0)</f>
        <v>0</v>
      </c>
      <c r="BH921" s="138">
        <f>IF(N921="sníž. přenesená",J921,0)</f>
        <v>0</v>
      </c>
      <c r="BI921" s="138">
        <f>IF(N921="nulová",J921,0)</f>
        <v>0</v>
      </c>
      <c r="BJ921" s="15" t="s">
        <v>84</v>
      </c>
      <c r="BK921" s="138">
        <f>ROUND(I921*H921,2)</f>
        <v>0</v>
      </c>
      <c r="BL921" s="15" t="s">
        <v>214</v>
      </c>
      <c r="BM921" s="246" t="s">
        <v>1861</v>
      </c>
    </row>
    <row r="922" spans="1:65" s="2" customFormat="1" ht="16.5" customHeight="1">
      <c r="A922" s="38"/>
      <c r="B922" s="39"/>
      <c r="C922" s="247" t="s">
        <v>1862</v>
      </c>
      <c r="D922" s="247" t="s">
        <v>221</v>
      </c>
      <c r="E922" s="248" t="s">
        <v>257</v>
      </c>
      <c r="F922" s="249" t="s">
        <v>258</v>
      </c>
      <c r="G922" s="250" t="s">
        <v>259</v>
      </c>
      <c r="H922" s="251">
        <v>0.006</v>
      </c>
      <c r="I922" s="252"/>
      <c r="J922" s="253">
        <f>ROUND(I922*H922,2)</f>
        <v>0</v>
      </c>
      <c r="K922" s="254"/>
      <c r="L922" s="255"/>
      <c r="M922" s="256" t="s">
        <v>1</v>
      </c>
      <c r="N922" s="257" t="s">
        <v>44</v>
      </c>
      <c r="O922" s="91"/>
      <c r="P922" s="244">
        <f>O922*H922</f>
        <v>0</v>
      </c>
      <c r="Q922" s="244">
        <v>0.9</v>
      </c>
      <c r="R922" s="244">
        <f>Q922*H922</f>
        <v>0.0054</v>
      </c>
      <c r="S922" s="244">
        <v>0</v>
      </c>
      <c r="T922" s="245">
        <f>S922*H922</f>
        <v>0</v>
      </c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R922" s="246" t="s">
        <v>234</v>
      </c>
      <c r="AT922" s="246" t="s">
        <v>221</v>
      </c>
      <c r="AU922" s="246" t="s">
        <v>220</v>
      </c>
      <c r="AY922" s="15" t="s">
        <v>209</v>
      </c>
      <c r="BE922" s="138">
        <f>IF(N922="základní",J922,0)</f>
        <v>0</v>
      </c>
      <c r="BF922" s="138">
        <f>IF(N922="snížená",J922,0)</f>
        <v>0</v>
      </c>
      <c r="BG922" s="138">
        <f>IF(N922="zákl. přenesená",J922,0)</f>
        <v>0</v>
      </c>
      <c r="BH922" s="138">
        <f>IF(N922="sníž. přenesená",J922,0)</f>
        <v>0</v>
      </c>
      <c r="BI922" s="138">
        <f>IF(N922="nulová",J922,0)</f>
        <v>0</v>
      </c>
      <c r="BJ922" s="15" t="s">
        <v>84</v>
      </c>
      <c r="BK922" s="138">
        <f>ROUND(I922*H922,2)</f>
        <v>0</v>
      </c>
      <c r="BL922" s="15" t="s">
        <v>214</v>
      </c>
      <c r="BM922" s="246" t="s">
        <v>1863</v>
      </c>
    </row>
    <row r="923" spans="1:65" s="2" customFormat="1" ht="16.5" customHeight="1">
      <c r="A923" s="38"/>
      <c r="B923" s="39"/>
      <c r="C923" s="247" t="s">
        <v>1864</v>
      </c>
      <c r="D923" s="247" t="s">
        <v>221</v>
      </c>
      <c r="E923" s="248" t="s">
        <v>356</v>
      </c>
      <c r="F923" s="249" t="s">
        <v>357</v>
      </c>
      <c r="G923" s="250" t="s">
        <v>239</v>
      </c>
      <c r="H923" s="251">
        <v>1</v>
      </c>
      <c r="I923" s="252"/>
      <c r="J923" s="253">
        <f>ROUND(I923*H923,2)</f>
        <v>0</v>
      </c>
      <c r="K923" s="254"/>
      <c r="L923" s="255"/>
      <c r="M923" s="256" t="s">
        <v>1</v>
      </c>
      <c r="N923" s="257" t="s">
        <v>44</v>
      </c>
      <c r="O923" s="91"/>
      <c r="P923" s="244">
        <f>O923*H923</f>
        <v>0</v>
      </c>
      <c r="Q923" s="244">
        <v>3E-05</v>
      </c>
      <c r="R923" s="244">
        <f>Q923*H923</f>
        <v>3E-05</v>
      </c>
      <c r="S923" s="244">
        <v>0</v>
      </c>
      <c r="T923" s="245">
        <f>S923*H923</f>
        <v>0</v>
      </c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R923" s="246" t="s">
        <v>234</v>
      </c>
      <c r="AT923" s="246" t="s">
        <v>221</v>
      </c>
      <c r="AU923" s="246" t="s">
        <v>220</v>
      </c>
      <c r="AY923" s="15" t="s">
        <v>209</v>
      </c>
      <c r="BE923" s="138">
        <f>IF(N923="základní",J923,0)</f>
        <v>0</v>
      </c>
      <c r="BF923" s="138">
        <f>IF(N923="snížená",J923,0)</f>
        <v>0</v>
      </c>
      <c r="BG923" s="138">
        <f>IF(N923="zákl. přenesená",J923,0)</f>
        <v>0</v>
      </c>
      <c r="BH923" s="138">
        <f>IF(N923="sníž. přenesená",J923,0)</f>
        <v>0</v>
      </c>
      <c r="BI923" s="138">
        <f>IF(N923="nulová",J923,0)</f>
        <v>0</v>
      </c>
      <c r="BJ923" s="15" t="s">
        <v>84</v>
      </c>
      <c r="BK923" s="138">
        <f>ROUND(I923*H923,2)</f>
        <v>0</v>
      </c>
      <c r="BL923" s="15" t="s">
        <v>214</v>
      </c>
      <c r="BM923" s="246" t="s">
        <v>1865</v>
      </c>
    </row>
    <row r="924" spans="1:65" s="2" customFormat="1" ht="21.75" customHeight="1">
      <c r="A924" s="38"/>
      <c r="B924" s="39"/>
      <c r="C924" s="247" t="s">
        <v>1866</v>
      </c>
      <c r="D924" s="247" t="s">
        <v>221</v>
      </c>
      <c r="E924" s="248" t="s">
        <v>359</v>
      </c>
      <c r="F924" s="249" t="s">
        <v>360</v>
      </c>
      <c r="G924" s="250" t="s">
        <v>239</v>
      </c>
      <c r="H924" s="251">
        <v>1</v>
      </c>
      <c r="I924" s="252"/>
      <c r="J924" s="253">
        <f>ROUND(I924*H924,2)</f>
        <v>0</v>
      </c>
      <c r="K924" s="254"/>
      <c r="L924" s="255"/>
      <c r="M924" s="256" t="s">
        <v>1</v>
      </c>
      <c r="N924" s="257" t="s">
        <v>44</v>
      </c>
      <c r="O924" s="91"/>
      <c r="P924" s="244">
        <f>O924*H924</f>
        <v>0</v>
      </c>
      <c r="Q924" s="244">
        <v>3E-05</v>
      </c>
      <c r="R924" s="244">
        <f>Q924*H924</f>
        <v>3E-05</v>
      </c>
      <c r="S924" s="244">
        <v>0</v>
      </c>
      <c r="T924" s="245">
        <f>S924*H924</f>
        <v>0</v>
      </c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R924" s="246" t="s">
        <v>234</v>
      </c>
      <c r="AT924" s="246" t="s">
        <v>221</v>
      </c>
      <c r="AU924" s="246" t="s">
        <v>220</v>
      </c>
      <c r="AY924" s="15" t="s">
        <v>209</v>
      </c>
      <c r="BE924" s="138">
        <f>IF(N924="základní",J924,0)</f>
        <v>0</v>
      </c>
      <c r="BF924" s="138">
        <f>IF(N924="snížená",J924,0)</f>
        <v>0</v>
      </c>
      <c r="BG924" s="138">
        <f>IF(N924="zákl. přenesená",J924,0)</f>
        <v>0</v>
      </c>
      <c r="BH924" s="138">
        <f>IF(N924="sníž. přenesená",J924,0)</f>
        <v>0</v>
      </c>
      <c r="BI924" s="138">
        <f>IF(N924="nulová",J924,0)</f>
        <v>0</v>
      </c>
      <c r="BJ924" s="15" t="s">
        <v>84</v>
      </c>
      <c r="BK924" s="138">
        <f>ROUND(I924*H924,2)</f>
        <v>0</v>
      </c>
      <c r="BL924" s="15" t="s">
        <v>214</v>
      </c>
      <c r="BM924" s="246" t="s">
        <v>1867</v>
      </c>
    </row>
    <row r="925" spans="1:65" s="2" customFormat="1" ht="16.5" customHeight="1">
      <c r="A925" s="38"/>
      <c r="B925" s="39"/>
      <c r="C925" s="247" t="s">
        <v>1868</v>
      </c>
      <c r="D925" s="247" t="s">
        <v>221</v>
      </c>
      <c r="E925" s="248" t="s">
        <v>369</v>
      </c>
      <c r="F925" s="249" t="s">
        <v>370</v>
      </c>
      <c r="G925" s="250" t="s">
        <v>239</v>
      </c>
      <c r="H925" s="251">
        <v>2</v>
      </c>
      <c r="I925" s="252"/>
      <c r="J925" s="253">
        <f>ROUND(I925*H925,2)</f>
        <v>0</v>
      </c>
      <c r="K925" s="254"/>
      <c r="L925" s="255"/>
      <c r="M925" s="256" t="s">
        <v>1</v>
      </c>
      <c r="N925" s="257" t="s">
        <v>44</v>
      </c>
      <c r="O925" s="91"/>
      <c r="P925" s="244">
        <f>O925*H925</f>
        <v>0</v>
      </c>
      <c r="Q925" s="244">
        <v>0</v>
      </c>
      <c r="R925" s="244">
        <f>Q925*H925</f>
        <v>0</v>
      </c>
      <c r="S925" s="244">
        <v>0</v>
      </c>
      <c r="T925" s="245">
        <f>S925*H925</f>
        <v>0</v>
      </c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R925" s="246" t="s">
        <v>234</v>
      </c>
      <c r="AT925" s="246" t="s">
        <v>221</v>
      </c>
      <c r="AU925" s="246" t="s">
        <v>220</v>
      </c>
      <c r="AY925" s="15" t="s">
        <v>209</v>
      </c>
      <c r="BE925" s="138">
        <f>IF(N925="základní",J925,0)</f>
        <v>0</v>
      </c>
      <c r="BF925" s="138">
        <f>IF(N925="snížená",J925,0)</f>
        <v>0</v>
      </c>
      <c r="BG925" s="138">
        <f>IF(N925="zákl. přenesená",J925,0)</f>
        <v>0</v>
      </c>
      <c r="BH925" s="138">
        <f>IF(N925="sníž. přenesená",J925,0)</f>
        <v>0</v>
      </c>
      <c r="BI925" s="138">
        <f>IF(N925="nulová",J925,0)</f>
        <v>0</v>
      </c>
      <c r="BJ925" s="15" t="s">
        <v>84</v>
      </c>
      <c r="BK925" s="138">
        <f>ROUND(I925*H925,2)</f>
        <v>0</v>
      </c>
      <c r="BL925" s="15" t="s">
        <v>214</v>
      </c>
      <c r="BM925" s="246" t="s">
        <v>1869</v>
      </c>
    </row>
    <row r="926" spans="1:65" s="2" customFormat="1" ht="16.5" customHeight="1">
      <c r="A926" s="38"/>
      <c r="B926" s="39"/>
      <c r="C926" s="247" t="s">
        <v>1870</v>
      </c>
      <c r="D926" s="247" t="s">
        <v>221</v>
      </c>
      <c r="E926" s="248" t="s">
        <v>1616</v>
      </c>
      <c r="F926" s="249" t="s">
        <v>1046</v>
      </c>
      <c r="G926" s="250" t="s">
        <v>1</v>
      </c>
      <c r="H926" s="251">
        <v>1</v>
      </c>
      <c r="I926" s="252"/>
      <c r="J926" s="253">
        <f>ROUND(I926*H926,2)</f>
        <v>0</v>
      </c>
      <c r="K926" s="254"/>
      <c r="L926" s="255"/>
      <c r="M926" s="256" t="s">
        <v>1</v>
      </c>
      <c r="N926" s="257" t="s">
        <v>44</v>
      </c>
      <c r="O926" s="91"/>
      <c r="P926" s="244">
        <f>O926*H926</f>
        <v>0</v>
      </c>
      <c r="Q926" s="244">
        <v>0</v>
      </c>
      <c r="R926" s="244">
        <f>Q926*H926</f>
        <v>0</v>
      </c>
      <c r="S926" s="244">
        <v>0</v>
      </c>
      <c r="T926" s="245">
        <f>S926*H926</f>
        <v>0</v>
      </c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R926" s="246" t="s">
        <v>234</v>
      </c>
      <c r="AT926" s="246" t="s">
        <v>221</v>
      </c>
      <c r="AU926" s="246" t="s">
        <v>220</v>
      </c>
      <c r="AY926" s="15" t="s">
        <v>209</v>
      </c>
      <c r="BE926" s="138">
        <f>IF(N926="základní",J926,0)</f>
        <v>0</v>
      </c>
      <c r="BF926" s="138">
        <f>IF(N926="snížená",J926,0)</f>
        <v>0</v>
      </c>
      <c r="BG926" s="138">
        <f>IF(N926="zákl. přenesená",J926,0)</f>
        <v>0</v>
      </c>
      <c r="BH926" s="138">
        <f>IF(N926="sníž. přenesená",J926,0)</f>
        <v>0</v>
      </c>
      <c r="BI926" s="138">
        <f>IF(N926="nulová",J926,0)</f>
        <v>0</v>
      </c>
      <c r="BJ926" s="15" t="s">
        <v>84</v>
      </c>
      <c r="BK926" s="138">
        <f>ROUND(I926*H926,2)</f>
        <v>0</v>
      </c>
      <c r="BL926" s="15" t="s">
        <v>214</v>
      </c>
      <c r="BM926" s="246" t="s">
        <v>1871</v>
      </c>
    </row>
    <row r="927" spans="1:65" s="2" customFormat="1" ht="16.5" customHeight="1">
      <c r="A927" s="38"/>
      <c r="B927" s="39"/>
      <c r="C927" s="247" t="s">
        <v>1872</v>
      </c>
      <c r="D927" s="247" t="s">
        <v>221</v>
      </c>
      <c r="E927" s="248" t="s">
        <v>377</v>
      </c>
      <c r="F927" s="249" t="s">
        <v>378</v>
      </c>
      <c r="G927" s="250" t="s">
        <v>379</v>
      </c>
      <c r="H927" s="251">
        <v>1</v>
      </c>
      <c r="I927" s="252"/>
      <c r="J927" s="253">
        <f>ROUND(I927*H927,2)</f>
        <v>0</v>
      </c>
      <c r="K927" s="254"/>
      <c r="L927" s="255"/>
      <c r="M927" s="256" t="s">
        <v>1</v>
      </c>
      <c r="N927" s="257" t="s">
        <v>44</v>
      </c>
      <c r="O927" s="91"/>
      <c r="P927" s="244">
        <f>O927*H927</f>
        <v>0</v>
      </c>
      <c r="Q927" s="244">
        <v>0.001</v>
      </c>
      <c r="R927" s="244">
        <f>Q927*H927</f>
        <v>0.001</v>
      </c>
      <c r="S927" s="244">
        <v>0</v>
      </c>
      <c r="T927" s="245">
        <f>S927*H927</f>
        <v>0</v>
      </c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R927" s="246" t="s">
        <v>234</v>
      </c>
      <c r="AT927" s="246" t="s">
        <v>221</v>
      </c>
      <c r="AU927" s="246" t="s">
        <v>220</v>
      </c>
      <c r="AY927" s="15" t="s">
        <v>209</v>
      </c>
      <c r="BE927" s="138">
        <f>IF(N927="základní",J927,0)</f>
        <v>0</v>
      </c>
      <c r="BF927" s="138">
        <f>IF(N927="snížená",J927,0)</f>
        <v>0</v>
      </c>
      <c r="BG927" s="138">
        <f>IF(N927="zákl. přenesená",J927,0)</f>
        <v>0</v>
      </c>
      <c r="BH927" s="138">
        <f>IF(N927="sníž. přenesená",J927,0)</f>
        <v>0</v>
      </c>
      <c r="BI927" s="138">
        <f>IF(N927="nulová",J927,0)</f>
        <v>0</v>
      </c>
      <c r="BJ927" s="15" t="s">
        <v>84</v>
      </c>
      <c r="BK927" s="138">
        <f>ROUND(I927*H927,2)</f>
        <v>0</v>
      </c>
      <c r="BL927" s="15" t="s">
        <v>214</v>
      </c>
      <c r="BM927" s="246" t="s">
        <v>1873</v>
      </c>
    </row>
    <row r="928" spans="1:65" s="2" customFormat="1" ht="16.5" customHeight="1">
      <c r="A928" s="38"/>
      <c r="B928" s="39"/>
      <c r="C928" s="247" t="s">
        <v>1874</v>
      </c>
      <c r="D928" s="247" t="s">
        <v>221</v>
      </c>
      <c r="E928" s="248" t="s">
        <v>382</v>
      </c>
      <c r="F928" s="249" t="s">
        <v>383</v>
      </c>
      <c r="G928" s="250" t="s">
        <v>239</v>
      </c>
      <c r="H928" s="251">
        <v>1</v>
      </c>
      <c r="I928" s="252"/>
      <c r="J928" s="253">
        <f>ROUND(I928*H928,2)</f>
        <v>0</v>
      </c>
      <c r="K928" s="254"/>
      <c r="L928" s="255"/>
      <c r="M928" s="256" t="s">
        <v>1</v>
      </c>
      <c r="N928" s="257" t="s">
        <v>44</v>
      </c>
      <c r="O928" s="91"/>
      <c r="P928" s="244">
        <f>O928*H928</f>
        <v>0</v>
      </c>
      <c r="Q928" s="244">
        <v>0</v>
      </c>
      <c r="R928" s="244">
        <f>Q928*H928</f>
        <v>0</v>
      </c>
      <c r="S928" s="244">
        <v>0</v>
      </c>
      <c r="T928" s="245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46" t="s">
        <v>234</v>
      </c>
      <c r="AT928" s="246" t="s">
        <v>221</v>
      </c>
      <c r="AU928" s="246" t="s">
        <v>220</v>
      </c>
      <c r="AY928" s="15" t="s">
        <v>209</v>
      </c>
      <c r="BE928" s="138">
        <f>IF(N928="základní",J928,0)</f>
        <v>0</v>
      </c>
      <c r="BF928" s="138">
        <f>IF(N928="snížená",J928,0)</f>
        <v>0</v>
      </c>
      <c r="BG928" s="138">
        <f>IF(N928="zákl. přenesená",J928,0)</f>
        <v>0</v>
      </c>
      <c r="BH928" s="138">
        <f>IF(N928="sníž. přenesená",J928,0)</f>
        <v>0</v>
      </c>
      <c r="BI928" s="138">
        <f>IF(N928="nulová",J928,0)</f>
        <v>0</v>
      </c>
      <c r="BJ928" s="15" t="s">
        <v>84</v>
      </c>
      <c r="BK928" s="138">
        <f>ROUND(I928*H928,2)</f>
        <v>0</v>
      </c>
      <c r="BL928" s="15" t="s">
        <v>214</v>
      </c>
      <c r="BM928" s="246" t="s">
        <v>1875</v>
      </c>
    </row>
    <row r="929" spans="1:65" s="2" customFormat="1" ht="24.15" customHeight="1">
      <c r="A929" s="38"/>
      <c r="B929" s="39"/>
      <c r="C929" s="234" t="s">
        <v>1876</v>
      </c>
      <c r="D929" s="234" t="s">
        <v>210</v>
      </c>
      <c r="E929" s="235" t="s">
        <v>386</v>
      </c>
      <c r="F929" s="236" t="s">
        <v>387</v>
      </c>
      <c r="G929" s="237" t="s">
        <v>246</v>
      </c>
      <c r="H929" s="238">
        <v>1</v>
      </c>
      <c r="I929" s="239"/>
      <c r="J929" s="240">
        <f>ROUND(I929*H929,2)</f>
        <v>0</v>
      </c>
      <c r="K929" s="241"/>
      <c r="L929" s="41"/>
      <c r="M929" s="242" t="s">
        <v>1</v>
      </c>
      <c r="N929" s="243" t="s">
        <v>44</v>
      </c>
      <c r="O929" s="91"/>
      <c r="P929" s="244">
        <f>O929*H929</f>
        <v>0</v>
      </c>
      <c r="Q929" s="244">
        <v>0</v>
      </c>
      <c r="R929" s="244">
        <f>Q929*H929</f>
        <v>0</v>
      </c>
      <c r="S929" s="244">
        <v>0</v>
      </c>
      <c r="T929" s="245">
        <f>S929*H929</f>
        <v>0</v>
      </c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R929" s="246" t="s">
        <v>214</v>
      </c>
      <c r="AT929" s="246" t="s">
        <v>210</v>
      </c>
      <c r="AU929" s="246" t="s">
        <v>220</v>
      </c>
      <c r="AY929" s="15" t="s">
        <v>209</v>
      </c>
      <c r="BE929" s="138">
        <f>IF(N929="základní",J929,0)</f>
        <v>0</v>
      </c>
      <c r="BF929" s="138">
        <f>IF(N929="snížená",J929,0)</f>
        <v>0</v>
      </c>
      <c r="BG929" s="138">
        <f>IF(N929="zákl. přenesená",J929,0)</f>
        <v>0</v>
      </c>
      <c r="BH929" s="138">
        <f>IF(N929="sníž. přenesená",J929,0)</f>
        <v>0</v>
      </c>
      <c r="BI929" s="138">
        <f>IF(N929="nulová",J929,0)</f>
        <v>0</v>
      </c>
      <c r="BJ929" s="15" t="s">
        <v>84</v>
      </c>
      <c r="BK929" s="138">
        <f>ROUND(I929*H929,2)</f>
        <v>0</v>
      </c>
      <c r="BL929" s="15" t="s">
        <v>214</v>
      </c>
      <c r="BM929" s="246" t="s">
        <v>1877</v>
      </c>
    </row>
    <row r="930" spans="1:65" s="2" customFormat="1" ht="21.75" customHeight="1">
      <c r="A930" s="38"/>
      <c r="B930" s="39"/>
      <c r="C930" s="247" t="s">
        <v>1878</v>
      </c>
      <c r="D930" s="247" t="s">
        <v>221</v>
      </c>
      <c r="E930" s="248" t="s">
        <v>390</v>
      </c>
      <c r="F930" s="249" t="s">
        <v>391</v>
      </c>
      <c r="G930" s="250" t="s">
        <v>392</v>
      </c>
      <c r="H930" s="251">
        <v>1</v>
      </c>
      <c r="I930" s="252"/>
      <c r="J930" s="253">
        <f>ROUND(I930*H930,2)</f>
        <v>0</v>
      </c>
      <c r="K930" s="254"/>
      <c r="L930" s="255"/>
      <c r="M930" s="256" t="s">
        <v>1</v>
      </c>
      <c r="N930" s="257" t="s">
        <v>44</v>
      </c>
      <c r="O930" s="91"/>
      <c r="P930" s="244">
        <f>O930*H930</f>
        <v>0</v>
      </c>
      <c r="Q930" s="244">
        <v>0</v>
      </c>
      <c r="R930" s="244">
        <f>Q930*H930</f>
        <v>0</v>
      </c>
      <c r="S930" s="244">
        <v>0</v>
      </c>
      <c r="T930" s="245">
        <f>S930*H930</f>
        <v>0</v>
      </c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R930" s="246" t="s">
        <v>234</v>
      </c>
      <c r="AT930" s="246" t="s">
        <v>221</v>
      </c>
      <c r="AU930" s="246" t="s">
        <v>220</v>
      </c>
      <c r="AY930" s="15" t="s">
        <v>209</v>
      </c>
      <c r="BE930" s="138">
        <f>IF(N930="základní",J930,0)</f>
        <v>0</v>
      </c>
      <c r="BF930" s="138">
        <f>IF(N930="snížená",J930,0)</f>
        <v>0</v>
      </c>
      <c r="BG930" s="138">
        <f>IF(N930="zákl. přenesená",J930,0)</f>
        <v>0</v>
      </c>
      <c r="BH930" s="138">
        <f>IF(N930="sníž. přenesená",J930,0)</f>
        <v>0</v>
      </c>
      <c r="BI930" s="138">
        <f>IF(N930="nulová",J930,0)</f>
        <v>0</v>
      </c>
      <c r="BJ930" s="15" t="s">
        <v>84</v>
      </c>
      <c r="BK930" s="138">
        <f>ROUND(I930*H930,2)</f>
        <v>0</v>
      </c>
      <c r="BL930" s="15" t="s">
        <v>214</v>
      </c>
      <c r="BM930" s="246" t="s">
        <v>1879</v>
      </c>
    </row>
    <row r="931" spans="1:65" s="2" customFormat="1" ht="16.5" customHeight="1">
      <c r="A931" s="38"/>
      <c r="B931" s="39"/>
      <c r="C931" s="247" t="s">
        <v>1880</v>
      </c>
      <c r="D931" s="247" t="s">
        <v>221</v>
      </c>
      <c r="E931" s="248" t="s">
        <v>395</v>
      </c>
      <c r="F931" s="249" t="s">
        <v>396</v>
      </c>
      <c r="G931" s="250" t="s">
        <v>239</v>
      </c>
      <c r="H931" s="251">
        <v>1</v>
      </c>
      <c r="I931" s="252"/>
      <c r="J931" s="253">
        <f>ROUND(I931*H931,2)</f>
        <v>0</v>
      </c>
      <c r="K931" s="254"/>
      <c r="L931" s="255"/>
      <c r="M931" s="256" t="s">
        <v>1</v>
      </c>
      <c r="N931" s="257" t="s">
        <v>44</v>
      </c>
      <c r="O931" s="91"/>
      <c r="P931" s="244">
        <f>O931*H931</f>
        <v>0</v>
      </c>
      <c r="Q931" s="244">
        <v>1E-05</v>
      </c>
      <c r="R931" s="244">
        <f>Q931*H931</f>
        <v>1E-05</v>
      </c>
      <c r="S931" s="244">
        <v>0</v>
      </c>
      <c r="T931" s="245">
        <f>S931*H931</f>
        <v>0</v>
      </c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R931" s="246" t="s">
        <v>234</v>
      </c>
      <c r="AT931" s="246" t="s">
        <v>221</v>
      </c>
      <c r="AU931" s="246" t="s">
        <v>220</v>
      </c>
      <c r="AY931" s="15" t="s">
        <v>209</v>
      </c>
      <c r="BE931" s="138">
        <f>IF(N931="základní",J931,0)</f>
        <v>0</v>
      </c>
      <c r="BF931" s="138">
        <f>IF(N931="snížená",J931,0)</f>
        <v>0</v>
      </c>
      <c r="BG931" s="138">
        <f>IF(N931="zákl. přenesená",J931,0)</f>
        <v>0</v>
      </c>
      <c r="BH931" s="138">
        <f>IF(N931="sníž. přenesená",J931,0)</f>
        <v>0</v>
      </c>
      <c r="BI931" s="138">
        <f>IF(N931="nulová",J931,0)</f>
        <v>0</v>
      </c>
      <c r="BJ931" s="15" t="s">
        <v>84</v>
      </c>
      <c r="BK931" s="138">
        <f>ROUND(I931*H931,2)</f>
        <v>0</v>
      </c>
      <c r="BL931" s="15" t="s">
        <v>214</v>
      </c>
      <c r="BM931" s="246" t="s">
        <v>1881</v>
      </c>
    </row>
    <row r="932" spans="1:65" s="2" customFormat="1" ht="16.5" customHeight="1">
      <c r="A932" s="38"/>
      <c r="B932" s="39"/>
      <c r="C932" s="247" t="s">
        <v>1882</v>
      </c>
      <c r="D932" s="247" t="s">
        <v>221</v>
      </c>
      <c r="E932" s="248" t="s">
        <v>1883</v>
      </c>
      <c r="F932" s="249" t="s">
        <v>704</v>
      </c>
      <c r="G932" s="250" t="s">
        <v>239</v>
      </c>
      <c r="H932" s="251">
        <v>1</v>
      </c>
      <c r="I932" s="252"/>
      <c r="J932" s="253">
        <f>ROUND(I932*H932,2)</f>
        <v>0</v>
      </c>
      <c r="K932" s="254"/>
      <c r="L932" s="255"/>
      <c r="M932" s="256" t="s">
        <v>1</v>
      </c>
      <c r="N932" s="257" t="s">
        <v>44</v>
      </c>
      <c r="O932" s="91"/>
      <c r="P932" s="244">
        <f>O932*H932</f>
        <v>0</v>
      </c>
      <c r="Q932" s="244">
        <v>0</v>
      </c>
      <c r="R932" s="244">
        <f>Q932*H932</f>
        <v>0</v>
      </c>
      <c r="S932" s="244">
        <v>0</v>
      </c>
      <c r="T932" s="245">
        <f>S932*H932</f>
        <v>0</v>
      </c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R932" s="246" t="s">
        <v>234</v>
      </c>
      <c r="AT932" s="246" t="s">
        <v>221</v>
      </c>
      <c r="AU932" s="246" t="s">
        <v>220</v>
      </c>
      <c r="AY932" s="15" t="s">
        <v>209</v>
      </c>
      <c r="BE932" s="138">
        <f>IF(N932="základní",J932,0)</f>
        <v>0</v>
      </c>
      <c r="BF932" s="138">
        <f>IF(N932="snížená",J932,0)</f>
        <v>0</v>
      </c>
      <c r="BG932" s="138">
        <f>IF(N932="zákl. přenesená",J932,0)</f>
        <v>0</v>
      </c>
      <c r="BH932" s="138">
        <f>IF(N932="sníž. přenesená",J932,0)</f>
        <v>0</v>
      </c>
      <c r="BI932" s="138">
        <f>IF(N932="nulová",J932,0)</f>
        <v>0</v>
      </c>
      <c r="BJ932" s="15" t="s">
        <v>84</v>
      </c>
      <c r="BK932" s="138">
        <f>ROUND(I932*H932,2)</f>
        <v>0</v>
      </c>
      <c r="BL932" s="15" t="s">
        <v>214</v>
      </c>
      <c r="BM932" s="246" t="s">
        <v>1884</v>
      </c>
    </row>
    <row r="933" spans="1:65" s="2" customFormat="1" ht="16.5" customHeight="1">
      <c r="A933" s="38"/>
      <c r="B933" s="39"/>
      <c r="C933" s="234" t="s">
        <v>1885</v>
      </c>
      <c r="D933" s="234" t="s">
        <v>210</v>
      </c>
      <c r="E933" s="235" t="s">
        <v>403</v>
      </c>
      <c r="F933" s="236" t="s">
        <v>404</v>
      </c>
      <c r="G933" s="237" t="s">
        <v>239</v>
      </c>
      <c r="H933" s="238">
        <v>1</v>
      </c>
      <c r="I933" s="239"/>
      <c r="J933" s="240">
        <f>ROUND(I933*H933,2)</f>
        <v>0</v>
      </c>
      <c r="K933" s="241"/>
      <c r="L933" s="41"/>
      <c r="M933" s="242" t="s">
        <v>1</v>
      </c>
      <c r="N933" s="243" t="s">
        <v>44</v>
      </c>
      <c r="O933" s="91"/>
      <c r="P933" s="244">
        <f>O933*H933</f>
        <v>0</v>
      </c>
      <c r="Q933" s="244">
        <v>0</v>
      </c>
      <c r="R933" s="244">
        <f>Q933*H933</f>
        <v>0</v>
      </c>
      <c r="S933" s="244">
        <v>0</v>
      </c>
      <c r="T933" s="245">
        <f>S933*H933</f>
        <v>0</v>
      </c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R933" s="246" t="s">
        <v>214</v>
      </c>
      <c r="AT933" s="246" t="s">
        <v>210</v>
      </c>
      <c r="AU933" s="246" t="s">
        <v>220</v>
      </c>
      <c r="AY933" s="15" t="s">
        <v>209</v>
      </c>
      <c r="BE933" s="138">
        <f>IF(N933="základní",J933,0)</f>
        <v>0</v>
      </c>
      <c r="BF933" s="138">
        <f>IF(N933="snížená",J933,0)</f>
        <v>0</v>
      </c>
      <c r="BG933" s="138">
        <f>IF(N933="zákl. přenesená",J933,0)</f>
        <v>0</v>
      </c>
      <c r="BH933" s="138">
        <f>IF(N933="sníž. přenesená",J933,0)</f>
        <v>0</v>
      </c>
      <c r="BI933" s="138">
        <f>IF(N933="nulová",J933,0)</f>
        <v>0</v>
      </c>
      <c r="BJ933" s="15" t="s">
        <v>84</v>
      </c>
      <c r="BK933" s="138">
        <f>ROUND(I933*H933,2)</f>
        <v>0</v>
      </c>
      <c r="BL933" s="15" t="s">
        <v>214</v>
      </c>
      <c r="BM933" s="246" t="s">
        <v>1886</v>
      </c>
    </row>
    <row r="934" spans="1:65" s="2" customFormat="1" ht="16.5" customHeight="1">
      <c r="A934" s="38"/>
      <c r="B934" s="39"/>
      <c r="C934" s="247" t="s">
        <v>1887</v>
      </c>
      <c r="D934" s="247" t="s">
        <v>221</v>
      </c>
      <c r="E934" s="248" t="s">
        <v>1067</v>
      </c>
      <c r="F934" s="249" t="s">
        <v>1068</v>
      </c>
      <c r="G934" s="250" t="s">
        <v>239</v>
      </c>
      <c r="H934" s="251">
        <v>1</v>
      </c>
      <c r="I934" s="252"/>
      <c r="J934" s="253">
        <f>ROUND(I934*H934,2)</f>
        <v>0</v>
      </c>
      <c r="K934" s="254"/>
      <c r="L934" s="255"/>
      <c r="M934" s="256" t="s">
        <v>1</v>
      </c>
      <c r="N934" s="257" t="s">
        <v>44</v>
      </c>
      <c r="O934" s="91"/>
      <c r="P934" s="244">
        <f>O934*H934</f>
        <v>0</v>
      </c>
      <c r="Q934" s="244">
        <v>0</v>
      </c>
      <c r="R934" s="244">
        <f>Q934*H934</f>
        <v>0</v>
      </c>
      <c r="S934" s="244">
        <v>0</v>
      </c>
      <c r="T934" s="245">
        <f>S934*H934</f>
        <v>0</v>
      </c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R934" s="246" t="s">
        <v>234</v>
      </c>
      <c r="AT934" s="246" t="s">
        <v>221</v>
      </c>
      <c r="AU934" s="246" t="s">
        <v>220</v>
      </c>
      <c r="AY934" s="15" t="s">
        <v>209</v>
      </c>
      <c r="BE934" s="138">
        <f>IF(N934="základní",J934,0)</f>
        <v>0</v>
      </c>
      <c r="BF934" s="138">
        <f>IF(N934="snížená",J934,0)</f>
        <v>0</v>
      </c>
      <c r="BG934" s="138">
        <f>IF(N934="zákl. přenesená",J934,0)</f>
        <v>0</v>
      </c>
      <c r="BH934" s="138">
        <f>IF(N934="sníž. přenesená",J934,0)</f>
        <v>0</v>
      </c>
      <c r="BI934" s="138">
        <f>IF(N934="nulová",J934,0)</f>
        <v>0</v>
      </c>
      <c r="BJ934" s="15" t="s">
        <v>84</v>
      </c>
      <c r="BK934" s="138">
        <f>ROUND(I934*H934,2)</f>
        <v>0</v>
      </c>
      <c r="BL934" s="15" t="s">
        <v>214</v>
      </c>
      <c r="BM934" s="246" t="s">
        <v>1888</v>
      </c>
    </row>
    <row r="935" spans="1:63" s="13" customFormat="1" ht="20.85" customHeight="1">
      <c r="A935" s="13"/>
      <c r="B935" s="260"/>
      <c r="C935" s="261"/>
      <c r="D935" s="262" t="s">
        <v>78</v>
      </c>
      <c r="E935" s="262" t="s">
        <v>1889</v>
      </c>
      <c r="F935" s="262" t="s">
        <v>1890</v>
      </c>
      <c r="G935" s="261"/>
      <c r="H935" s="261"/>
      <c r="I935" s="263"/>
      <c r="J935" s="264">
        <f>BK935</f>
        <v>0</v>
      </c>
      <c r="K935" s="261"/>
      <c r="L935" s="265"/>
      <c r="M935" s="266"/>
      <c r="N935" s="267"/>
      <c r="O935" s="267"/>
      <c r="P935" s="268">
        <f>P936+SUM(P937:P949)</f>
        <v>0</v>
      </c>
      <c r="Q935" s="267"/>
      <c r="R935" s="268">
        <f>R936+SUM(R937:R949)</f>
        <v>0.11387</v>
      </c>
      <c r="S935" s="267"/>
      <c r="T935" s="269">
        <f>T936+SUM(T937:T949)</f>
        <v>0</v>
      </c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R935" s="270" t="s">
        <v>84</v>
      </c>
      <c r="AT935" s="271" t="s">
        <v>78</v>
      </c>
      <c r="AU935" s="271" t="s">
        <v>220</v>
      </c>
      <c r="AY935" s="270" t="s">
        <v>209</v>
      </c>
      <c r="BK935" s="272">
        <f>BK936+SUM(BK937:BK949)</f>
        <v>0</v>
      </c>
    </row>
    <row r="936" spans="1:65" s="2" customFormat="1" ht="24.15" customHeight="1">
      <c r="A936" s="38"/>
      <c r="B936" s="39"/>
      <c r="C936" s="234" t="s">
        <v>1891</v>
      </c>
      <c r="D936" s="234" t="s">
        <v>210</v>
      </c>
      <c r="E936" s="235" t="s">
        <v>951</v>
      </c>
      <c r="F936" s="236" t="s">
        <v>387</v>
      </c>
      <c r="G936" s="237" t="s">
        <v>246</v>
      </c>
      <c r="H936" s="238">
        <v>20</v>
      </c>
      <c r="I936" s="239"/>
      <c r="J936" s="240">
        <f>ROUND(I936*H936,2)</f>
        <v>0</v>
      </c>
      <c r="K936" s="241"/>
      <c r="L936" s="41"/>
      <c r="M936" s="242" t="s">
        <v>1</v>
      </c>
      <c r="N936" s="243" t="s">
        <v>44</v>
      </c>
      <c r="O936" s="91"/>
      <c r="P936" s="244">
        <f>O936*H936</f>
        <v>0</v>
      </c>
      <c r="Q936" s="244">
        <v>0</v>
      </c>
      <c r="R936" s="244">
        <f>Q936*H936</f>
        <v>0</v>
      </c>
      <c r="S936" s="244">
        <v>0</v>
      </c>
      <c r="T936" s="245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46" t="s">
        <v>214</v>
      </c>
      <c r="AT936" s="246" t="s">
        <v>210</v>
      </c>
      <c r="AU936" s="246" t="s">
        <v>214</v>
      </c>
      <c r="AY936" s="15" t="s">
        <v>209</v>
      </c>
      <c r="BE936" s="138">
        <f>IF(N936="základní",J936,0)</f>
        <v>0</v>
      </c>
      <c r="BF936" s="138">
        <f>IF(N936="snížená",J936,0)</f>
        <v>0</v>
      </c>
      <c r="BG936" s="138">
        <f>IF(N936="zákl. přenesená",J936,0)</f>
        <v>0</v>
      </c>
      <c r="BH936" s="138">
        <f>IF(N936="sníž. přenesená",J936,0)</f>
        <v>0</v>
      </c>
      <c r="BI936" s="138">
        <f>IF(N936="nulová",J936,0)</f>
        <v>0</v>
      </c>
      <c r="BJ936" s="15" t="s">
        <v>84</v>
      </c>
      <c r="BK936" s="138">
        <f>ROUND(I936*H936,2)</f>
        <v>0</v>
      </c>
      <c r="BL936" s="15" t="s">
        <v>214</v>
      </c>
      <c r="BM936" s="246" t="s">
        <v>1892</v>
      </c>
    </row>
    <row r="937" spans="1:65" s="2" customFormat="1" ht="16.5" customHeight="1">
      <c r="A937" s="38"/>
      <c r="B937" s="39"/>
      <c r="C937" s="247" t="s">
        <v>1893</v>
      </c>
      <c r="D937" s="247" t="s">
        <v>221</v>
      </c>
      <c r="E937" s="248" t="s">
        <v>954</v>
      </c>
      <c r="F937" s="249" t="s">
        <v>955</v>
      </c>
      <c r="G937" s="250" t="s">
        <v>239</v>
      </c>
      <c r="H937" s="251">
        <v>1</v>
      </c>
      <c r="I937" s="252"/>
      <c r="J937" s="253">
        <f>ROUND(I937*H937,2)</f>
        <v>0</v>
      </c>
      <c r="K937" s="254"/>
      <c r="L937" s="255"/>
      <c r="M937" s="256" t="s">
        <v>1</v>
      </c>
      <c r="N937" s="257" t="s">
        <v>44</v>
      </c>
      <c r="O937" s="91"/>
      <c r="P937" s="244">
        <f>O937*H937</f>
        <v>0</v>
      </c>
      <c r="Q937" s="244">
        <v>0.00015</v>
      </c>
      <c r="R937" s="244">
        <f>Q937*H937</f>
        <v>0.00015</v>
      </c>
      <c r="S937" s="244">
        <v>0</v>
      </c>
      <c r="T937" s="245">
        <f>S937*H937</f>
        <v>0</v>
      </c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R937" s="246" t="s">
        <v>234</v>
      </c>
      <c r="AT937" s="246" t="s">
        <v>221</v>
      </c>
      <c r="AU937" s="246" t="s">
        <v>214</v>
      </c>
      <c r="AY937" s="15" t="s">
        <v>209</v>
      </c>
      <c r="BE937" s="138">
        <f>IF(N937="základní",J937,0)</f>
        <v>0</v>
      </c>
      <c r="BF937" s="138">
        <f>IF(N937="snížená",J937,0)</f>
        <v>0</v>
      </c>
      <c r="BG937" s="138">
        <f>IF(N937="zákl. přenesená",J937,0)</f>
        <v>0</v>
      </c>
      <c r="BH937" s="138">
        <f>IF(N937="sníž. přenesená",J937,0)</f>
        <v>0</v>
      </c>
      <c r="BI937" s="138">
        <f>IF(N937="nulová",J937,0)</f>
        <v>0</v>
      </c>
      <c r="BJ937" s="15" t="s">
        <v>84</v>
      </c>
      <c r="BK937" s="138">
        <f>ROUND(I937*H937,2)</f>
        <v>0</v>
      </c>
      <c r="BL937" s="15" t="s">
        <v>214</v>
      </c>
      <c r="BM937" s="246" t="s">
        <v>1894</v>
      </c>
    </row>
    <row r="938" spans="1:65" s="2" customFormat="1" ht="16.5" customHeight="1">
      <c r="A938" s="38"/>
      <c r="B938" s="39"/>
      <c r="C938" s="247" t="s">
        <v>1895</v>
      </c>
      <c r="D938" s="247" t="s">
        <v>221</v>
      </c>
      <c r="E938" s="248" t="s">
        <v>958</v>
      </c>
      <c r="F938" s="249" t="s">
        <v>378</v>
      </c>
      <c r="G938" s="250" t="s">
        <v>379</v>
      </c>
      <c r="H938" s="251">
        <v>20</v>
      </c>
      <c r="I938" s="252"/>
      <c r="J938" s="253">
        <f>ROUND(I938*H938,2)</f>
        <v>0</v>
      </c>
      <c r="K938" s="254"/>
      <c r="L938" s="255"/>
      <c r="M938" s="256" t="s">
        <v>1</v>
      </c>
      <c r="N938" s="257" t="s">
        <v>44</v>
      </c>
      <c r="O938" s="91"/>
      <c r="P938" s="244">
        <f>O938*H938</f>
        <v>0</v>
      </c>
      <c r="Q938" s="244">
        <v>0.001</v>
      </c>
      <c r="R938" s="244">
        <f>Q938*H938</f>
        <v>0.02</v>
      </c>
      <c r="S938" s="244">
        <v>0</v>
      </c>
      <c r="T938" s="245">
        <f>S938*H938</f>
        <v>0</v>
      </c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R938" s="246" t="s">
        <v>234</v>
      </c>
      <c r="AT938" s="246" t="s">
        <v>221</v>
      </c>
      <c r="AU938" s="246" t="s">
        <v>214</v>
      </c>
      <c r="AY938" s="15" t="s">
        <v>209</v>
      </c>
      <c r="BE938" s="138">
        <f>IF(N938="základní",J938,0)</f>
        <v>0</v>
      </c>
      <c r="BF938" s="138">
        <f>IF(N938="snížená",J938,0)</f>
        <v>0</v>
      </c>
      <c r="BG938" s="138">
        <f>IF(N938="zákl. přenesená",J938,0)</f>
        <v>0</v>
      </c>
      <c r="BH938" s="138">
        <f>IF(N938="sníž. přenesená",J938,0)</f>
        <v>0</v>
      </c>
      <c r="BI938" s="138">
        <f>IF(N938="nulová",J938,0)</f>
        <v>0</v>
      </c>
      <c r="BJ938" s="15" t="s">
        <v>84</v>
      </c>
      <c r="BK938" s="138">
        <f>ROUND(I938*H938,2)</f>
        <v>0</v>
      </c>
      <c r="BL938" s="15" t="s">
        <v>214</v>
      </c>
      <c r="BM938" s="246" t="s">
        <v>1896</v>
      </c>
    </row>
    <row r="939" spans="1:65" s="2" customFormat="1" ht="24.15" customHeight="1">
      <c r="A939" s="38"/>
      <c r="B939" s="39"/>
      <c r="C939" s="234" t="s">
        <v>1897</v>
      </c>
      <c r="D939" s="234" t="s">
        <v>210</v>
      </c>
      <c r="E939" s="235" t="s">
        <v>961</v>
      </c>
      <c r="F939" s="236" t="s">
        <v>962</v>
      </c>
      <c r="G939" s="237" t="s">
        <v>246</v>
      </c>
      <c r="H939" s="238">
        <v>20</v>
      </c>
      <c r="I939" s="239"/>
      <c r="J939" s="240">
        <f>ROUND(I939*H939,2)</f>
        <v>0</v>
      </c>
      <c r="K939" s="241"/>
      <c r="L939" s="41"/>
      <c r="M939" s="242" t="s">
        <v>1</v>
      </c>
      <c r="N939" s="243" t="s">
        <v>44</v>
      </c>
      <c r="O939" s="91"/>
      <c r="P939" s="244">
        <f>O939*H939</f>
        <v>0</v>
      </c>
      <c r="Q939" s="244">
        <v>0</v>
      </c>
      <c r="R939" s="244">
        <f>Q939*H939</f>
        <v>0</v>
      </c>
      <c r="S939" s="244">
        <v>0</v>
      </c>
      <c r="T939" s="245">
        <f>S939*H939</f>
        <v>0</v>
      </c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R939" s="246" t="s">
        <v>214</v>
      </c>
      <c r="AT939" s="246" t="s">
        <v>210</v>
      </c>
      <c r="AU939" s="246" t="s">
        <v>214</v>
      </c>
      <c r="AY939" s="15" t="s">
        <v>209</v>
      </c>
      <c r="BE939" s="138">
        <f>IF(N939="základní",J939,0)</f>
        <v>0</v>
      </c>
      <c r="BF939" s="138">
        <f>IF(N939="snížená",J939,0)</f>
        <v>0</v>
      </c>
      <c r="BG939" s="138">
        <f>IF(N939="zákl. přenesená",J939,0)</f>
        <v>0</v>
      </c>
      <c r="BH939" s="138">
        <f>IF(N939="sníž. přenesená",J939,0)</f>
        <v>0</v>
      </c>
      <c r="BI939" s="138">
        <f>IF(N939="nulová",J939,0)</f>
        <v>0</v>
      </c>
      <c r="BJ939" s="15" t="s">
        <v>84</v>
      </c>
      <c r="BK939" s="138">
        <f>ROUND(I939*H939,2)</f>
        <v>0</v>
      </c>
      <c r="BL939" s="15" t="s">
        <v>214</v>
      </c>
      <c r="BM939" s="246" t="s">
        <v>1898</v>
      </c>
    </row>
    <row r="940" spans="1:65" s="2" customFormat="1" ht="24.15" customHeight="1">
      <c r="A940" s="38"/>
      <c r="B940" s="39"/>
      <c r="C940" s="234" t="s">
        <v>1899</v>
      </c>
      <c r="D940" s="234" t="s">
        <v>210</v>
      </c>
      <c r="E940" s="235" t="s">
        <v>965</v>
      </c>
      <c r="F940" s="236" t="s">
        <v>966</v>
      </c>
      <c r="G940" s="237" t="s">
        <v>246</v>
      </c>
      <c r="H940" s="238">
        <v>20</v>
      </c>
      <c r="I940" s="239"/>
      <c r="J940" s="240">
        <f>ROUND(I940*H940,2)</f>
        <v>0</v>
      </c>
      <c r="K940" s="241"/>
      <c r="L940" s="41"/>
      <c r="M940" s="242" t="s">
        <v>1</v>
      </c>
      <c r="N940" s="243" t="s">
        <v>44</v>
      </c>
      <c r="O940" s="91"/>
      <c r="P940" s="244">
        <f>O940*H940</f>
        <v>0</v>
      </c>
      <c r="Q940" s="244">
        <v>0</v>
      </c>
      <c r="R940" s="244">
        <f>Q940*H940</f>
        <v>0</v>
      </c>
      <c r="S940" s="244">
        <v>0</v>
      </c>
      <c r="T940" s="245">
        <f>S940*H940</f>
        <v>0</v>
      </c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R940" s="246" t="s">
        <v>214</v>
      </c>
      <c r="AT940" s="246" t="s">
        <v>210</v>
      </c>
      <c r="AU940" s="246" t="s">
        <v>214</v>
      </c>
      <c r="AY940" s="15" t="s">
        <v>209</v>
      </c>
      <c r="BE940" s="138">
        <f>IF(N940="základní",J940,0)</f>
        <v>0</v>
      </c>
      <c r="BF940" s="138">
        <f>IF(N940="snížená",J940,0)</f>
        <v>0</v>
      </c>
      <c r="BG940" s="138">
        <f>IF(N940="zákl. přenesená",J940,0)</f>
        <v>0</v>
      </c>
      <c r="BH940" s="138">
        <f>IF(N940="sníž. přenesená",J940,0)</f>
        <v>0</v>
      </c>
      <c r="BI940" s="138">
        <f>IF(N940="nulová",J940,0)</f>
        <v>0</v>
      </c>
      <c r="BJ940" s="15" t="s">
        <v>84</v>
      </c>
      <c r="BK940" s="138">
        <f>ROUND(I940*H940,2)</f>
        <v>0</v>
      </c>
      <c r="BL940" s="15" t="s">
        <v>214</v>
      </c>
      <c r="BM940" s="246" t="s">
        <v>1900</v>
      </c>
    </row>
    <row r="941" spans="1:65" s="2" customFormat="1" ht="16.5" customHeight="1">
      <c r="A941" s="38"/>
      <c r="B941" s="39"/>
      <c r="C941" s="234" t="s">
        <v>1901</v>
      </c>
      <c r="D941" s="234" t="s">
        <v>210</v>
      </c>
      <c r="E941" s="235" t="s">
        <v>280</v>
      </c>
      <c r="F941" s="236" t="s">
        <v>281</v>
      </c>
      <c r="G941" s="237" t="s">
        <v>282</v>
      </c>
      <c r="H941" s="238">
        <v>11</v>
      </c>
      <c r="I941" s="239"/>
      <c r="J941" s="240">
        <f>ROUND(I941*H941,2)</f>
        <v>0</v>
      </c>
      <c r="K941" s="241"/>
      <c r="L941" s="41"/>
      <c r="M941" s="242" t="s">
        <v>1</v>
      </c>
      <c r="N941" s="243" t="s">
        <v>44</v>
      </c>
      <c r="O941" s="91"/>
      <c r="P941" s="244">
        <f>O941*H941</f>
        <v>0</v>
      </c>
      <c r="Q941" s="244">
        <v>0</v>
      </c>
      <c r="R941" s="244">
        <f>Q941*H941</f>
        <v>0</v>
      </c>
      <c r="S941" s="244">
        <v>0</v>
      </c>
      <c r="T941" s="245">
        <f>S941*H941</f>
        <v>0</v>
      </c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R941" s="246" t="s">
        <v>214</v>
      </c>
      <c r="AT941" s="246" t="s">
        <v>210</v>
      </c>
      <c r="AU941" s="246" t="s">
        <v>214</v>
      </c>
      <c r="AY941" s="15" t="s">
        <v>209</v>
      </c>
      <c r="BE941" s="138">
        <f>IF(N941="základní",J941,0)</f>
        <v>0</v>
      </c>
      <c r="BF941" s="138">
        <f>IF(N941="snížená",J941,0)</f>
        <v>0</v>
      </c>
      <c r="BG941" s="138">
        <f>IF(N941="zákl. přenesená",J941,0)</f>
        <v>0</v>
      </c>
      <c r="BH941" s="138">
        <f>IF(N941="sníž. přenesená",J941,0)</f>
        <v>0</v>
      </c>
      <c r="BI941" s="138">
        <f>IF(N941="nulová",J941,0)</f>
        <v>0</v>
      </c>
      <c r="BJ941" s="15" t="s">
        <v>84</v>
      </c>
      <c r="BK941" s="138">
        <f>ROUND(I941*H941,2)</f>
        <v>0</v>
      </c>
      <c r="BL941" s="15" t="s">
        <v>214</v>
      </c>
      <c r="BM941" s="246" t="s">
        <v>1902</v>
      </c>
    </row>
    <row r="942" spans="1:65" s="2" customFormat="1" ht="16.5" customHeight="1">
      <c r="A942" s="38"/>
      <c r="B942" s="39"/>
      <c r="C942" s="234" t="s">
        <v>1903</v>
      </c>
      <c r="D942" s="234" t="s">
        <v>210</v>
      </c>
      <c r="E942" s="235" t="s">
        <v>300</v>
      </c>
      <c r="F942" s="236" t="s">
        <v>301</v>
      </c>
      <c r="G942" s="237" t="s">
        <v>282</v>
      </c>
      <c r="H942" s="238">
        <v>11</v>
      </c>
      <c r="I942" s="239"/>
      <c r="J942" s="240">
        <f>ROUND(I942*H942,2)</f>
        <v>0</v>
      </c>
      <c r="K942" s="241"/>
      <c r="L942" s="41"/>
      <c r="M942" s="242" t="s">
        <v>1</v>
      </c>
      <c r="N942" s="243" t="s">
        <v>44</v>
      </c>
      <c r="O942" s="91"/>
      <c r="P942" s="244">
        <f>O942*H942</f>
        <v>0</v>
      </c>
      <c r="Q942" s="244">
        <v>0</v>
      </c>
      <c r="R942" s="244">
        <f>Q942*H942</f>
        <v>0</v>
      </c>
      <c r="S942" s="244">
        <v>0</v>
      </c>
      <c r="T942" s="245">
        <f>S942*H942</f>
        <v>0</v>
      </c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R942" s="246" t="s">
        <v>214</v>
      </c>
      <c r="AT942" s="246" t="s">
        <v>210</v>
      </c>
      <c r="AU942" s="246" t="s">
        <v>214</v>
      </c>
      <c r="AY942" s="15" t="s">
        <v>209</v>
      </c>
      <c r="BE942" s="138">
        <f>IF(N942="základní",J942,0)</f>
        <v>0</v>
      </c>
      <c r="BF942" s="138">
        <f>IF(N942="snížená",J942,0)</f>
        <v>0</v>
      </c>
      <c r="BG942" s="138">
        <f>IF(N942="zákl. přenesená",J942,0)</f>
        <v>0</v>
      </c>
      <c r="BH942" s="138">
        <f>IF(N942="sníž. přenesená",J942,0)</f>
        <v>0</v>
      </c>
      <c r="BI942" s="138">
        <f>IF(N942="nulová",J942,0)</f>
        <v>0</v>
      </c>
      <c r="BJ942" s="15" t="s">
        <v>84</v>
      </c>
      <c r="BK942" s="138">
        <f>ROUND(I942*H942,2)</f>
        <v>0</v>
      </c>
      <c r="BL942" s="15" t="s">
        <v>214</v>
      </c>
      <c r="BM942" s="246" t="s">
        <v>1904</v>
      </c>
    </row>
    <row r="943" spans="1:65" s="2" customFormat="1" ht="24.15" customHeight="1">
      <c r="A943" s="38"/>
      <c r="B943" s="39"/>
      <c r="C943" s="247" t="s">
        <v>1905</v>
      </c>
      <c r="D943" s="247" t="s">
        <v>221</v>
      </c>
      <c r="E943" s="248" t="s">
        <v>993</v>
      </c>
      <c r="F943" s="249" t="s">
        <v>253</v>
      </c>
      <c r="G943" s="250" t="s">
        <v>246</v>
      </c>
      <c r="H943" s="251">
        <v>24</v>
      </c>
      <c r="I943" s="252"/>
      <c r="J943" s="253">
        <f>ROUND(I943*H943,2)</f>
        <v>0</v>
      </c>
      <c r="K943" s="254"/>
      <c r="L943" s="255"/>
      <c r="M943" s="256" t="s">
        <v>1</v>
      </c>
      <c r="N943" s="257" t="s">
        <v>44</v>
      </c>
      <c r="O943" s="91"/>
      <c r="P943" s="244">
        <f>O943*H943</f>
        <v>0</v>
      </c>
      <c r="Q943" s="244">
        <v>0.00019</v>
      </c>
      <c r="R943" s="244">
        <f>Q943*H943</f>
        <v>0.00456</v>
      </c>
      <c r="S943" s="244">
        <v>0</v>
      </c>
      <c r="T943" s="245">
        <f>S943*H943</f>
        <v>0</v>
      </c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R943" s="246" t="s">
        <v>234</v>
      </c>
      <c r="AT943" s="246" t="s">
        <v>221</v>
      </c>
      <c r="AU943" s="246" t="s">
        <v>214</v>
      </c>
      <c r="AY943" s="15" t="s">
        <v>209</v>
      </c>
      <c r="BE943" s="138">
        <f>IF(N943="základní",J943,0)</f>
        <v>0</v>
      </c>
      <c r="BF943" s="138">
        <f>IF(N943="snížená",J943,0)</f>
        <v>0</v>
      </c>
      <c r="BG943" s="138">
        <f>IF(N943="zákl. přenesená",J943,0)</f>
        <v>0</v>
      </c>
      <c r="BH943" s="138">
        <f>IF(N943="sníž. přenesená",J943,0)</f>
        <v>0</v>
      </c>
      <c r="BI943" s="138">
        <f>IF(N943="nulová",J943,0)</f>
        <v>0</v>
      </c>
      <c r="BJ943" s="15" t="s">
        <v>84</v>
      </c>
      <c r="BK943" s="138">
        <f>ROUND(I943*H943,2)</f>
        <v>0</v>
      </c>
      <c r="BL943" s="15" t="s">
        <v>214</v>
      </c>
      <c r="BM943" s="246" t="s">
        <v>1906</v>
      </c>
    </row>
    <row r="944" spans="1:65" s="2" customFormat="1" ht="16.5" customHeight="1">
      <c r="A944" s="38"/>
      <c r="B944" s="39"/>
      <c r="C944" s="247" t="s">
        <v>1907</v>
      </c>
      <c r="D944" s="247" t="s">
        <v>221</v>
      </c>
      <c r="E944" s="248" t="s">
        <v>257</v>
      </c>
      <c r="F944" s="249" t="s">
        <v>258</v>
      </c>
      <c r="G944" s="250" t="s">
        <v>259</v>
      </c>
      <c r="H944" s="251">
        <v>0.022</v>
      </c>
      <c r="I944" s="252"/>
      <c r="J944" s="253">
        <f>ROUND(I944*H944,2)</f>
        <v>0</v>
      </c>
      <c r="K944" s="254"/>
      <c r="L944" s="255"/>
      <c r="M944" s="256" t="s">
        <v>1</v>
      </c>
      <c r="N944" s="257" t="s">
        <v>44</v>
      </c>
      <c r="O944" s="91"/>
      <c r="P944" s="244">
        <f>O944*H944</f>
        <v>0</v>
      </c>
      <c r="Q944" s="244">
        <v>0.9</v>
      </c>
      <c r="R944" s="244">
        <f>Q944*H944</f>
        <v>0.019799999999999998</v>
      </c>
      <c r="S944" s="244">
        <v>0</v>
      </c>
      <c r="T944" s="245">
        <f>S944*H944</f>
        <v>0</v>
      </c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R944" s="246" t="s">
        <v>234</v>
      </c>
      <c r="AT944" s="246" t="s">
        <v>221</v>
      </c>
      <c r="AU944" s="246" t="s">
        <v>214</v>
      </c>
      <c r="AY944" s="15" t="s">
        <v>209</v>
      </c>
      <c r="BE944" s="138">
        <f>IF(N944="základní",J944,0)</f>
        <v>0</v>
      </c>
      <c r="BF944" s="138">
        <f>IF(N944="snížená",J944,0)</f>
        <v>0</v>
      </c>
      <c r="BG944" s="138">
        <f>IF(N944="zákl. přenesená",J944,0)</f>
        <v>0</v>
      </c>
      <c r="BH944" s="138">
        <f>IF(N944="sníž. přenesená",J944,0)</f>
        <v>0</v>
      </c>
      <c r="BI944" s="138">
        <f>IF(N944="nulová",J944,0)</f>
        <v>0</v>
      </c>
      <c r="BJ944" s="15" t="s">
        <v>84</v>
      </c>
      <c r="BK944" s="138">
        <f>ROUND(I944*H944,2)</f>
        <v>0</v>
      </c>
      <c r="BL944" s="15" t="s">
        <v>214</v>
      </c>
      <c r="BM944" s="246" t="s">
        <v>1908</v>
      </c>
    </row>
    <row r="945" spans="1:65" s="2" customFormat="1" ht="21.75" customHeight="1">
      <c r="A945" s="38"/>
      <c r="B945" s="39"/>
      <c r="C945" s="247" t="s">
        <v>1909</v>
      </c>
      <c r="D945" s="247" t="s">
        <v>221</v>
      </c>
      <c r="E945" s="248" t="s">
        <v>262</v>
      </c>
      <c r="F945" s="249" t="s">
        <v>263</v>
      </c>
      <c r="G945" s="250" t="s">
        <v>246</v>
      </c>
      <c r="H945" s="251">
        <v>22</v>
      </c>
      <c r="I945" s="252"/>
      <c r="J945" s="253">
        <f>ROUND(I945*H945,2)</f>
        <v>0</v>
      </c>
      <c r="K945" s="254"/>
      <c r="L945" s="255"/>
      <c r="M945" s="256" t="s">
        <v>1</v>
      </c>
      <c r="N945" s="257" t="s">
        <v>44</v>
      </c>
      <c r="O945" s="91"/>
      <c r="P945" s="244">
        <f>O945*H945</f>
        <v>0</v>
      </c>
      <c r="Q945" s="244">
        <v>0</v>
      </c>
      <c r="R945" s="244">
        <f>Q945*H945</f>
        <v>0</v>
      </c>
      <c r="S945" s="244">
        <v>0</v>
      </c>
      <c r="T945" s="245">
        <f>S945*H945</f>
        <v>0</v>
      </c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R945" s="246" t="s">
        <v>234</v>
      </c>
      <c r="AT945" s="246" t="s">
        <v>221</v>
      </c>
      <c r="AU945" s="246" t="s">
        <v>214</v>
      </c>
      <c r="AY945" s="15" t="s">
        <v>209</v>
      </c>
      <c r="BE945" s="138">
        <f>IF(N945="základní",J945,0)</f>
        <v>0</v>
      </c>
      <c r="BF945" s="138">
        <f>IF(N945="snížená",J945,0)</f>
        <v>0</v>
      </c>
      <c r="BG945" s="138">
        <f>IF(N945="zákl. přenesená",J945,0)</f>
        <v>0</v>
      </c>
      <c r="BH945" s="138">
        <f>IF(N945="sníž. přenesená",J945,0)</f>
        <v>0</v>
      </c>
      <c r="BI945" s="138">
        <f>IF(N945="nulová",J945,0)</f>
        <v>0</v>
      </c>
      <c r="BJ945" s="15" t="s">
        <v>84</v>
      </c>
      <c r="BK945" s="138">
        <f>ROUND(I945*H945,2)</f>
        <v>0</v>
      </c>
      <c r="BL945" s="15" t="s">
        <v>214</v>
      </c>
      <c r="BM945" s="246" t="s">
        <v>1910</v>
      </c>
    </row>
    <row r="946" spans="1:65" s="2" customFormat="1" ht="16.5" customHeight="1">
      <c r="A946" s="38"/>
      <c r="B946" s="39"/>
      <c r="C946" s="234" t="s">
        <v>1911</v>
      </c>
      <c r="D946" s="234" t="s">
        <v>210</v>
      </c>
      <c r="E946" s="235" t="s">
        <v>266</v>
      </c>
      <c r="F946" s="236" t="s">
        <v>267</v>
      </c>
      <c r="G946" s="237" t="s">
        <v>246</v>
      </c>
      <c r="H946" s="238">
        <v>22</v>
      </c>
      <c r="I946" s="239"/>
      <c r="J946" s="240">
        <f>ROUND(I946*H946,2)</f>
        <v>0</v>
      </c>
      <c r="K946" s="241"/>
      <c r="L946" s="41"/>
      <c r="M946" s="242" t="s">
        <v>1</v>
      </c>
      <c r="N946" s="243" t="s">
        <v>44</v>
      </c>
      <c r="O946" s="91"/>
      <c r="P946" s="244">
        <f>O946*H946</f>
        <v>0</v>
      </c>
      <c r="Q946" s="244">
        <v>0</v>
      </c>
      <c r="R946" s="244">
        <f>Q946*H946</f>
        <v>0</v>
      </c>
      <c r="S946" s="244">
        <v>0</v>
      </c>
      <c r="T946" s="245">
        <f>S946*H946</f>
        <v>0</v>
      </c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R946" s="246" t="s">
        <v>214</v>
      </c>
      <c r="AT946" s="246" t="s">
        <v>210</v>
      </c>
      <c r="AU946" s="246" t="s">
        <v>214</v>
      </c>
      <c r="AY946" s="15" t="s">
        <v>209</v>
      </c>
      <c r="BE946" s="138">
        <f>IF(N946="základní",J946,0)</f>
        <v>0</v>
      </c>
      <c r="BF946" s="138">
        <f>IF(N946="snížená",J946,0)</f>
        <v>0</v>
      </c>
      <c r="BG946" s="138">
        <f>IF(N946="zákl. přenesená",J946,0)</f>
        <v>0</v>
      </c>
      <c r="BH946" s="138">
        <f>IF(N946="sníž. přenesená",J946,0)</f>
        <v>0</v>
      </c>
      <c r="BI946" s="138">
        <f>IF(N946="nulová",J946,0)</f>
        <v>0</v>
      </c>
      <c r="BJ946" s="15" t="s">
        <v>84</v>
      </c>
      <c r="BK946" s="138">
        <f>ROUND(I946*H946,2)</f>
        <v>0</v>
      </c>
      <c r="BL946" s="15" t="s">
        <v>214</v>
      </c>
      <c r="BM946" s="246" t="s">
        <v>1912</v>
      </c>
    </row>
    <row r="947" spans="1:65" s="2" customFormat="1" ht="24.15" customHeight="1">
      <c r="A947" s="38"/>
      <c r="B947" s="39"/>
      <c r="C947" s="234" t="s">
        <v>1913</v>
      </c>
      <c r="D947" s="234" t="s">
        <v>210</v>
      </c>
      <c r="E947" s="235" t="s">
        <v>244</v>
      </c>
      <c r="F947" s="236" t="s">
        <v>245</v>
      </c>
      <c r="G947" s="237" t="s">
        <v>246</v>
      </c>
      <c r="H947" s="238">
        <v>22</v>
      </c>
      <c r="I947" s="239"/>
      <c r="J947" s="240">
        <f>ROUND(I947*H947,2)</f>
        <v>0</v>
      </c>
      <c r="K947" s="241"/>
      <c r="L947" s="41"/>
      <c r="M947" s="242" t="s">
        <v>1</v>
      </c>
      <c r="N947" s="243" t="s">
        <v>44</v>
      </c>
      <c r="O947" s="91"/>
      <c r="P947" s="244">
        <f>O947*H947</f>
        <v>0</v>
      </c>
      <c r="Q947" s="244">
        <v>0</v>
      </c>
      <c r="R947" s="244">
        <f>Q947*H947</f>
        <v>0</v>
      </c>
      <c r="S947" s="244">
        <v>0</v>
      </c>
      <c r="T947" s="245">
        <f>S947*H947</f>
        <v>0</v>
      </c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R947" s="246" t="s">
        <v>214</v>
      </c>
      <c r="AT947" s="246" t="s">
        <v>210</v>
      </c>
      <c r="AU947" s="246" t="s">
        <v>214</v>
      </c>
      <c r="AY947" s="15" t="s">
        <v>209</v>
      </c>
      <c r="BE947" s="138">
        <f>IF(N947="základní",J947,0)</f>
        <v>0</v>
      </c>
      <c r="BF947" s="138">
        <f>IF(N947="snížená",J947,0)</f>
        <v>0</v>
      </c>
      <c r="BG947" s="138">
        <f>IF(N947="zákl. přenesená",J947,0)</f>
        <v>0</v>
      </c>
      <c r="BH947" s="138">
        <f>IF(N947="sníž. přenesená",J947,0)</f>
        <v>0</v>
      </c>
      <c r="BI947" s="138">
        <f>IF(N947="nulová",J947,0)</f>
        <v>0</v>
      </c>
      <c r="BJ947" s="15" t="s">
        <v>84</v>
      </c>
      <c r="BK947" s="138">
        <f>ROUND(I947*H947,2)</f>
        <v>0</v>
      </c>
      <c r="BL947" s="15" t="s">
        <v>214</v>
      </c>
      <c r="BM947" s="246" t="s">
        <v>1914</v>
      </c>
    </row>
    <row r="948" spans="1:65" s="2" customFormat="1" ht="24.15" customHeight="1">
      <c r="A948" s="38"/>
      <c r="B948" s="39"/>
      <c r="C948" s="234" t="s">
        <v>1915</v>
      </c>
      <c r="D948" s="234" t="s">
        <v>210</v>
      </c>
      <c r="E948" s="235" t="s">
        <v>248</v>
      </c>
      <c r="F948" s="236" t="s">
        <v>249</v>
      </c>
      <c r="G948" s="237" t="s">
        <v>246</v>
      </c>
      <c r="H948" s="238">
        <v>22</v>
      </c>
      <c r="I948" s="239"/>
      <c r="J948" s="240">
        <f>ROUND(I948*H948,2)</f>
        <v>0</v>
      </c>
      <c r="K948" s="241"/>
      <c r="L948" s="41"/>
      <c r="M948" s="242" t="s">
        <v>1</v>
      </c>
      <c r="N948" s="243" t="s">
        <v>44</v>
      </c>
      <c r="O948" s="91"/>
      <c r="P948" s="244">
        <f>O948*H948</f>
        <v>0</v>
      </c>
      <c r="Q948" s="244">
        <v>0</v>
      </c>
      <c r="R948" s="244">
        <f>Q948*H948</f>
        <v>0</v>
      </c>
      <c r="S948" s="244">
        <v>0</v>
      </c>
      <c r="T948" s="245">
        <f>S948*H948</f>
        <v>0</v>
      </c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R948" s="246" t="s">
        <v>214</v>
      </c>
      <c r="AT948" s="246" t="s">
        <v>210</v>
      </c>
      <c r="AU948" s="246" t="s">
        <v>214</v>
      </c>
      <c r="AY948" s="15" t="s">
        <v>209</v>
      </c>
      <c r="BE948" s="138">
        <f>IF(N948="základní",J948,0)</f>
        <v>0</v>
      </c>
      <c r="BF948" s="138">
        <f>IF(N948="snížená",J948,0)</f>
        <v>0</v>
      </c>
      <c r="BG948" s="138">
        <f>IF(N948="zákl. přenesená",J948,0)</f>
        <v>0</v>
      </c>
      <c r="BH948" s="138">
        <f>IF(N948="sníž. přenesená",J948,0)</f>
        <v>0</v>
      </c>
      <c r="BI948" s="138">
        <f>IF(N948="nulová",J948,0)</f>
        <v>0</v>
      </c>
      <c r="BJ948" s="15" t="s">
        <v>84</v>
      </c>
      <c r="BK948" s="138">
        <f>ROUND(I948*H948,2)</f>
        <v>0</v>
      </c>
      <c r="BL948" s="15" t="s">
        <v>214</v>
      </c>
      <c r="BM948" s="246" t="s">
        <v>1916</v>
      </c>
    </row>
    <row r="949" spans="1:63" s="13" customFormat="1" ht="20.85" customHeight="1">
      <c r="A949" s="13"/>
      <c r="B949" s="260"/>
      <c r="C949" s="261"/>
      <c r="D949" s="262" t="s">
        <v>78</v>
      </c>
      <c r="E949" s="262" t="s">
        <v>1917</v>
      </c>
      <c r="F949" s="262" t="s">
        <v>1918</v>
      </c>
      <c r="G949" s="261"/>
      <c r="H949" s="261"/>
      <c r="I949" s="263"/>
      <c r="J949" s="264">
        <f>BK949</f>
        <v>0</v>
      </c>
      <c r="K949" s="261"/>
      <c r="L949" s="265"/>
      <c r="M949" s="266"/>
      <c r="N949" s="267"/>
      <c r="O949" s="267"/>
      <c r="P949" s="268">
        <f>P950+SUM(P951:P957)</f>
        <v>0</v>
      </c>
      <c r="Q949" s="267"/>
      <c r="R949" s="268">
        <f>R950+SUM(R951:R957)</f>
        <v>0.06936</v>
      </c>
      <c r="S949" s="267"/>
      <c r="T949" s="269">
        <f>T950+SUM(T951:T957)</f>
        <v>0</v>
      </c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R949" s="270" t="s">
        <v>84</v>
      </c>
      <c r="AT949" s="271" t="s">
        <v>78</v>
      </c>
      <c r="AU949" s="271" t="s">
        <v>214</v>
      </c>
      <c r="AY949" s="270" t="s">
        <v>209</v>
      </c>
      <c r="BK949" s="272">
        <f>BK950+SUM(BK951:BK957)</f>
        <v>0</v>
      </c>
    </row>
    <row r="950" spans="1:65" s="2" customFormat="1" ht="16.5" customHeight="1">
      <c r="A950" s="38"/>
      <c r="B950" s="39"/>
      <c r="C950" s="234" t="s">
        <v>1919</v>
      </c>
      <c r="D950" s="234" t="s">
        <v>210</v>
      </c>
      <c r="E950" s="235" t="s">
        <v>1009</v>
      </c>
      <c r="F950" s="236" t="s">
        <v>281</v>
      </c>
      <c r="G950" s="237" t="s">
        <v>282</v>
      </c>
      <c r="H950" s="238">
        <v>0.49</v>
      </c>
      <c r="I950" s="239"/>
      <c r="J950" s="240">
        <f>ROUND(I950*H950,2)</f>
        <v>0</v>
      </c>
      <c r="K950" s="241"/>
      <c r="L950" s="41"/>
      <c r="M950" s="242" t="s">
        <v>1</v>
      </c>
      <c r="N950" s="243" t="s">
        <v>44</v>
      </c>
      <c r="O950" s="91"/>
      <c r="P950" s="244">
        <f>O950*H950</f>
        <v>0</v>
      </c>
      <c r="Q950" s="244">
        <v>0</v>
      </c>
      <c r="R950" s="244">
        <f>Q950*H950</f>
        <v>0</v>
      </c>
      <c r="S950" s="244">
        <v>0</v>
      </c>
      <c r="T950" s="245">
        <f>S950*H950</f>
        <v>0</v>
      </c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R950" s="246" t="s">
        <v>214</v>
      </c>
      <c r="AT950" s="246" t="s">
        <v>210</v>
      </c>
      <c r="AU950" s="246" t="s">
        <v>497</v>
      </c>
      <c r="AY950" s="15" t="s">
        <v>209</v>
      </c>
      <c r="BE950" s="138">
        <f>IF(N950="základní",J950,0)</f>
        <v>0</v>
      </c>
      <c r="BF950" s="138">
        <f>IF(N950="snížená",J950,0)</f>
        <v>0</v>
      </c>
      <c r="BG950" s="138">
        <f>IF(N950="zákl. přenesená",J950,0)</f>
        <v>0</v>
      </c>
      <c r="BH950" s="138">
        <f>IF(N950="sníž. přenesená",J950,0)</f>
        <v>0</v>
      </c>
      <c r="BI950" s="138">
        <f>IF(N950="nulová",J950,0)</f>
        <v>0</v>
      </c>
      <c r="BJ950" s="15" t="s">
        <v>84</v>
      </c>
      <c r="BK950" s="138">
        <f>ROUND(I950*H950,2)</f>
        <v>0</v>
      </c>
      <c r="BL950" s="15" t="s">
        <v>214</v>
      </c>
      <c r="BM950" s="246" t="s">
        <v>1920</v>
      </c>
    </row>
    <row r="951" spans="1:65" s="2" customFormat="1" ht="24.15" customHeight="1">
      <c r="A951" s="38"/>
      <c r="B951" s="39"/>
      <c r="C951" s="234" t="s">
        <v>1921</v>
      </c>
      <c r="D951" s="234" t="s">
        <v>210</v>
      </c>
      <c r="E951" s="235" t="s">
        <v>211</v>
      </c>
      <c r="F951" s="236" t="s">
        <v>212</v>
      </c>
      <c r="G951" s="237" t="s">
        <v>213</v>
      </c>
      <c r="H951" s="238">
        <v>0.539</v>
      </c>
      <c r="I951" s="239"/>
      <c r="J951" s="240">
        <f>ROUND(I951*H951,2)</f>
        <v>0</v>
      </c>
      <c r="K951" s="241"/>
      <c r="L951" s="41"/>
      <c r="M951" s="242" t="s">
        <v>1</v>
      </c>
      <c r="N951" s="243" t="s">
        <v>44</v>
      </c>
      <c r="O951" s="91"/>
      <c r="P951" s="244">
        <f>O951*H951</f>
        <v>0</v>
      </c>
      <c r="Q951" s="244">
        <v>0</v>
      </c>
      <c r="R951" s="244">
        <f>Q951*H951</f>
        <v>0</v>
      </c>
      <c r="S951" s="244">
        <v>0</v>
      </c>
      <c r="T951" s="245">
        <f>S951*H951</f>
        <v>0</v>
      </c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R951" s="246" t="s">
        <v>214</v>
      </c>
      <c r="AT951" s="246" t="s">
        <v>210</v>
      </c>
      <c r="AU951" s="246" t="s">
        <v>497</v>
      </c>
      <c r="AY951" s="15" t="s">
        <v>209</v>
      </c>
      <c r="BE951" s="138">
        <f>IF(N951="základní",J951,0)</f>
        <v>0</v>
      </c>
      <c r="BF951" s="138">
        <f>IF(N951="snížená",J951,0)</f>
        <v>0</v>
      </c>
      <c r="BG951" s="138">
        <f>IF(N951="zákl. přenesená",J951,0)</f>
        <v>0</v>
      </c>
      <c r="BH951" s="138">
        <f>IF(N951="sníž. přenesená",J951,0)</f>
        <v>0</v>
      </c>
      <c r="BI951" s="138">
        <f>IF(N951="nulová",J951,0)</f>
        <v>0</v>
      </c>
      <c r="BJ951" s="15" t="s">
        <v>84</v>
      </c>
      <c r="BK951" s="138">
        <f>ROUND(I951*H951,2)</f>
        <v>0</v>
      </c>
      <c r="BL951" s="15" t="s">
        <v>214</v>
      </c>
      <c r="BM951" s="246" t="s">
        <v>1922</v>
      </c>
    </row>
    <row r="952" spans="1:65" s="2" customFormat="1" ht="16.5" customHeight="1">
      <c r="A952" s="38"/>
      <c r="B952" s="39"/>
      <c r="C952" s="247" t="s">
        <v>1923</v>
      </c>
      <c r="D952" s="247" t="s">
        <v>221</v>
      </c>
      <c r="E952" s="248" t="s">
        <v>316</v>
      </c>
      <c r="F952" s="249" t="s">
        <v>317</v>
      </c>
      <c r="G952" s="250" t="s">
        <v>239</v>
      </c>
      <c r="H952" s="251">
        <v>1</v>
      </c>
      <c r="I952" s="252"/>
      <c r="J952" s="253">
        <f>ROUND(I952*H952,2)</f>
        <v>0</v>
      </c>
      <c r="K952" s="254"/>
      <c r="L952" s="255"/>
      <c r="M952" s="256" t="s">
        <v>1</v>
      </c>
      <c r="N952" s="257" t="s">
        <v>44</v>
      </c>
      <c r="O952" s="91"/>
      <c r="P952" s="244">
        <f>O952*H952</f>
        <v>0</v>
      </c>
      <c r="Q952" s="244">
        <v>0</v>
      </c>
      <c r="R952" s="244">
        <f>Q952*H952</f>
        <v>0</v>
      </c>
      <c r="S952" s="244">
        <v>0</v>
      </c>
      <c r="T952" s="245">
        <f>S952*H952</f>
        <v>0</v>
      </c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R952" s="246" t="s">
        <v>234</v>
      </c>
      <c r="AT952" s="246" t="s">
        <v>221</v>
      </c>
      <c r="AU952" s="246" t="s">
        <v>497</v>
      </c>
      <c r="AY952" s="15" t="s">
        <v>209</v>
      </c>
      <c r="BE952" s="138">
        <f>IF(N952="základní",J952,0)</f>
        <v>0</v>
      </c>
      <c r="BF952" s="138">
        <f>IF(N952="snížená",J952,0)</f>
        <v>0</v>
      </c>
      <c r="BG952" s="138">
        <f>IF(N952="zákl. přenesená",J952,0)</f>
        <v>0</v>
      </c>
      <c r="BH952" s="138">
        <f>IF(N952="sníž. přenesená",J952,0)</f>
        <v>0</v>
      </c>
      <c r="BI952" s="138">
        <f>IF(N952="nulová",J952,0)</f>
        <v>0</v>
      </c>
      <c r="BJ952" s="15" t="s">
        <v>84</v>
      </c>
      <c r="BK952" s="138">
        <f>ROUND(I952*H952,2)</f>
        <v>0</v>
      </c>
      <c r="BL952" s="15" t="s">
        <v>214</v>
      </c>
      <c r="BM952" s="246" t="s">
        <v>1924</v>
      </c>
    </row>
    <row r="953" spans="1:65" s="2" customFormat="1" ht="16.5" customHeight="1">
      <c r="A953" s="38"/>
      <c r="B953" s="39"/>
      <c r="C953" s="247" t="s">
        <v>1925</v>
      </c>
      <c r="D953" s="247" t="s">
        <v>221</v>
      </c>
      <c r="E953" s="248" t="s">
        <v>1586</v>
      </c>
      <c r="F953" s="249" t="s">
        <v>1587</v>
      </c>
      <c r="G953" s="250" t="s">
        <v>239</v>
      </c>
      <c r="H953" s="251">
        <v>1</v>
      </c>
      <c r="I953" s="252"/>
      <c r="J953" s="253">
        <f>ROUND(I953*H953,2)</f>
        <v>0</v>
      </c>
      <c r="K953" s="254"/>
      <c r="L953" s="255"/>
      <c r="M953" s="256" t="s">
        <v>1</v>
      </c>
      <c r="N953" s="257" t="s">
        <v>44</v>
      </c>
      <c r="O953" s="91"/>
      <c r="P953" s="244">
        <f>O953*H953</f>
        <v>0</v>
      </c>
      <c r="Q953" s="244">
        <v>0</v>
      </c>
      <c r="R953" s="244">
        <f>Q953*H953</f>
        <v>0</v>
      </c>
      <c r="S953" s="244">
        <v>0</v>
      </c>
      <c r="T953" s="245">
        <f>S953*H953</f>
        <v>0</v>
      </c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R953" s="246" t="s">
        <v>234</v>
      </c>
      <c r="AT953" s="246" t="s">
        <v>221</v>
      </c>
      <c r="AU953" s="246" t="s">
        <v>497</v>
      </c>
      <c r="AY953" s="15" t="s">
        <v>209</v>
      </c>
      <c r="BE953" s="138">
        <f>IF(N953="základní",J953,0)</f>
        <v>0</v>
      </c>
      <c r="BF953" s="138">
        <f>IF(N953="snížená",J953,0)</f>
        <v>0</v>
      </c>
      <c r="BG953" s="138">
        <f>IF(N953="zákl. přenesená",J953,0)</f>
        <v>0</v>
      </c>
      <c r="BH953" s="138">
        <f>IF(N953="sníž. přenesená",J953,0)</f>
        <v>0</v>
      </c>
      <c r="BI953" s="138">
        <f>IF(N953="nulová",J953,0)</f>
        <v>0</v>
      </c>
      <c r="BJ953" s="15" t="s">
        <v>84</v>
      </c>
      <c r="BK953" s="138">
        <f>ROUND(I953*H953,2)</f>
        <v>0</v>
      </c>
      <c r="BL953" s="15" t="s">
        <v>214</v>
      </c>
      <c r="BM953" s="246" t="s">
        <v>1926</v>
      </c>
    </row>
    <row r="954" spans="1:65" s="2" customFormat="1" ht="24.15" customHeight="1">
      <c r="A954" s="38"/>
      <c r="B954" s="39"/>
      <c r="C954" s="234" t="s">
        <v>1927</v>
      </c>
      <c r="D954" s="234" t="s">
        <v>210</v>
      </c>
      <c r="E954" s="235" t="s">
        <v>324</v>
      </c>
      <c r="F954" s="236" t="s">
        <v>325</v>
      </c>
      <c r="G954" s="237" t="s">
        <v>239</v>
      </c>
      <c r="H954" s="238">
        <v>1</v>
      </c>
      <c r="I954" s="239"/>
      <c r="J954" s="240">
        <f>ROUND(I954*H954,2)</f>
        <v>0</v>
      </c>
      <c r="K954" s="241"/>
      <c r="L954" s="41"/>
      <c r="M954" s="242" t="s">
        <v>1</v>
      </c>
      <c r="N954" s="243" t="s">
        <v>44</v>
      </c>
      <c r="O954" s="91"/>
      <c r="P954" s="244">
        <f>O954*H954</f>
        <v>0</v>
      </c>
      <c r="Q954" s="244">
        <v>0</v>
      </c>
      <c r="R954" s="244">
        <f>Q954*H954</f>
        <v>0</v>
      </c>
      <c r="S954" s="244">
        <v>0</v>
      </c>
      <c r="T954" s="245">
        <f>S954*H954</f>
        <v>0</v>
      </c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R954" s="246" t="s">
        <v>214</v>
      </c>
      <c r="AT954" s="246" t="s">
        <v>210</v>
      </c>
      <c r="AU954" s="246" t="s">
        <v>497</v>
      </c>
      <c r="AY954" s="15" t="s">
        <v>209</v>
      </c>
      <c r="BE954" s="138">
        <f>IF(N954="základní",J954,0)</f>
        <v>0</v>
      </c>
      <c r="BF954" s="138">
        <f>IF(N954="snížená",J954,0)</f>
        <v>0</v>
      </c>
      <c r="BG954" s="138">
        <f>IF(N954="zákl. přenesená",J954,0)</f>
        <v>0</v>
      </c>
      <c r="BH954" s="138">
        <f>IF(N954="sníž. přenesená",J954,0)</f>
        <v>0</v>
      </c>
      <c r="BI954" s="138">
        <f>IF(N954="nulová",J954,0)</f>
        <v>0</v>
      </c>
      <c r="BJ954" s="15" t="s">
        <v>84</v>
      </c>
      <c r="BK954" s="138">
        <f>ROUND(I954*H954,2)</f>
        <v>0</v>
      </c>
      <c r="BL954" s="15" t="s">
        <v>214</v>
      </c>
      <c r="BM954" s="246" t="s">
        <v>1928</v>
      </c>
    </row>
    <row r="955" spans="1:65" s="2" customFormat="1" ht="16.5" customHeight="1">
      <c r="A955" s="38"/>
      <c r="B955" s="39"/>
      <c r="C955" s="247" t="s">
        <v>1929</v>
      </c>
      <c r="D955" s="247" t="s">
        <v>221</v>
      </c>
      <c r="E955" s="248" t="s">
        <v>328</v>
      </c>
      <c r="F955" s="249" t="s">
        <v>329</v>
      </c>
      <c r="G955" s="250" t="s">
        <v>213</v>
      </c>
      <c r="H955" s="251">
        <v>0.539</v>
      </c>
      <c r="I955" s="252"/>
      <c r="J955" s="253">
        <f>ROUND(I955*H955,2)</f>
        <v>0</v>
      </c>
      <c r="K955" s="254"/>
      <c r="L955" s="255"/>
      <c r="M955" s="256" t="s">
        <v>1</v>
      </c>
      <c r="N955" s="257" t="s">
        <v>44</v>
      </c>
      <c r="O955" s="91"/>
      <c r="P955" s="244">
        <f>O955*H955</f>
        <v>0</v>
      </c>
      <c r="Q955" s="244">
        <v>0</v>
      </c>
      <c r="R955" s="244">
        <f>Q955*H955</f>
        <v>0</v>
      </c>
      <c r="S955" s="244">
        <v>0</v>
      </c>
      <c r="T955" s="245">
        <f>S955*H955</f>
        <v>0</v>
      </c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R955" s="246" t="s">
        <v>234</v>
      </c>
      <c r="AT955" s="246" t="s">
        <v>221</v>
      </c>
      <c r="AU955" s="246" t="s">
        <v>497</v>
      </c>
      <c r="AY955" s="15" t="s">
        <v>209</v>
      </c>
      <c r="BE955" s="138">
        <f>IF(N955="základní",J955,0)</f>
        <v>0</v>
      </c>
      <c r="BF955" s="138">
        <f>IF(N955="snížená",J955,0)</f>
        <v>0</v>
      </c>
      <c r="BG955" s="138">
        <f>IF(N955="zákl. přenesená",J955,0)</f>
        <v>0</v>
      </c>
      <c r="BH955" s="138">
        <f>IF(N955="sníž. přenesená",J955,0)</f>
        <v>0</v>
      </c>
      <c r="BI955" s="138">
        <f>IF(N955="nulová",J955,0)</f>
        <v>0</v>
      </c>
      <c r="BJ955" s="15" t="s">
        <v>84</v>
      </c>
      <c r="BK955" s="138">
        <f>ROUND(I955*H955,2)</f>
        <v>0</v>
      </c>
      <c r="BL955" s="15" t="s">
        <v>214</v>
      </c>
      <c r="BM955" s="246" t="s">
        <v>1930</v>
      </c>
    </row>
    <row r="956" spans="1:65" s="2" customFormat="1" ht="16.5" customHeight="1">
      <c r="A956" s="38"/>
      <c r="B956" s="39"/>
      <c r="C956" s="234" t="s">
        <v>1931</v>
      </c>
      <c r="D956" s="234" t="s">
        <v>210</v>
      </c>
      <c r="E956" s="235" t="s">
        <v>216</v>
      </c>
      <c r="F956" s="236" t="s">
        <v>217</v>
      </c>
      <c r="G956" s="237" t="s">
        <v>213</v>
      </c>
      <c r="H956" s="238">
        <v>0.539</v>
      </c>
      <c r="I956" s="239"/>
      <c r="J956" s="240">
        <f>ROUND(I956*H956,2)</f>
        <v>0</v>
      </c>
      <c r="K956" s="241"/>
      <c r="L956" s="41"/>
      <c r="M956" s="242" t="s">
        <v>1</v>
      </c>
      <c r="N956" s="243" t="s">
        <v>44</v>
      </c>
      <c r="O956" s="91"/>
      <c r="P956" s="244">
        <f>O956*H956</f>
        <v>0</v>
      </c>
      <c r="Q956" s="244">
        <v>0</v>
      </c>
      <c r="R956" s="244">
        <f>Q956*H956</f>
        <v>0</v>
      </c>
      <c r="S956" s="244">
        <v>0</v>
      </c>
      <c r="T956" s="245">
        <f>S956*H956</f>
        <v>0</v>
      </c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R956" s="246" t="s">
        <v>214</v>
      </c>
      <c r="AT956" s="246" t="s">
        <v>210</v>
      </c>
      <c r="AU956" s="246" t="s">
        <v>497</v>
      </c>
      <c r="AY956" s="15" t="s">
        <v>209</v>
      </c>
      <c r="BE956" s="138">
        <f>IF(N956="základní",J956,0)</f>
        <v>0</v>
      </c>
      <c r="BF956" s="138">
        <f>IF(N956="snížená",J956,0)</f>
        <v>0</v>
      </c>
      <c r="BG956" s="138">
        <f>IF(N956="zákl. přenesená",J956,0)</f>
        <v>0</v>
      </c>
      <c r="BH956" s="138">
        <f>IF(N956="sníž. přenesená",J956,0)</f>
        <v>0</v>
      </c>
      <c r="BI956" s="138">
        <f>IF(N956="nulová",J956,0)</f>
        <v>0</v>
      </c>
      <c r="BJ956" s="15" t="s">
        <v>84</v>
      </c>
      <c r="BK956" s="138">
        <f>ROUND(I956*H956,2)</f>
        <v>0</v>
      </c>
      <c r="BL956" s="15" t="s">
        <v>214</v>
      </c>
      <c r="BM956" s="246" t="s">
        <v>1932</v>
      </c>
    </row>
    <row r="957" spans="1:63" s="13" customFormat="1" ht="20.85" customHeight="1">
      <c r="A957" s="13"/>
      <c r="B957" s="260"/>
      <c r="C957" s="261"/>
      <c r="D957" s="262" t="s">
        <v>78</v>
      </c>
      <c r="E957" s="262" t="s">
        <v>1933</v>
      </c>
      <c r="F957" s="262" t="s">
        <v>1934</v>
      </c>
      <c r="G957" s="261"/>
      <c r="H957" s="261"/>
      <c r="I957" s="263"/>
      <c r="J957" s="264">
        <f>BK957</f>
        <v>0</v>
      </c>
      <c r="K957" s="261"/>
      <c r="L957" s="265"/>
      <c r="M957" s="266"/>
      <c r="N957" s="267"/>
      <c r="O957" s="267"/>
      <c r="P957" s="268">
        <f>P958+SUM(P959:P977)</f>
        <v>0</v>
      </c>
      <c r="Q957" s="267"/>
      <c r="R957" s="268">
        <f>R958+SUM(R959:R977)</f>
        <v>0.06936</v>
      </c>
      <c r="S957" s="267"/>
      <c r="T957" s="269">
        <f>T958+SUM(T959:T977)</f>
        <v>0</v>
      </c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R957" s="270" t="s">
        <v>84</v>
      </c>
      <c r="AT957" s="271" t="s">
        <v>78</v>
      </c>
      <c r="AU957" s="271" t="s">
        <v>497</v>
      </c>
      <c r="AY957" s="270" t="s">
        <v>209</v>
      </c>
      <c r="BK957" s="272">
        <f>BK958+SUM(BK959:BK977)</f>
        <v>0</v>
      </c>
    </row>
    <row r="958" spans="1:65" s="2" customFormat="1" ht="24.15" customHeight="1">
      <c r="A958" s="38"/>
      <c r="B958" s="39"/>
      <c r="C958" s="234" t="s">
        <v>1935</v>
      </c>
      <c r="D958" s="234" t="s">
        <v>210</v>
      </c>
      <c r="E958" s="235" t="s">
        <v>336</v>
      </c>
      <c r="F958" s="236" t="s">
        <v>337</v>
      </c>
      <c r="G958" s="237" t="s">
        <v>239</v>
      </c>
      <c r="H958" s="238">
        <v>1</v>
      </c>
      <c r="I958" s="239"/>
      <c r="J958" s="240">
        <f>ROUND(I958*H958,2)</f>
        <v>0</v>
      </c>
      <c r="K958" s="241"/>
      <c r="L958" s="41"/>
      <c r="M958" s="242" t="s">
        <v>1</v>
      </c>
      <c r="N958" s="243" t="s">
        <v>44</v>
      </c>
      <c r="O958" s="91"/>
      <c r="P958" s="244">
        <f>O958*H958</f>
        <v>0</v>
      </c>
      <c r="Q958" s="244">
        <v>0</v>
      </c>
      <c r="R958" s="244">
        <f>Q958*H958</f>
        <v>0</v>
      </c>
      <c r="S958" s="244">
        <v>0</v>
      </c>
      <c r="T958" s="245">
        <f>S958*H958</f>
        <v>0</v>
      </c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R958" s="246" t="s">
        <v>214</v>
      </c>
      <c r="AT958" s="246" t="s">
        <v>210</v>
      </c>
      <c r="AU958" s="246" t="s">
        <v>540</v>
      </c>
      <c r="AY958" s="15" t="s">
        <v>209</v>
      </c>
      <c r="BE958" s="138">
        <f>IF(N958="základní",J958,0)</f>
        <v>0</v>
      </c>
      <c r="BF958" s="138">
        <f>IF(N958="snížená",J958,0)</f>
        <v>0</v>
      </c>
      <c r="BG958" s="138">
        <f>IF(N958="zákl. přenesená",J958,0)</f>
        <v>0</v>
      </c>
      <c r="BH958" s="138">
        <f>IF(N958="sníž. přenesená",J958,0)</f>
        <v>0</v>
      </c>
      <c r="BI958" s="138">
        <f>IF(N958="nulová",J958,0)</f>
        <v>0</v>
      </c>
      <c r="BJ958" s="15" t="s">
        <v>84</v>
      </c>
      <c r="BK958" s="138">
        <f>ROUND(I958*H958,2)</f>
        <v>0</v>
      </c>
      <c r="BL958" s="15" t="s">
        <v>214</v>
      </c>
      <c r="BM958" s="246" t="s">
        <v>1936</v>
      </c>
    </row>
    <row r="959" spans="1:65" s="2" customFormat="1" ht="16.5" customHeight="1">
      <c r="A959" s="38"/>
      <c r="B959" s="39"/>
      <c r="C959" s="247" t="s">
        <v>1937</v>
      </c>
      <c r="D959" s="247" t="s">
        <v>221</v>
      </c>
      <c r="E959" s="248" t="s">
        <v>340</v>
      </c>
      <c r="F959" s="249" t="s">
        <v>341</v>
      </c>
      <c r="G959" s="250" t="s">
        <v>239</v>
      </c>
      <c r="H959" s="251">
        <v>1</v>
      </c>
      <c r="I959" s="252"/>
      <c r="J959" s="253">
        <f>ROUND(I959*H959,2)</f>
        <v>0</v>
      </c>
      <c r="K959" s="254"/>
      <c r="L959" s="255"/>
      <c r="M959" s="256" t="s">
        <v>1</v>
      </c>
      <c r="N959" s="257" t="s">
        <v>44</v>
      </c>
      <c r="O959" s="91"/>
      <c r="P959" s="244">
        <f>O959*H959</f>
        <v>0</v>
      </c>
      <c r="Q959" s="244">
        <v>0</v>
      </c>
      <c r="R959" s="244">
        <f>Q959*H959</f>
        <v>0</v>
      </c>
      <c r="S959" s="244">
        <v>0</v>
      </c>
      <c r="T959" s="245">
        <f>S959*H959</f>
        <v>0</v>
      </c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R959" s="246" t="s">
        <v>234</v>
      </c>
      <c r="AT959" s="246" t="s">
        <v>221</v>
      </c>
      <c r="AU959" s="246" t="s">
        <v>540</v>
      </c>
      <c r="AY959" s="15" t="s">
        <v>209</v>
      </c>
      <c r="BE959" s="138">
        <f>IF(N959="základní",J959,0)</f>
        <v>0</v>
      </c>
      <c r="BF959" s="138">
        <f>IF(N959="snížená",J959,0)</f>
        <v>0</v>
      </c>
      <c r="BG959" s="138">
        <f>IF(N959="zákl. přenesená",J959,0)</f>
        <v>0</v>
      </c>
      <c r="BH959" s="138">
        <f>IF(N959="sníž. přenesená",J959,0)</f>
        <v>0</v>
      </c>
      <c r="BI959" s="138">
        <f>IF(N959="nulová",J959,0)</f>
        <v>0</v>
      </c>
      <c r="BJ959" s="15" t="s">
        <v>84</v>
      </c>
      <c r="BK959" s="138">
        <f>ROUND(I959*H959,2)</f>
        <v>0</v>
      </c>
      <c r="BL959" s="15" t="s">
        <v>214</v>
      </c>
      <c r="BM959" s="246" t="s">
        <v>1938</v>
      </c>
    </row>
    <row r="960" spans="1:65" s="2" customFormat="1" ht="24.15" customHeight="1">
      <c r="A960" s="38"/>
      <c r="B960" s="39"/>
      <c r="C960" s="234" t="s">
        <v>1939</v>
      </c>
      <c r="D960" s="234" t="s">
        <v>210</v>
      </c>
      <c r="E960" s="235" t="s">
        <v>344</v>
      </c>
      <c r="F960" s="236" t="s">
        <v>345</v>
      </c>
      <c r="G960" s="237" t="s">
        <v>246</v>
      </c>
      <c r="H960" s="238">
        <v>3</v>
      </c>
      <c r="I960" s="239"/>
      <c r="J960" s="240">
        <f>ROUND(I960*H960,2)</f>
        <v>0</v>
      </c>
      <c r="K960" s="241"/>
      <c r="L960" s="41"/>
      <c r="M960" s="242" t="s">
        <v>1</v>
      </c>
      <c r="N960" s="243" t="s">
        <v>44</v>
      </c>
      <c r="O960" s="91"/>
      <c r="P960" s="244">
        <f>O960*H960</f>
        <v>0</v>
      </c>
      <c r="Q960" s="244">
        <v>0</v>
      </c>
      <c r="R960" s="244">
        <f>Q960*H960</f>
        <v>0</v>
      </c>
      <c r="S960" s="244">
        <v>0</v>
      </c>
      <c r="T960" s="245">
        <f>S960*H960</f>
        <v>0</v>
      </c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R960" s="246" t="s">
        <v>214</v>
      </c>
      <c r="AT960" s="246" t="s">
        <v>210</v>
      </c>
      <c r="AU960" s="246" t="s">
        <v>540</v>
      </c>
      <c r="AY960" s="15" t="s">
        <v>209</v>
      </c>
      <c r="BE960" s="138">
        <f>IF(N960="základní",J960,0)</f>
        <v>0</v>
      </c>
      <c r="BF960" s="138">
        <f>IF(N960="snížená",J960,0)</f>
        <v>0</v>
      </c>
      <c r="BG960" s="138">
        <f>IF(N960="zákl. přenesená",J960,0)</f>
        <v>0</v>
      </c>
      <c r="BH960" s="138">
        <f>IF(N960="sníž. přenesená",J960,0)</f>
        <v>0</v>
      </c>
      <c r="BI960" s="138">
        <f>IF(N960="nulová",J960,0)</f>
        <v>0</v>
      </c>
      <c r="BJ960" s="15" t="s">
        <v>84</v>
      </c>
      <c r="BK960" s="138">
        <f>ROUND(I960*H960,2)</f>
        <v>0</v>
      </c>
      <c r="BL960" s="15" t="s">
        <v>214</v>
      </c>
      <c r="BM960" s="246" t="s">
        <v>1940</v>
      </c>
    </row>
    <row r="961" spans="1:65" s="2" customFormat="1" ht="24.15" customHeight="1">
      <c r="A961" s="38"/>
      <c r="B961" s="39"/>
      <c r="C961" s="234" t="s">
        <v>1941</v>
      </c>
      <c r="D961" s="234" t="s">
        <v>210</v>
      </c>
      <c r="E961" s="235" t="s">
        <v>348</v>
      </c>
      <c r="F961" s="236" t="s">
        <v>349</v>
      </c>
      <c r="G961" s="237" t="s">
        <v>239</v>
      </c>
      <c r="H961" s="238">
        <v>5</v>
      </c>
      <c r="I961" s="239"/>
      <c r="J961" s="240">
        <f>ROUND(I961*H961,2)</f>
        <v>0</v>
      </c>
      <c r="K961" s="241"/>
      <c r="L961" s="41"/>
      <c r="M961" s="242" t="s">
        <v>1</v>
      </c>
      <c r="N961" s="243" t="s">
        <v>44</v>
      </c>
      <c r="O961" s="91"/>
      <c r="P961" s="244">
        <f>O961*H961</f>
        <v>0</v>
      </c>
      <c r="Q961" s="244">
        <v>0</v>
      </c>
      <c r="R961" s="244">
        <f>Q961*H961</f>
        <v>0</v>
      </c>
      <c r="S961" s="244">
        <v>0</v>
      </c>
      <c r="T961" s="245">
        <f>S961*H961</f>
        <v>0</v>
      </c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R961" s="246" t="s">
        <v>214</v>
      </c>
      <c r="AT961" s="246" t="s">
        <v>210</v>
      </c>
      <c r="AU961" s="246" t="s">
        <v>540</v>
      </c>
      <c r="AY961" s="15" t="s">
        <v>209</v>
      </c>
      <c r="BE961" s="138">
        <f>IF(N961="základní",J961,0)</f>
        <v>0</v>
      </c>
      <c r="BF961" s="138">
        <f>IF(N961="snížená",J961,0)</f>
        <v>0</v>
      </c>
      <c r="BG961" s="138">
        <f>IF(N961="zákl. přenesená",J961,0)</f>
        <v>0</v>
      </c>
      <c r="BH961" s="138">
        <f>IF(N961="sníž. přenesená",J961,0)</f>
        <v>0</v>
      </c>
      <c r="BI961" s="138">
        <f>IF(N961="nulová",J961,0)</f>
        <v>0</v>
      </c>
      <c r="BJ961" s="15" t="s">
        <v>84</v>
      </c>
      <c r="BK961" s="138">
        <f>ROUND(I961*H961,2)</f>
        <v>0</v>
      </c>
      <c r="BL961" s="15" t="s">
        <v>214</v>
      </c>
      <c r="BM961" s="246" t="s">
        <v>1942</v>
      </c>
    </row>
    <row r="962" spans="1:65" s="2" customFormat="1" ht="24.15" customHeight="1">
      <c r="A962" s="38"/>
      <c r="B962" s="39"/>
      <c r="C962" s="234" t="s">
        <v>1943</v>
      </c>
      <c r="D962" s="234" t="s">
        <v>210</v>
      </c>
      <c r="E962" s="235" t="s">
        <v>352</v>
      </c>
      <c r="F962" s="236" t="s">
        <v>353</v>
      </c>
      <c r="G962" s="237" t="s">
        <v>239</v>
      </c>
      <c r="H962" s="238">
        <v>8</v>
      </c>
      <c r="I962" s="239"/>
      <c r="J962" s="240">
        <f>ROUND(I962*H962,2)</f>
        <v>0</v>
      </c>
      <c r="K962" s="241"/>
      <c r="L962" s="41"/>
      <c r="M962" s="242" t="s">
        <v>1</v>
      </c>
      <c r="N962" s="243" t="s">
        <v>44</v>
      </c>
      <c r="O962" s="91"/>
      <c r="P962" s="244">
        <f>O962*H962</f>
        <v>0</v>
      </c>
      <c r="Q962" s="244">
        <v>0</v>
      </c>
      <c r="R962" s="244">
        <f>Q962*H962</f>
        <v>0</v>
      </c>
      <c r="S962" s="244">
        <v>0</v>
      </c>
      <c r="T962" s="245">
        <f>S962*H962</f>
        <v>0</v>
      </c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R962" s="246" t="s">
        <v>214</v>
      </c>
      <c r="AT962" s="246" t="s">
        <v>210</v>
      </c>
      <c r="AU962" s="246" t="s">
        <v>540</v>
      </c>
      <c r="AY962" s="15" t="s">
        <v>209</v>
      </c>
      <c r="BE962" s="138">
        <f>IF(N962="základní",J962,0)</f>
        <v>0</v>
      </c>
      <c r="BF962" s="138">
        <f>IF(N962="snížená",J962,0)</f>
        <v>0</v>
      </c>
      <c r="BG962" s="138">
        <f>IF(N962="zákl. přenesená",J962,0)</f>
        <v>0</v>
      </c>
      <c r="BH962" s="138">
        <f>IF(N962="sníž. přenesená",J962,0)</f>
        <v>0</v>
      </c>
      <c r="BI962" s="138">
        <f>IF(N962="nulová",J962,0)</f>
        <v>0</v>
      </c>
      <c r="BJ962" s="15" t="s">
        <v>84</v>
      </c>
      <c r="BK962" s="138">
        <f>ROUND(I962*H962,2)</f>
        <v>0</v>
      </c>
      <c r="BL962" s="15" t="s">
        <v>214</v>
      </c>
      <c r="BM962" s="246" t="s">
        <v>1944</v>
      </c>
    </row>
    <row r="963" spans="1:65" s="2" customFormat="1" ht="16.5" customHeight="1">
      <c r="A963" s="38"/>
      <c r="B963" s="39"/>
      <c r="C963" s="247" t="s">
        <v>1945</v>
      </c>
      <c r="D963" s="247" t="s">
        <v>221</v>
      </c>
      <c r="E963" s="248" t="s">
        <v>363</v>
      </c>
      <c r="F963" s="249" t="s">
        <v>364</v>
      </c>
      <c r="G963" s="250" t="s">
        <v>259</v>
      </c>
      <c r="H963" s="251">
        <v>0.007</v>
      </c>
      <c r="I963" s="252"/>
      <c r="J963" s="253">
        <f>ROUND(I963*H963,2)</f>
        <v>0</v>
      </c>
      <c r="K963" s="254"/>
      <c r="L963" s="255"/>
      <c r="M963" s="256" t="s">
        <v>1</v>
      </c>
      <c r="N963" s="257" t="s">
        <v>44</v>
      </c>
      <c r="O963" s="91"/>
      <c r="P963" s="244">
        <f>O963*H963</f>
        <v>0</v>
      </c>
      <c r="Q963" s="244">
        <v>0.16</v>
      </c>
      <c r="R963" s="244">
        <f>Q963*H963</f>
        <v>0.0011200000000000001</v>
      </c>
      <c r="S963" s="244">
        <v>0</v>
      </c>
      <c r="T963" s="245">
        <f>S963*H963</f>
        <v>0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46" t="s">
        <v>234</v>
      </c>
      <c r="AT963" s="246" t="s">
        <v>221</v>
      </c>
      <c r="AU963" s="246" t="s">
        <v>540</v>
      </c>
      <c r="AY963" s="15" t="s">
        <v>209</v>
      </c>
      <c r="BE963" s="138">
        <f>IF(N963="základní",J963,0)</f>
        <v>0</v>
      </c>
      <c r="BF963" s="138">
        <f>IF(N963="snížená",J963,0)</f>
        <v>0</v>
      </c>
      <c r="BG963" s="138">
        <f>IF(N963="zákl. přenesená",J963,0)</f>
        <v>0</v>
      </c>
      <c r="BH963" s="138">
        <f>IF(N963="sníž. přenesená",J963,0)</f>
        <v>0</v>
      </c>
      <c r="BI963" s="138">
        <f>IF(N963="nulová",J963,0)</f>
        <v>0</v>
      </c>
      <c r="BJ963" s="15" t="s">
        <v>84</v>
      </c>
      <c r="BK963" s="138">
        <f>ROUND(I963*H963,2)</f>
        <v>0</v>
      </c>
      <c r="BL963" s="15" t="s">
        <v>214</v>
      </c>
      <c r="BM963" s="246" t="s">
        <v>1946</v>
      </c>
    </row>
    <row r="964" spans="1:65" s="2" customFormat="1" ht="16.5" customHeight="1">
      <c r="A964" s="38"/>
      <c r="B964" s="39"/>
      <c r="C964" s="247" t="s">
        <v>1947</v>
      </c>
      <c r="D964" s="247" t="s">
        <v>221</v>
      </c>
      <c r="E964" s="248" t="s">
        <v>257</v>
      </c>
      <c r="F964" s="249" t="s">
        <v>258</v>
      </c>
      <c r="G964" s="250" t="s">
        <v>259</v>
      </c>
      <c r="H964" s="251">
        <v>0.004</v>
      </c>
      <c r="I964" s="252"/>
      <c r="J964" s="253">
        <f>ROUND(I964*H964,2)</f>
        <v>0</v>
      </c>
      <c r="K964" s="254"/>
      <c r="L964" s="255"/>
      <c r="M964" s="256" t="s">
        <v>1</v>
      </c>
      <c r="N964" s="257" t="s">
        <v>44</v>
      </c>
      <c r="O964" s="91"/>
      <c r="P964" s="244">
        <f>O964*H964</f>
        <v>0</v>
      </c>
      <c r="Q964" s="244">
        <v>0.9</v>
      </c>
      <c r="R964" s="244">
        <f>Q964*H964</f>
        <v>0.0036000000000000003</v>
      </c>
      <c r="S964" s="244">
        <v>0</v>
      </c>
      <c r="T964" s="245">
        <f>S964*H964</f>
        <v>0</v>
      </c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R964" s="246" t="s">
        <v>234</v>
      </c>
      <c r="AT964" s="246" t="s">
        <v>221</v>
      </c>
      <c r="AU964" s="246" t="s">
        <v>540</v>
      </c>
      <c r="AY964" s="15" t="s">
        <v>209</v>
      </c>
      <c r="BE964" s="138">
        <f>IF(N964="základní",J964,0)</f>
        <v>0</v>
      </c>
      <c r="BF964" s="138">
        <f>IF(N964="snížená",J964,0)</f>
        <v>0</v>
      </c>
      <c r="BG964" s="138">
        <f>IF(N964="zákl. přenesená",J964,0)</f>
        <v>0</v>
      </c>
      <c r="BH964" s="138">
        <f>IF(N964="sníž. přenesená",J964,0)</f>
        <v>0</v>
      </c>
      <c r="BI964" s="138">
        <f>IF(N964="nulová",J964,0)</f>
        <v>0</v>
      </c>
      <c r="BJ964" s="15" t="s">
        <v>84</v>
      </c>
      <c r="BK964" s="138">
        <f>ROUND(I964*H964,2)</f>
        <v>0</v>
      </c>
      <c r="BL964" s="15" t="s">
        <v>214</v>
      </c>
      <c r="BM964" s="246" t="s">
        <v>1948</v>
      </c>
    </row>
    <row r="965" spans="1:65" s="2" customFormat="1" ht="16.5" customHeight="1">
      <c r="A965" s="38"/>
      <c r="B965" s="39"/>
      <c r="C965" s="247" t="s">
        <v>1949</v>
      </c>
      <c r="D965" s="247" t="s">
        <v>221</v>
      </c>
      <c r="E965" s="248" t="s">
        <v>356</v>
      </c>
      <c r="F965" s="249" t="s">
        <v>357</v>
      </c>
      <c r="G965" s="250" t="s">
        <v>239</v>
      </c>
      <c r="H965" s="251">
        <v>1</v>
      </c>
      <c r="I965" s="252"/>
      <c r="J965" s="253">
        <f>ROUND(I965*H965,2)</f>
        <v>0</v>
      </c>
      <c r="K965" s="254"/>
      <c r="L965" s="255"/>
      <c r="M965" s="256" t="s">
        <v>1</v>
      </c>
      <c r="N965" s="257" t="s">
        <v>44</v>
      </c>
      <c r="O965" s="91"/>
      <c r="P965" s="244">
        <f>O965*H965</f>
        <v>0</v>
      </c>
      <c r="Q965" s="244">
        <v>3E-05</v>
      </c>
      <c r="R965" s="244">
        <f>Q965*H965</f>
        <v>3E-05</v>
      </c>
      <c r="S965" s="244">
        <v>0</v>
      </c>
      <c r="T965" s="245">
        <f>S965*H965</f>
        <v>0</v>
      </c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R965" s="246" t="s">
        <v>234</v>
      </c>
      <c r="AT965" s="246" t="s">
        <v>221</v>
      </c>
      <c r="AU965" s="246" t="s">
        <v>540</v>
      </c>
      <c r="AY965" s="15" t="s">
        <v>209</v>
      </c>
      <c r="BE965" s="138">
        <f>IF(N965="základní",J965,0)</f>
        <v>0</v>
      </c>
      <c r="BF965" s="138">
        <f>IF(N965="snížená",J965,0)</f>
        <v>0</v>
      </c>
      <c r="BG965" s="138">
        <f>IF(N965="zákl. přenesená",J965,0)</f>
        <v>0</v>
      </c>
      <c r="BH965" s="138">
        <f>IF(N965="sníž. přenesená",J965,0)</f>
        <v>0</v>
      </c>
      <c r="BI965" s="138">
        <f>IF(N965="nulová",J965,0)</f>
        <v>0</v>
      </c>
      <c r="BJ965" s="15" t="s">
        <v>84</v>
      </c>
      <c r="BK965" s="138">
        <f>ROUND(I965*H965,2)</f>
        <v>0</v>
      </c>
      <c r="BL965" s="15" t="s">
        <v>214</v>
      </c>
      <c r="BM965" s="246" t="s">
        <v>1950</v>
      </c>
    </row>
    <row r="966" spans="1:65" s="2" customFormat="1" ht="21.75" customHeight="1">
      <c r="A966" s="38"/>
      <c r="B966" s="39"/>
      <c r="C966" s="247" t="s">
        <v>1951</v>
      </c>
      <c r="D966" s="247" t="s">
        <v>221</v>
      </c>
      <c r="E966" s="248" t="s">
        <v>359</v>
      </c>
      <c r="F966" s="249" t="s">
        <v>360</v>
      </c>
      <c r="G966" s="250" t="s">
        <v>239</v>
      </c>
      <c r="H966" s="251">
        <v>1</v>
      </c>
      <c r="I966" s="252"/>
      <c r="J966" s="253">
        <f>ROUND(I966*H966,2)</f>
        <v>0</v>
      </c>
      <c r="K966" s="254"/>
      <c r="L966" s="255"/>
      <c r="M966" s="256" t="s">
        <v>1</v>
      </c>
      <c r="N966" s="257" t="s">
        <v>44</v>
      </c>
      <c r="O966" s="91"/>
      <c r="P966" s="244">
        <f>O966*H966</f>
        <v>0</v>
      </c>
      <c r="Q966" s="244">
        <v>3E-05</v>
      </c>
      <c r="R966" s="244">
        <f>Q966*H966</f>
        <v>3E-05</v>
      </c>
      <c r="S966" s="244">
        <v>0</v>
      </c>
      <c r="T966" s="245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246" t="s">
        <v>234</v>
      </c>
      <c r="AT966" s="246" t="s">
        <v>221</v>
      </c>
      <c r="AU966" s="246" t="s">
        <v>540</v>
      </c>
      <c r="AY966" s="15" t="s">
        <v>209</v>
      </c>
      <c r="BE966" s="138">
        <f>IF(N966="základní",J966,0)</f>
        <v>0</v>
      </c>
      <c r="BF966" s="138">
        <f>IF(N966="snížená",J966,0)</f>
        <v>0</v>
      </c>
      <c r="BG966" s="138">
        <f>IF(N966="zákl. přenesená",J966,0)</f>
        <v>0</v>
      </c>
      <c r="BH966" s="138">
        <f>IF(N966="sníž. přenesená",J966,0)</f>
        <v>0</v>
      </c>
      <c r="BI966" s="138">
        <f>IF(N966="nulová",J966,0)</f>
        <v>0</v>
      </c>
      <c r="BJ966" s="15" t="s">
        <v>84</v>
      </c>
      <c r="BK966" s="138">
        <f>ROUND(I966*H966,2)</f>
        <v>0</v>
      </c>
      <c r="BL966" s="15" t="s">
        <v>214</v>
      </c>
      <c r="BM966" s="246" t="s">
        <v>1952</v>
      </c>
    </row>
    <row r="967" spans="1:65" s="2" customFormat="1" ht="16.5" customHeight="1">
      <c r="A967" s="38"/>
      <c r="B967" s="39"/>
      <c r="C967" s="247" t="s">
        <v>1953</v>
      </c>
      <c r="D967" s="247" t="s">
        <v>221</v>
      </c>
      <c r="E967" s="248" t="s">
        <v>369</v>
      </c>
      <c r="F967" s="249" t="s">
        <v>370</v>
      </c>
      <c r="G967" s="250" t="s">
        <v>239</v>
      </c>
      <c r="H967" s="251">
        <v>2</v>
      </c>
      <c r="I967" s="252"/>
      <c r="J967" s="253">
        <f>ROUND(I967*H967,2)</f>
        <v>0</v>
      </c>
      <c r="K967" s="254"/>
      <c r="L967" s="255"/>
      <c r="M967" s="256" t="s">
        <v>1</v>
      </c>
      <c r="N967" s="257" t="s">
        <v>44</v>
      </c>
      <c r="O967" s="91"/>
      <c r="P967" s="244">
        <f>O967*H967</f>
        <v>0</v>
      </c>
      <c r="Q967" s="244">
        <v>0</v>
      </c>
      <c r="R967" s="244">
        <f>Q967*H967</f>
        <v>0</v>
      </c>
      <c r="S967" s="244">
        <v>0</v>
      </c>
      <c r="T967" s="245">
        <f>S967*H967</f>
        <v>0</v>
      </c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R967" s="246" t="s">
        <v>234</v>
      </c>
      <c r="AT967" s="246" t="s">
        <v>221</v>
      </c>
      <c r="AU967" s="246" t="s">
        <v>540</v>
      </c>
      <c r="AY967" s="15" t="s">
        <v>209</v>
      </c>
      <c r="BE967" s="138">
        <f>IF(N967="základní",J967,0)</f>
        <v>0</v>
      </c>
      <c r="BF967" s="138">
        <f>IF(N967="snížená",J967,0)</f>
        <v>0</v>
      </c>
      <c r="BG967" s="138">
        <f>IF(N967="zákl. přenesená",J967,0)</f>
        <v>0</v>
      </c>
      <c r="BH967" s="138">
        <f>IF(N967="sníž. přenesená",J967,0)</f>
        <v>0</v>
      </c>
      <c r="BI967" s="138">
        <f>IF(N967="nulová",J967,0)</f>
        <v>0</v>
      </c>
      <c r="BJ967" s="15" t="s">
        <v>84</v>
      </c>
      <c r="BK967" s="138">
        <f>ROUND(I967*H967,2)</f>
        <v>0</v>
      </c>
      <c r="BL967" s="15" t="s">
        <v>214</v>
      </c>
      <c r="BM967" s="246" t="s">
        <v>1954</v>
      </c>
    </row>
    <row r="968" spans="1:65" s="2" customFormat="1" ht="16.5" customHeight="1">
      <c r="A968" s="38"/>
      <c r="B968" s="39"/>
      <c r="C968" s="247" t="s">
        <v>1955</v>
      </c>
      <c r="D968" s="247" t="s">
        <v>221</v>
      </c>
      <c r="E968" s="248" t="s">
        <v>1616</v>
      </c>
      <c r="F968" s="249" t="s">
        <v>1046</v>
      </c>
      <c r="G968" s="250" t="s">
        <v>1</v>
      </c>
      <c r="H968" s="251">
        <v>1</v>
      </c>
      <c r="I968" s="252"/>
      <c r="J968" s="253">
        <f>ROUND(I968*H968,2)</f>
        <v>0</v>
      </c>
      <c r="K968" s="254"/>
      <c r="L968" s="255"/>
      <c r="M968" s="256" t="s">
        <v>1</v>
      </c>
      <c r="N968" s="257" t="s">
        <v>44</v>
      </c>
      <c r="O968" s="91"/>
      <c r="P968" s="244">
        <f>O968*H968</f>
        <v>0</v>
      </c>
      <c r="Q968" s="244">
        <v>0</v>
      </c>
      <c r="R968" s="244">
        <f>Q968*H968</f>
        <v>0</v>
      </c>
      <c r="S968" s="244">
        <v>0</v>
      </c>
      <c r="T968" s="245">
        <f>S968*H968</f>
        <v>0</v>
      </c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R968" s="246" t="s">
        <v>234</v>
      </c>
      <c r="AT968" s="246" t="s">
        <v>221</v>
      </c>
      <c r="AU968" s="246" t="s">
        <v>540</v>
      </c>
      <c r="AY968" s="15" t="s">
        <v>209</v>
      </c>
      <c r="BE968" s="138">
        <f>IF(N968="základní",J968,0)</f>
        <v>0</v>
      </c>
      <c r="BF968" s="138">
        <f>IF(N968="snížená",J968,0)</f>
        <v>0</v>
      </c>
      <c r="BG968" s="138">
        <f>IF(N968="zákl. přenesená",J968,0)</f>
        <v>0</v>
      </c>
      <c r="BH968" s="138">
        <f>IF(N968="sníž. přenesená",J968,0)</f>
        <v>0</v>
      </c>
      <c r="BI968" s="138">
        <f>IF(N968="nulová",J968,0)</f>
        <v>0</v>
      </c>
      <c r="BJ968" s="15" t="s">
        <v>84</v>
      </c>
      <c r="BK968" s="138">
        <f>ROUND(I968*H968,2)</f>
        <v>0</v>
      </c>
      <c r="BL968" s="15" t="s">
        <v>214</v>
      </c>
      <c r="BM968" s="246" t="s">
        <v>1956</v>
      </c>
    </row>
    <row r="969" spans="1:65" s="2" customFormat="1" ht="16.5" customHeight="1">
      <c r="A969" s="38"/>
      <c r="B969" s="39"/>
      <c r="C969" s="247" t="s">
        <v>1957</v>
      </c>
      <c r="D969" s="247" t="s">
        <v>221</v>
      </c>
      <c r="E969" s="248" t="s">
        <v>377</v>
      </c>
      <c r="F969" s="249" t="s">
        <v>378</v>
      </c>
      <c r="G969" s="250" t="s">
        <v>379</v>
      </c>
      <c r="H969" s="251">
        <v>1</v>
      </c>
      <c r="I969" s="252"/>
      <c r="J969" s="253">
        <f>ROUND(I969*H969,2)</f>
        <v>0</v>
      </c>
      <c r="K969" s="254"/>
      <c r="L969" s="255"/>
      <c r="M969" s="256" t="s">
        <v>1</v>
      </c>
      <c r="N969" s="257" t="s">
        <v>44</v>
      </c>
      <c r="O969" s="91"/>
      <c r="P969" s="244">
        <f>O969*H969</f>
        <v>0</v>
      </c>
      <c r="Q969" s="244">
        <v>0.001</v>
      </c>
      <c r="R969" s="244">
        <f>Q969*H969</f>
        <v>0.001</v>
      </c>
      <c r="S969" s="244">
        <v>0</v>
      </c>
      <c r="T969" s="245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246" t="s">
        <v>234</v>
      </c>
      <c r="AT969" s="246" t="s">
        <v>221</v>
      </c>
      <c r="AU969" s="246" t="s">
        <v>540</v>
      </c>
      <c r="AY969" s="15" t="s">
        <v>209</v>
      </c>
      <c r="BE969" s="138">
        <f>IF(N969="základní",J969,0)</f>
        <v>0</v>
      </c>
      <c r="BF969" s="138">
        <f>IF(N969="snížená",J969,0)</f>
        <v>0</v>
      </c>
      <c r="BG969" s="138">
        <f>IF(N969="zákl. přenesená",J969,0)</f>
        <v>0</v>
      </c>
      <c r="BH969" s="138">
        <f>IF(N969="sníž. přenesená",J969,0)</f>
        <v>0</v>
      </c>
      <c r="BI969" s="138">
        <f>IF(N969="nulová",J969,0)</f>
        <v>0</v>
      </c>
      <c r="BJ969" s="15" t="s">
        <v>84</v>
      </c>
      <c r="BK969" s="138">
        <f>ROUND(I969*H969,2)</f>
        <v>0</v>
      </c>
      <c r="BL969" s="15" t="s">
        <v>214</v>
      </c>
      <c r="BM969" s="246" t="s">
        <v>1958</v>
      </c>
    </row>
    <row r="970" spans="1:65" s="2" customFormat="1" ht="16.5" customHeight="1">
      <c r="A970" s="38"/>
      <c r="B970" s="39"/>
      <c r="C970" s="247" t="s">
        <v>1959</v>
      </c>
      <c r="D970" s="247" t="s">
        <v>221</v>
      </c>
      <c r="E970" s="248" t="s">
        <v>382</v>
      </c>
      <c r="F970" s="249" t="s">
        <v>383</v>
      </c>
      <c r="G970" s="250" t="s">
        <v>239</v>
      </c>
      <c r="H970" s="251">
        <v>1</v>
      </c>
      <c r="I970" s="252"/>
      <c r="J970" s="253">
        <f>ROUND(I970*H970,2)</f>
        <v>0</v>
      </c>
      <c r="K970" s="254"/>
      <c r="L970" s="255"/>
      <c r="M970" s="256" t="s">
        <v>1</v>
      </c>
      <c r="N970" s="257" t="s">
        <v>44</v>
      </c>
      <c r="O970" s="91"/>
      <c r="P970" s="244">
        <f>O970*H970</f>
        <v>0</v>
      </c>
      <c r="Q970" s="244">
        <v>0</v>
      </c>
      <c r="R970" s="244">
        <f>Q970*H970</f>
        <v>0</v>
      </c>
      <c r="S970" s="244">
        <v>0</v>
      </c>
      <c r="T970" s="245">
        <f>S970*H970</f>
        <v>0</v>
      </c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R970" s="246" t="s">
        <v>234</v>
      </c>
      <c r="AT970" s="246" t="s">
        <v>221</v>
      </c>
      <c r="AU970" s="246" t="s">
        <v>540</v>
      </c>
      <c r="AY970" s="15" t="s">
        <v>209</v>
      </c>
      <c r="BE970" s="138">
        <f>IF(N970="základní",J970,0)</f>
        <v>0</v>
      </c>
      <c r="BF970" s="138">
        <f>IF(N970="snížená",J970,0)</f>
        <v>0</v>
      </c>
      <c r="BG970" s="138">
        <f>IF(N970="zákl. přenesená",J970,0)</f>
        <v>0</v>
      </c>
      <c r="BH970" s="138">
        <f>IF(N970="sníž. přenesená",J970,0)</f>
        <v>0</v>
      </c>
      <c r="BI970" s="138">
        <f>IF(N970="nulová",J970,0)</f>
        <v>0</v>
      </c>
      <c r="BJ970" s="15" t="s">
        <v>84</v>
      </c>
      <c r="BK970" s="138">
        <f>ROUND(I970*H970,2)</f>
        <v>0</v>
      </c>
      <c r="BL970" s="15" t="s">
        <v>214</v>
      </c>
      <c r="BM970" s="246" t="s">
        <v>1960</v>
      </c>
    </row>
    <row r="971" spans="1:65" s="2" customFormat="1" ht="24.15" customHeight="1">
      <c r="A971" s="38"/>
      <c r="B971" s="39"/>
      <c r="C971" s="234" t="s">
        <v>1961</v>
      </c>
      <c r="D971" s="234" t="s">
        <v>210</v>
      </c>
      <c r="E971" s="235" t="s">
        <v>386</v>
      </c>
      <c r="F971" s="236" t="s">
        <v>387</v>
      </c>
      <c r="G971" s="237" t="s">
        <v>246</v>
      </c>
      <c r="H971" s="238">
        <v>1</v>
      </c>
      <c r="I971" s="239"/>
      <c r="J971" s="240">
        <f>ROUND(I971*H971,2)</f>
        <v>0</v>
      </c>
      <c r="K971" s="241"/>
      <c r="L971" s="41"/>
      <c r="M971" s="242" t="s">
        <v>1</v>
      </c>
      <c r="N971" s="243" t="s">
        <v>44</v>
      </c>
      <c r="O971" s="91"/>
      <c r="P971" s="244">
        <f>O971*H971</f>
        <v>0</v>
      </c>
      <c r="Q971" s="244">
        <v>0</v>
      </c>
      <c r="R971" s="244">
        <f>Q971*H971</f>
        <v>0</v>
      </c>
      <c r="S971" s="244">
        <v>0</v>
      </c>
      <c r="T971" s="245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246" t="s">
        <v>214</v>
      </c>
      <c r="AT971" s="246" t="s">
        <v>210</v>
      </c>
      <c r="AU971" s="246" t="s">
        <v>540</v>
      </c>
      <c r="AY971" s="15" t="s">
        <v>209</v>
      </c>
      <c r="BE971" s="138">
        <f>IF(N971="základní",J971,0)</f>
        <v>0</v>
      </c>
      <c r="BF971" s="138">
        <f>IF(N971="snížená",J971,0)</f>
        <v>0</v>
      </c>
      <c r="BG971" s="138">
        <f>IF(N971="zákl. přenesená",J971,0)</f>
        <v>0</v>
      </c>
      <c r="BH971" s="138">
        <f>IF(N971="sníž. přenesená",J971,0)</f>
        <v>0</v>
      </c>
      <c r="BI971" s="138">
        <f>IF(N971="nulová",J971,0)</f>
        <v>0</v>
      </c>
      <c r="BJ971" s="15" t="s">
        <v>84</v>
      </c>
      <c r="BK971" s="138">
        <f>ROUND(I971*H971,2)</f>
        <v>0</v>
      </c>
      <c r="BL971" s="15" t="s">
        <v>214</v>
      </c>
      <c r="BM971" s="246" t="s">
        <v>1962</v>
      </c>
    </row>
    <row r="972" spans="1:65" s="2" customFormat="1" ht="21.75" customHeight="1">
      <c r="A972" s="38"/>
      <c r="B972" s="39"/>
      <c r="C972" s="247" t="s">
        <v>1963</v>
      </c>
      <c r="D972" s="247" t="s">
        <v>221</v>
      </c>
      <c r="E972" s="248" t="s">
        <v>390</v>
      </c>
      <c r="F972" s="249" t="s">
        <v>391</v>
      </c>
      <c r="G972" s="250" t="s">
        <v>392</v>
      </c>
      <c r="H972" s="251">
        <v>1</v>
      </c>
      <c r="I972" s="252"/>
      <c r="J972" s="253">
        <f>ROUND(I972*H972,2)</f>
        <v>0</v>
      </c>
      <c r="K972" s="254"/>
      <c r="L972" s="255"/>
      <c r="M972" s="256" t="s">
        <v>1</v>
      </c>
      <c r="N972" s="257" t="s">
        <v>44</v>
      </c>
      <c r="O972" s="91"/>
      <c r="P972" s="244">
        <f>O972*H972</f>
        <v>0</v>
      </c>
      <c r="Q972" s="244">
        <v>0</v>
      </c>
      <c r="R972" s="244">
        <f>Q972*H972</f>
        <v>0</v>
      </c>
      <c r="S972" s="244">
        <v>0</v>
      </c>
      <c r="T972" s="245">
        <f>S972*H972</f>
        <v>0</v>
      </c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R972" s="246" t="s">
        <v>234</v>
      </c>
      <c r="AT972" s="246" t="s">
        <v>221</v>
      </c>
      <c r="AU972" s="246" t="s">
        <v>540</v>
      </c>
      <c r="AY972" s="15" t="s">
        <v>209</v>
      </c>
      <c r="BE972" s="138">
        <f>IF(N972="základní",J972,0)</f>
        <v>0</v>
      </c>
      <c r="BF972" s="138">
        <f>IF(N972="snížená",J972,0)</f>
        <v>0</v>
      </c>
      <c r="BG972" s="138">
        <f>IF(N972="zákl. přenesená",J972,0)</f>
        <v>0</v>
      </c>
      <c r="BH972" s="138">
        <f>IF(N972="sníž. přenesená",J972,0)</f>
        <v>0</v>
      </c>
      <c r="BI972" s="138">
        <f>IF(N972="nulová",J972,0)</f>
        <v>0</v>
      </c>
      <c r="BJ972" s="15" t="s">
        <v>84</v>
      </c>
      <c r="BK972" s="138">
        <f>ROUND(I972*H972,2)</f>
        <v>0</v>
      </c>
      <c r="BL972" s="15" t="s">
        <v>214</v>
      </c>
      <c r="BM972" s="246" t="s">
        <v>1964</v>
      </c>
    </row>
    <row r="973" spans="1:65" s="2" customFormat="1" ht="16.5" customHeight="1">
      <c r="A973" s="38"/>
      <c r="B973" s="39"/>
      <c r="C973" s="247" t="s">
        <v>1965</v>
      </c>
      <c r="D973" s="247" t="s">
        <v>221</v>
      </c>
      <c r="E973" s="248" t="s">
        <v>395</v>
      </c>
      <c r="F973" s="249" t="s">
        <v>396</v>
      </c>
      <c r="G973" s="250" t="s">
        <v>239</v>
      </c>
      <c r="H973" s="251">
        <v>1</v>
      </c>
      <c r="I973" s="252"/>
      <c r="J973" s="253">
        <f>ROUND(I973*H973,2)</f>
        <v>0</v>
      </c>
      <c r="K973" s="254"/>
      <c r="L973" s="255"/>
      <c r="M973" s="256" t="s">
        <v>1</v>
      </c>
      <c r="N973" s="257" t="s">
        <v>44</v>
      </c>
      <c r="O973" s="91"/>
      <c r="P973" s="244">
        <f>O973*H973</f>
        <v>0</v>
      </c>
      <c r="Q973" s="244">
        <v>1E-05</v>
      </c>
      <c r="R973" s="244">
        <f>Q973*H973</f>
        <v>1E-05</v>
      </c>
      <c r="S973" s="244">
        <v>0</v>
      </c>
      <c r="T973" s="245">
        <f>S973*H973</f>
        <v>0</v>
      </c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R973" s="246" t="s">
        <v>234</v>
      </c>
      <c r="AT973" s="246" t="s">
        <v>221</v>
      </c>
      <c r="AU973" s="246" t="s">
        <v>540</v>
      </c>
      <c r="AY973" s="15" t="s">
        <v>209</v>
      </c>
      <c r="BE973" s="138">
        <f>IF(N973="základní",J973,0)</f>
        <v>0</v>
      </c>
      <c r="BF973" s="138">
        <f>IF(N973="snížená",J973,0)</f>
        <v>0</v>
      </c>
      <c r="BG973" s="138">
        <f>IF(N973="zákl. přenesená",J973,0)</f>
        <v>0</v>
      </c>
      <c r="BH973" s="138">
        <f>IF(N973="sníž. přenesená",J973,0)</f>
        <v>0</v>
      </c>
      <c r="BI973" s="138">
        <f>IF(N973="nulová",J973,0)</f>
        <v>0</v>
      </c>
      <c r="BJ973" s="15" t="s">
        <v>84</v>
      </c>
      <c r="BK973" s="138">
        <f>ROUND(I973*H973,2)</f>
        <v>0</v>
      </c>
      <c r="BL973" s="15" t="s">
        <v>214</v>
      </c>
      <c r="BM973" s="246" t="s">
        <v>1966</v>
      </c>
    </row>
    <row r="974" spans="1:65" s="2" customFormat="1" ht="16.5" customHeight="1">
      <c r="A974" s="38"/>
      <c r="B974" s="39"/>
      <c r="C974" s="247" t="s">
        <v>1967</v>
      </c>
      <c r="D974" s="247" t="s">
        <v>221</v>
      </c>
      <c r="E974" s="248" t="s">
        <v>1968</v>
      </c>
      <c r="F974" s="249" t="s">
        <v>760</v>
      </c>
      <c r="G974" s="250" t="s">
        <v>239</v>
      </c>
      <c r="H974" s="251">
        <v>1</v>
      </c>
      <c r="I974" s="252"/>
      <c r="J974" s="253">
        <f>ROUND(I974*H974,2)</f>
        <v>0</v>
      </c>
      <c r="K974" s="254"/>
      <c r="L974" s="255"/>
      <c r="M974" s="256" t="s">
        <v>1</v>
      </c>
      <c r="N974" s="257" t="s">
        <v>44</v>
      </c>
      <c r="O974" s="91"/>
      <c r="P974" s="244">
        <f>O974*H974</f>
        <v>0</v>
      </c>
      <c r="Q974" s="244">
        <v>0</v>
      </c>
      <c r="R974" s="244">
        <f>Q974*H974</f>
        <v>0</v>
      </c>
      <c r="S974" s="244">
        <v>0</v>
      </c>
      <c r="T974" s="245">
        <f>S974*H974</f>
        <v>0</v>
      </c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R974" s="246" t="s">
        <v>234</v>
      </c>
      <c r="AT974" s="246" t="s">
        <v>221</v>
      </c>
      <c r="AU974" s="246" t="s">
        <v>540</v>
      </c>
      <c r="AY974" s="15" t="s">
        <v>209</v>
      </c>
      <c r="BE974" s="138">
        <f>IF(N974="základní",J974,0)</f>
        <v>0</v>
      </c>
      <c r="BF974" s="138">
        <f>IF(N974="snížená",J974,0)</f>
        <v>0</v>
      </c>
      <c r="BG974" s="138">
        <f>IF(N974="zákl. přenesená",J974,0)</f>
        <v>0</v>
      </c>
      <c r="BH974" s="138">
        <f>IF(N974="sníž. přenesená",J974,0)</f>
        <v>0</v>
      </c>
      <c r="BI974" s="138">
        <f>IF(N974="nulová",J974,0)</f>
        <v>0</v>
      </c>
      <c r="BJ974" s="15" t="s">
        <v>84</v>
      </c>
      <c r="BK974" s="138">
        <f>ROUND(I974*H974,2)</f>
        <v>0</v>
      </c>
      <c r="BL974" s="15" t="s">
        <v>214</v>
      </c>
      <c r="BM974" s="246" t="s">
        <v>1969</v>
      </c>
    </row>
    <row r="975" spans="1:65" s="2" customFormat="1" ht="16.5" customHeight="1">
      <c r="A975" s="38"/>
      <c r="B975" s="39"/>
      <c r="C975" s="234" t="s">
        <v>1970</v>
      </c>
      <c r="D975" s="234" t="s">
        <v>210</v>
      </c>
      <c r="E975" s="235" t="s">
        <v>403</v>
      </c>
      <c r="F975" s="236" t="s">
        <v>404</v>
      </c>
      <c r="G975" s="237" t="s">
        <v>239</v>
      </c>
      <c r="H975" s="238">
        <v>1</v>
      </c>
      <c r="I975" s="239"/>
      <c r="J975" s="240">
        <f>ROUND(I975*H975,2)</f>
        <v>0</v>
      </c>
      <c r="K975" s="241"/>
      <c r="L975" s="41"/>
      <c r="M975" s="242" t="s">
        <v>1</v>
      </c>
      <c r="N975" s="243" t="s">
        <v>44</v>
      </c>
      <c r="O975" s="91"/>
      <c r="P975" s="244">
        <f>O975*H975</f>
        <v>0</v>
      </c>
      <c r="Q975" s="244">
        <v>0</v>
      </c>
      <c r="R975" s="244">
        <f>Q975*H975</f>
        <v>0</v>
      </c>
      <c r="S975" s="244">
        <v>0</v>
      </c>
      <c r="T975" s="245">
        <f>S975*H975</f>
        <v>0</v>
      </c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R975" s="246" t="s">
        <v>214</v>
      </c>
      <c r="AT975" s="246" t="s">
        <v>210</v>
      </c>
      <c r="AU975" s="246" t="s">
        <v>540</v>
      </c>
      <c r="AY975" s="15" t="s">
        <v>209</v>
      </c>
      <c r="BE975" s="138">
        <f>IF(N975="základní",J975,0)</f>
        <v>0</v>
      </c>
      <c r="BF975" s="138">
        <f>IF(N975="snížená",J975,0)</f>
        <v>0</v>
      </c>
      <c r="BG975" s="138">
        <f>IF(N975="zákl. přenesená",J975,0)</f>
        <v>0</v>
      </c>
      <c r="BH975" s="138">
        <f>IF(N975="sníž. přenesená",J975,0)</f>
        <v>0</v>
      </c>
      <c r="BI975" s="138">
        <f>IF(N975="nulová",J975,0)</f>
        <v>0</v>
      </c>
      <c r="BJ975" s="15" t="s">
        <v>84</v>
      </c>
      <c r="BK975" s="138">
        <f>ROUND(I975*H975,2)</f>
        <v>0</v>
      </c>
      <c r="BL975" s="15" t="s">
        <v>214</v>
      </c>
      <c r="BM975" s="246" t="s">
        <v>1971</v>
      </c>
    </row>
    <row r="976" spans="1:65" s="2" customFormat="1" ht="16.5" customHeight="1">
      <c r="A976" s="38"/>
      <c r="B976" s="39"/>
      <c r="C976" s="247" t="s">
        <v>1972</v>
      </c>
      <c r="D976" s="247" t="s">
        <v>221</v>
      </c>
      <c r="E976" s="248" t="s">
        <v>1067</v>
      </c>
      <c r="F976" s="249" t="s">
        <v>1068</v>
      </c>
      <c r="G976" s="250" t="s">
        <v>239</v>
      </c>
      <c r="H976" s="251">
        <v>1</v>
      </c>
      <c r="I976" s="252"/>
      <c r="J976" s="253">
        <f>ROUND(I976*H976,2)</f>
        <v>0</v>
      </c>
      <c r="K976" s="254"/>
      <c r="L976" s="255"/>
      <c r="M976" s="256" t="s">
        <v>1</v>
      </c>
      <c r="N976" s="257" t="s">
        <v>44</v>
      </c>
      <c r="O976" s="91"/>
      <c r="P976" s="244">
        <f>O976*H976</f>
        <v>0</v>
      </c>
      <c r="Q976" s="244">
        <v>0</v>
      </c>
      <c r="R976" s="244">
        <f>Q976*H976</f>
        <v>0</v>
      </c>
      <c r="S976" s="244">
        <v>0</v>
      </c>
      <c r="T976" s="245">
        <f>S976*H976</f>
        <v>0</v>
      </c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R976" s="246" t="s">
        <v>234</v>
      </c>
      <c r="AT976" s="246" t="s">
        <v>221</v>
      </c>
      <c r="AU976" s="246" t="s">
        <v>540</v>
      </c>
      <c r="AY976" s="15" t="s">
        <v>209</v>
      </c>
      <c r="BE976" s="138">
        <f>IF(N976="základní",J976,0)</f>
        <v>0</v>
      </c>
      <c r="BF976" s="138">
        <f>IF(N976="snížená",J976,0)</f>
        <v>0</v>
      </c>
      <c r="BG976" s="138">
        <f>IF(N976="zákl. přenesená",J976,0)</f>
        <v>0</v>
      </c>
      <c r="BH976" s="138">
        <f>IF(N976="sníž. přenesená",J976,0)</f>
        <v>0</v>
      </c>
      <c r="BI976" s="138">
        <f>IF(N976="nulová",J976,0)</f>
        <v>0</v>
      </c>
      <c r="BJ976" s="15" t="s">
        <v>84</v>
      </c>
      <c r="BK976" s="138">
        <f>ROUND(I976*H976,2)</f>
        <v>0</v>
      </c>
      <c r="BL976" s="15" t="s">
        <v>214</v>
      </c>
      <c r="BM976" s="246" t="s">
        <v>1973</v>
      </c>
    </row>
    <row r="977" spans="1:63" s="13" customFormat="1" ht="20.85" customHeight="1">
      <c r="A977" s="13"/>
      <c r="B977" s="260"/>
      <c r="C977" s="261"/>
      <c r="D977" s="262" t="s">
        <v>78</v>
      </c>
      <c r="E977" s="262" t="s">
        <v>1974</v>
      </c>
      <c r="F977" s="262" t="s">
        <v>1975</v>
      </c>
      <c r="G977" s="261"/>
      <c r="H977" s="261"/>
      <c r="I977" s="263"/>
      <c r="J977" s="264">
        <f>BK977</f>
        <v>0</v>
      </c>
      <c r="K977" s="261"/>
      <c r="L977" s="265"/>
      <c r="M977" s="266"/>
      <c r="N977" s="267"/>
      <c r="O977" s="267"/>
      <c r="P977" s="268">
        <f>P978+SUM(P979:P991)</f>
        <v>0</v>
      </c>
      <c r="Q977" s="267"/>
      <c r="R977" s="268">
        <f>R978+SUM(R979:R991)</f>
        <v>0.06357</v>
      </c>
      <c r="S977" s="267"/>
      <c r="T977" s="269">
        <f>T978+SUM(T979:T991)</f>
        <v>0</v>
      </c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R977" s="270" t="s">
        <v>84</v>
      </c>
      <c r="AT977" s="271" t="s">
        <v>78</v>
      </c>
      <c r="AU977" s="271" t="s">
        <v>540</v>
      </c>
      <c r="AY977" s="270" t="s">
        <v>209</v>
      </c>
      <c r="BK977" s="272">
        <f>BK978+SUM(BK979:BK991)</f>
        <v>0</v>
      </c>
    </row>
    <row r="978" spans="1:65" s="2" customFormat="1" ht="24.15" customHeight="1">
      <c r="A978" s="38"/>
      <c r="B978" s="39"/>
      <c r="C978" s="234" t="s">
        <v>1976</v>
      </c>
      <c r="D978" s="234" t="s">
        <v>210</v>
      </c>
      <c r="E978" s="235" t="s">
        <v>951</v>
      </c>
      <c r="F978" s="236" t="s">
        <v>387</v>
      </c>
      <c r="G978" s="237" t="s">
        <v>246</v>
      </c>
      <c r="H978" s="238">
        <v>40</v>
      </c>
      <c r="I978" s="239"/>
      <c r="J978" s="240">
        <f>ROUND(I978*H978,2)</f>
        <v>0</v>
      </c>
      <c r="K978" s="241"/>
      <c r="L978" s="41"/>
      <c r="M978" s="242" t="s">
        <v>1</v>
      </c>
      <c r="N978" s="243" t="s">
        <v>44</v>
      </c>
      <c r="O978" s="91"/>
      <c r="P978" s="244">
        <f>O978*H978</f>
        <v>0</v>
      </c>
      <c r="Q978" s="244">
        <v>0</v>
      </c>
      <c r="R978" s="244">
        <f>Q978*H978</f>
        <v>0</v>
      </c>
      <c r="S978" s="244">
        <v>0</v>
      </c>
      <c r="T978" s="245">
        <f>S978*H978</f>
        <v>0</v>
      </c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R978" s="246" t="s">
        <v>214</v>
      </c>
      <c r="AT978" s="246" t="s">
        <v>210</v>
      </c>
      <c r="AU978" s="246" t="s">
        <v>555</v>
      </c>
      <c r="AY978" s="15" t="s">
        <v>209</v>
      </c>
      <c r="BE978" s="138">
        <f>IF(N978="základní",J978,0)</f>
        <v>0</v>
      </c>
      <c r="BF978" s="138">
        <f>IF(N978="snížená",J978,0)</f>
        <v>0</v>
      </c>
      <c r="BG978" s="138">
        <f>IF(N978="zákl. přenesená",J978,0)</f>
        <v>0</v>
      </c>
      <c r="BH978" s="138">
        <f>IF(N978="sníž. přenesená",J978,0)</f>
        <v>0</v>
      </c>
      <c r="BI978" s="138">
        <f>IF(N978="nulová",J978,0)</f>
        <v>0</v>
      </c>
      <c r="BJ978" s="15" t="s">
        <v>84</v>
      </c>
      <c r="BK978" s="138">
        <f>ROUND(I978*H978,2)</f>
        <v>0</v>
      </c>
      <c r="BL978" s="15" t="s">
        <v>214</v>
      </c>
      <c r="BM978" s="246" t="s">
        <v>1977</v>
      </c>
    </row>
    <row r="979" spans="1:65" s="2" customFormat="1" ht="16.5" customHeight="1">
      <c r="A979" s="38"/>
      <c r="B979" s="39"/>
      <c r="C979" s="247" t="s">
        <v>1978</v>
      </c>
      <c r="D979" s="247" t="s">
        <v>221</v>
      </c>
      <c r="E979" s="248" t="s">
        <v>954</v>
      </c>
      <c r="F979" s="249" t="s">
        <v>955</v>
      </c>
      <c r="G979" s="250" t="s">
        <v>239</v>
      </c>
      <c r="H979" s="251">
        <v>2</v>
      </c>
      <c r="I979" s="252"/>
      <c r="J979" s="253">
        <f>ROUND(I979*H979,2)</f>
        <v>0</v>
      </c>
      <c r="K979" s="254"/>
      <c r="L979" s="255"/>
      <c r="M979" s="256" t="s">
        <v>1</v>
      </c>
      <c r="N979" s="257" t="s">
        <v>44</v>
      </c>
      <c r="O979" s="91"/>
      <c r="P979" s="244">
        <f>O979*H979</f>
        <v>0</v>
      </c>
      <c r="Q979" s="244">
        <v>0.00015</v>
      </c>
      <c r="R979" s="244">
        <f>Q979*H979</f>
        <v>0.0003</v>
      </c>
      <c r="S979" s="244">
        <v>0</v>
      </c>
      <c r="T979" s="245">
        <f>S979*H979</f>
        <v>0</v>
      </c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R979" s="246" t="s">
        <v>234</v>
      </c>
      <c r="AT979" s="246" t="s">
        <v>221</v>
      </c>
      <c r="AU979" s="246" t="s">
        <v>555</v>
      </c>
      <c r="AY979" s="15" t="s">
        <v>209</v>
      </c>
      <c r="BE979" s="138">
        <f>IF(N979="základní",J979,0)</f>
        <v>0</v>
      </c>
      <c r="BF979" s="138">
        <f>IF(N979="snížená",J979,0)</f>
        <v>0</v>
      </c>
      <c r="BG979" s="138">
        <f>IF(N979="zákl. přenesená",J979,0)</f>
        <v>0</v>
      </c>
      <c r="BH979" s="138">
        <f>IF(N979="sníž. přenesená",J979,0)</f>
        <v>0</v>
      </c>
      <c r="BI979" s="138">
        <f>IF(N979="nulová",J979,0)</f>
        <v>0</v>
      </c>
      <c r="BJ979" s="15" t="s">
        <v>84</v>
      </c>
      <c r="BK979" s="138">
        <f>ROUND(I979*H979,2)</f>
        <v>0</v>
      </c>
      <c r="BL979" s="15" t="s">
        <v>214</v>
      </c>
      <c r="BM979" s="246" t="s">
        <v>1979</v>
      </c>
    </row>
    <row r="980" spans="1:65" s="2" customFormat="1" ht="16.5" customHeight="1">
      <c r="A980" s="38"/>
      <c r="B980" s="39"/>
      <c r="C980" s="247" t="s">
        <v>1980</v>
      </c>
      <c r="D980" s="247" t="s">
        <v>221</v>
      </c>
      <c r="E980" s="248" t="s">
        <v>958</v>
      </c>
      <c r="F980" s="249" t="s">
        <v>378</v>
      </c>
      <c r="G980" s="250" t="s">
        <v>379</v>
      </c>
      <c r="H980" s="251">
        <v>40</v>
      </c>
      <c r="I980" s="252"/>
      <c r="J980" s="253">
        <f>ROUND(I980*H980,2)</f>
        <v>0</v>
      </c>
      <c r="K980" s="254"/>
      <c r="L980" s="255"/>
      <c r="M980" s="256" t="s">
        <v>1</v>
      </c>
      <c r="N980" s="257" t="s">
        <v>44</v>
      </c>
      <c r="O980" s="91"/>
      <c r="P980" s="244">
        <f>O980*H980</f>
        <v>0</v>
      </c>
      <c r="Q980" s="244">
        <v>0.001</v>
      </c>
      <c r="R980" s="244">
        <f>Q980*H980</f>
        <v>0.04</v>
      </c>
      <c r="S980" s="244">
        <v>0</v>
      </c>
      <c r="T980" s="245">
        <f>S980*H980</f>
        <v>0</v>
      </c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R980" s="246" t="s">
        <v>234</v>
      </c>
      <c r="AT980" s="246" t="s">
        <v>221</v>
      </c>
      <c r="AU980" s="246" t="s">
        <v>555</v>
      </c>
      <c r="AY980" s="15" t="s">
        <v>209</v>
      </c>
      <c r="BE980" s="138">
        <f>IF(N980="základní",J980,0)</f>
        <v>0</v>
      </c>
      <c r="BF980" s="138">
        <f>IF(N980="snížená",J980,0)</f>
        <v>0</v>
      </c>
      <c r="BG980" s="138">
        <f>IF(N980="zákl. přenesená",J980,0)</f>
        <v>0</v>
      </c>
      <c r="BH980" s="138">
        <f>IF(N980="sníž. přenesená",J980,0)</f>
        <v>0</v>
      </c>
      <c r="BI980" s="138">
        <f>IF(N980="nulová",J980,0)</f>
        <v>0</v>
      </c>
      <c r="BJ980" s="15" t="s">
        <v>84</v>
      </c>
      <c r="BK980" s="138">
        <f>ROUND(I980*H980,2)</f>
        <v>0</v>
      </c>
      <c r="BL980" s="15" t="s">
        <v>214</v>
      </c>
      <c r="BM980" s="246" t="s">
        <v>1981</v>
      </c>
    </row>
    <row r="981" spans="1:65" s="2" customFormat="1" ht="24.15" customHeight="1">
      <c r="A981" s="38"/>
      <c r="B981" s="39"/>
      <c r="C981" s="234" t="s">
        <v>1982</v>
      </c>
      <c r="D981" s="234" t="s">
        <v>210</v>
      </c>
      <c r="E981" s="235" t="s">
        <v>961</v>
      </c>
      <c r="F981" s="236" t="s">
        <v>962</v>
      </c>
      <c r="G981" s="237" t="s">
        <v>246</v>
      </c>
      <c r="H981" s="238">
        <v>20</v>
      </c>
      <c r="I981" s="239"/>
      <c r="J981" s="240">
        <f>ROUND(I981*H981,2)</f>
        <v>0</v>
      </c>
      <c r="K981" s="241"/>
      <c r="L981" s="41"/>
      <c r="M981" s="242" t="s">
        <v>1</v>
      </c>
      <c r="N981" s="243" t="s">
        <v>44</v>
      </c>
      <c r="O981" s="91"/>
      <c r="P981" s="244">
        <f>O981*H981</f>
        <v>0</v>
      </c>
      <c r="Q981" s="244">
        <v>0</v>
      </c>
      <c r="R981" s="244">
        <f>Q981*H981</f>
        <v>0</v>
      </c>
      <c r="S981" s="244">
        <v>0</v>
      </c>
      <c r="T981" s="245">
        <f>S981*H981</f>
        <v>0</v>
      </c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R981" s="246" t="s">
        <v>214</v>
      </c>
      <c r="AT981" s="246" t="s">
        <v>210</v>
      </c>
      <c r="AU981" s="246" t="s">
        <v>555</v>
      </c>
      <c r="AY981" s="15" t="s">
        <v>209</v>
      </c>
      <c r="BE981" s="138">
        <f>IF(N981="základní",J981,0)</f>
        <v>0</v>
      </c>
      <c r="BF981" s="138">
        <f>IF(N981="snížená",J981,0)</f>
        <v>0</v>
      </c>
      <c r="BG981" s="138">
        <f>IF(N981="zákl. přenesená",J981,0)</f>
        <v>0</v>
      </c>
      <c r="BH981" s="138">
        <f>IF(N981="sníž. přenesená",J981,0)</f>
        <v>0</v>
      </c>
      <c r="BI981" s="138">
        <f>IF(N981="nulová",J981,0)</f>
        <v>0</v>
      </c>
      <c r="BJ981" s="15" t="s">
        <v>84</v>
      </c>
      <c r="BK981" s="138">
        <f>ROUND(I981*H981,2)</f>
        <v>0</v>
      </c>
      <c r="BL981" s="15" t="s">
        <v>214</v>
      </c>
      <c r="BM981" s="246" t="s">
        <v>1983</v>
      </c>
    </row>
    <row r="982" spans="1:65" s="2" customFormat="1" ht="24.15" customHeight="1">
      <c r="A982" s="38"/>
      <c r="B982" s="39"/>
      <c r="C982" s="234" t="s">
        <v>1984</v>
      </c>
      <c r="D982" s="234" t="s">
        <v>210</v>
      </c>
      <c r="E982" s="235" t="s">
        <v>965</v>
      </c>
      <c r="F982" s="236" t="s">
        <v>966</v>
      </c>
      <c r="G982" s="237" t="s">
        <v>246</v>
      </c>
      <c r="H982" s="238">
        <v>20</v>
      </c>
      <c r="I982" s="239"/>
      <c r="J982" s="240">
        <f>ROUND(I982*H982,2)</f>
        <v>0</v>
      </c>
      <c r="K982" s="241"/>
      <c r="L982" s="41"/>
      <c r="M982" s="242" t="s">
        <v>1</v>
      </c>
      <c r="N982" s="243" t="s">
        <v>44</v>
      </c>
      <c r="O982" s="91"/>
      <c r="P982" s="244">
        <f>O982*H982</f>
        <v>0</v>
      </c>
      <c r="Q982" s="244">
        <v>0</v>
      </c>
      <c r="R982" s="244">
        <f>Q982*H982</f>
        <v>0</v>
      </c>
      <c r="S982" s="244">
        <v>0</v>
      </c>
      <c r="T982" s="245">
        <f>S982*H982</f>
        <v>0</v>
      </c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R982" s="246" t="s">
        <v>214</v>
      </c>
      <c r="AT982" s="246" t="s">
        <v>210</v>
      </c>
      <c r="AU982" s="246" t="s">
        <v>555</v>
      </c>
      <c r="AY982" s="15" t="s">
        <v>209</v>
      </c>
      <c r="BE982" s="138">
        <f>IF(N982="základní",J982,0)</f>
        <v>0</v>
      </c>
      <c r="BF982" s="138">
        <f>IF(N982="snížená",J982,0)</f>
        <v>0</v>
      </c>
      <c r="BG982" s="138">
        <f>IF(N982="zákl. přenesená",J982,0)</f>
        <v>0</v>
      </c>
      <c r="BH982" s="138">
        <f>IF(N982="sníž. přenesená",J982,0)</f>
        <v>0</v>
      </c>
      <c r="BI982" s="138">
        <f>IF(N982="nulová",J982,0)</f>
        <v>0</v>
      </c>
      <c r="BJ982" s="15" t="s">
        <v>84</v>
      </c>
      <c r="BK982" s="138">
        <f>ROUND(I982*H982,2)</f>
        <v>0</v>
      </c>
      <c r="BL982" s="15" t="s">
        <v>214</v>
      </c>
      <c r="BM982" s="246" t="s">
        <v>1985</v>
      </c>
    </row>
    <row r="983" spans="1:65" s="2" customFormat="1" ht="16.5" customHeight="1">
      <c r="A983" s="38"/>
      <c r="B983" s="39"/>
      <c r="C983" s="234" t="s">
        <v>1986</v>
      </c>
      <c r="D983" s="234" t="s">
        <v>210</v>
      </c>
      <c r="E983" s="235" t="s">
        <v>280</v>
      </c>
      <c r="F983" s="236" t="s">
        <v>281</v>
      </c>
      <c r="G983" s="237" t="s">
        <v>282</v>
      </c>
      <c r="H983" s="238">
        <v>10.5</v>
      </c>
      <c r="I983" s="239"/>
      <c r="J983" s="240">
        <f>ROUND(I983*H983,2)</f>
        <v>0</v>
      </c>
      <c r="K983" s="241"/>
      <c r="L983" s="41"/>
      <c r="M983" s="242" t="s">
        <v>1</v>
      </c>
      <c r="N983" s="243" t="s">
        <v>44</v>
      </c>
      <c r="O983" s="91"/>
      <c r="P983" s="244">
        <f>O983*H983</f>
        <v>0</v>
      </c>
      <c r="Q983" s="244">
        <v>0</v>
      </c>
      <c r="R983" s="244">
        <f>Q983*H983</f>
        <v>0</v>
      </c>
      <c r="S983" s="244">
        <v>0</v>
      </c>
      <c r="T983" s="245">
        <f>S983*H983</f>
        <v>0</v>
      </c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R983" s="246" t="s">
        <v>214</v>
      </c>
      <c r="AT983" s="246" t="s">
        <v>210</v>
      </c>
      <c r="AU983" s="246" t="s">
        <v>555</v>
      </c>
      <c r="AY983" s="15" t="s">
        <v>209</v>
      </c>
      <c r="BE983" s="138">
        <f>IF(N983="základní",J983,0)</f>
        <v>0</v>
      </c>
      <c r="BF983" s="138">
        <f>IF(N983="snížená",J983,0)</f>
        <v>0</v>
      </c>
      <c r="BG983" s="138">
        <f>IF(N983="zákl. přenesená",J983,0)</f>
        <v>0</v>
      </c>
      <c r="BH983" s="138">
        <f>IF(N983="sníž. přenesená",J983,0)</f>
        <v>0</v>
      </c>
      <c r="BI983" s="138">
        <f>IF(N983="nulová",J983,0)</f>
        <v>0</v>
      </c>
      <c r="BJ983" s="15" t="s">
        <v>84</v>
      </c>
      <c r="BK983" s="138">
        <f>ROUND(I983*H983,2)</f>
        <v>0</v>
      </c>
      <c r="BL983" s="15" t="s">
        <v>214</v>
      </c>
      <c r="BM983" s="246" t="s">
        <v>1987</v>
      </c>
    </row>
    <row r="984" spans="1:65" s="2" customFormat="1" ht="16.5" customHeight="1">
      <c r="A984" s="38"/>
      <c r="B984" s="39"/>
      <c r="C984" s="234" t="s">
        <v>1988</v>
      </c>
      <c r="D984" s="234" t="s">
        <v>210</v>
      </c>
      <c r="E984" s="235" t="s">
        <v>300</v>
      </c>
      <c r="F984" s="236" t="s">
        <v>301</v>
      </c>
      <c r="G984" s="237" t="s">
        <v>282</v>
      </c>
      <c r="H984" s="238">
        <v>10.5</v>
      </c>
      <c r="I984" s="239"/>
      <c r="J984" s="240">
        <f>ROUND(I984*H984,2)</f>
        <v>0</v>
      </c>
      <c r="K984" s="241"/>
      <c r="L984" s="41"/>
      <c r="M984" s="242" t="s">
        <v>1</v>
      </c>
      <c r="N984" s="243" t="s">
        <v>44</v>
      </c>
      <c r="O984" s="91"/>
      <c r="P984" s="244">
        <f>O984*H984</f>
        <v>0</v>
      </c>
      <c r="Q984" s="244">
        <v>0</v>
      </c>
      <c r="R984" s="244">
        <f>Q984*H984</f>
        <v>0</v>
      </c>
      <c r="S984" s="244">
        <v>0</v>
      </c>
      <c r="T984" s="245">
        <f>S984*H984</f>
        <v>0</v>
      </c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R984" s="246" t="s">
        <v>214</v>
      </c>
      <c r="AT984" s="246" t="s">
        <v>210</v>
      </c>
      <c r="AU984" s="246" t="s">
        <v>555</v>
      </c>
      <c r="AY984" s="15" t="s">
        <v>209</v>
      </c>
      <c r="BE984" s="138">
        <f>IF(N984="základní",J984,0)</f>
        <v>0</v>
      </c>
      <c r="BF984" s="138">
        <f>IF(N984="snížená",J984,0)</f>
        <v>0</v>
      </c>
      <c r="BG984" s="138">
        <f>IF(N984="zákl. přenesená",J984,0)</f>
        <v>0</v>
      </c>
      <c r="BH984" s="138">
        <f>IF(N984="sníž. přenesená",J984,0)</f>
        <v>0</v>
      </c>
      <c r="BI984" s="138">
        <f>IF(N984="nulová",J984,0)</f>
        <v>0</v>
      </c>
      <c r="BJ984" s="15" t="s">
        <v>84</v>
      </c>
      <c r="BK984" s="138">
        <f>ROUND(I984*H984,2)</f>
        <v>0</v>
      </c>
      <c r="BL984" s="15" t="s">
        <v>214</v>
      </c>
      <c r="BM984" s="246" t="s">
        <v>1989</v>
      </c>
    </row>
    <row r="985" spans="1:65" s="2" customFormat="1" ht="24.15" customHeight="1">
      <c r="A985" s="38"/>
      <c r="B985" s="39"/>
      <c r="C985" s="247" t="s">
        <v>1990</v>
      </c>
      <c r="D985" s="247" t="s">
        <v>221</v>
      </c>
      <c r="E985" s="248" t="s">
        <v>993</v>
      </c>
      <c r="F985" s="249" t="s">
        <v>253</v>
      </c>
      <c r="G985" s="250" t="s">
        <v>246</v>
      </c>
      <c r="H985" s="251">
        <v>23</v>
      </c>
      <c r="I985" s="252"/>
      <c r="J985" s="253">
        <f>ROUND(I985*H985,2)</f>
        <v>0</v>
      </c>
      <c r="K985" s="254"/>
      <c r="L985" s="255"/>
      <c r="M985" s="256" t="s">
        <v>1</v>
      </c>
      <c r="N985" s="257" t="s">
        <v>44</v>
      </c>
      <c r="O985" s="91"/>
      <c r="P985" s="244">
        <f>O985*H985</f>
        <v>0</v>
      </c>
      <c r="Q985" s="244">
        <v>0.00019</v>
      </c>
      <c r="R985" s="244">
        <f>Q985*H985</f>
        <v>0.004370000000000001</v>
      </c>
      <c r="S985" s="244">
        <v>0</v>
      </c>
      <c r="T985" s="245">
        <f>S985*H985</f>
        <v>0</v>
      </c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R985" s="246" t="s">
        <v>234</v>
      </c>
      <c r="AT985" s="246" t="s">
        <v>221</v>
      </c>
      <c r="AU985" s="246" t="s">
        <v>555</v>
      </c>
      <c r="AY985" s="15" t="s">
        <v>209</v>
      </c>
      <c r="BE985" s="138">
        <f>IF(N985="základní",J985,0)</f>
        <v>0</v>
      </c>
      <c r="BF985" s="138">
        <f>IF(N985="snížená",J985,0)</f>
        <v>0</v>
      </c>
      <c r="BG985" s="138">
        <f>IF(N985="zákl. přenesená",J985,0)</f>
        <v>0</v>
      </c>
      <c r="BH985" s="138">
        <f>IF(N985="sníž. přenesená",J985,0)</f>
        <v>0</v>
      </c>
      <c r="BI985" s="138">
        <f>IF(N985="nulová",J985,0)</f>
        <v>0</v>
      </c>
      <c r="BJ985" s="15" t="s">
        <v>84</v>
      </c>
      <c r="BK985" s="138">
        <f>ROUND(I985*H985,2)</f>
        <v>0</v>
      </c>
      <c r="BL985" s="15" t="s">
        <v>214</v>
      </c>
      <c r="BM985" s="246" t="s">
        <v>1991</v>
      </c>
    </row>
    <row r="986" spans="1:65" s="2" customFormat="1" ht="16.5" customHeight="1">
      <c r="A986" s="38"/>
      <c r="B986" s="39"/>
      <c r="C986" s="247" t="s">
        <v>1992</v>
      </c>
      <c r="D986" s="247" t="s">
        <v>221</v>
      </c>
      <c r="E986" s="248" t="s">
        <v>257</v>
      </c>
      <c r="F986" s="249" t="s">
        <v>258</v>
      </c>
      <c r="G986" s="250" t="s">
        <v>259</v>
      </c>
      <c r="H986" s="251">
        <v>0.021</v>
      </c>
      <c r="I986" s="252"/>
      <c r="J986" s="253">
        <f>ROUND(I986*H986,2)</f>
        <v>0</v>
      </c>
      <c r="K986" s="254"/>
      <c r="L986" s="255"/>
      <c r="M986" s="256" t="s">
        <v>1</v>
      </c>
      <c r="N986" s="257" t="s">
        <v>44</v>
      </c>
      <c r="O986" s="91"/>
      <c r="P986" s="244">
        <f>O986*H986</f>
        <v>0</v>
      </c>
      <c r="Q986" s="244">
        <v>0.9</v>
      </c>
      <c r="R986" s="244">
        <f>Q986*H986</f>
        <v>0.0189</v>
      </c>
      <c r="S986" s="244">
        <v>0</v>
      </c>
      <c r="T986" s="245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46" t="s">
        <v>234</v>
      </c>
      <c r="AT986" s="246" t="s">
        <v>221</v>
      </c>
      <c r="AU986" s="246" t="s">
        <v>555</v>
      </c>
      <c r="AY986" s="15" t="s">
        <v>209</v>
      </c>
      <c r="BE986" s="138">
        <f>IF(N986="základní",J986,0)</f>
        <v>0</v>
      </c>
      <c r="BF986" s="138">
        <f>IF(N986="snížená",J986,0)</f>
        <v>0</v>
      </c>
      <c r="BG986" s="138">
        <f>IF(N986="zákl. přenesená",J986,0)</f>
        <v>0</v>
      </c>
      <c r="BH986" s="138">
        <f>IF(N986="sníž. přenesená",J986,0)</f>
        <v>0</v>
      </c>
      <c r="BI986" s="138">
        <f>IF(N986="nulová",J986,0)</f>
        <v>0</v>
      </c>
      <c r="BJ986" s="15" t="s">
        <v>84</v>
      </c>
      <c r="BK986" s="138">
        <f>ROUND(I986*H986,2)</f>
        <v>0</v>
      </c>
      <c r="BL986" s="15" t="s">
        <v>214</v>
      </c>
      <c r="BM986" s="246" t="s">
        <v>1993</v>
      </c>
    </row>
    <row r="987" spans="1:65" s="2" customFormat="1" ht="21.75" customHeight="1">
      <c r="A987" s="38"/>
      <c r="B987" s="39"/>
      <c r="C987" s="247" t="s">
        <v>1994</v>
      </c>
      <c r="D987" s="247" t="s">
        <v>221</v>
      </c>
      <c r="E987" s="248" t="s">
        <v>262</v>
      </c>
      <c r="F987" s="249" t="s">
        <v>263</v>
      </c>
      <c r="G987" s="250" t="s">
        <v>246</v>
      </c>
      <c r="H987" s="251">
        <v>21</v>
      </c>
      <c r="I987" s="252"/>
      <c r="J987" s="253">
        <f>ROUND(I987*H987,2)</f>
        <v>0</v>
      </c>
      <c r="K987" s="254"/>
      <c r="L987" s="255"/>
      <c r="M987" s="256" t="s">
        <v>1</v>
      </c>
      <c r="N987" s="257" t="s">
        <v>44</v>
      </c>
      <c r="O987" s="91"/>
      <c r="P987" s="244">
        <f>O987*H987</f>
        <v>0</v>
      </c>
      <c r="Q987" s="244">
        <v>0</v>
      </c>
      <c r="R987" s="244">
        <f>Q987*H987</f>
        <v>0</v>
      </c>
      <c r="S987" s="244">
        <v>0</v>
      </c>
      <c r="T987" s="245">
        <f>S987*H987</f>
        <v>0</v>
      </c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R987" s="246" t="s">
        <v>234</v>
      </c>
      <c r="AT987" s="246" t="s">
        <v>221</v>
      </c>
      <c r="AU987" s="246" t="s">
        <v>555</v>
      </c>
      <c r="AY987" s="15" t="s">
        <v>209</v>
      </c>
      <c r="BE987" s="138">
        <f>IF(N987="základní",J987,0)</f>
        <v>0</v>
      </c>
      <c r="BF987" s="138">
        <f>IF(N987="snížená",J987,0)</f>
        <v>0</v>
      </c>
      <c r="BG987" s="138">
        <f>IF(N987="zákl. přenesená",J987,0)</f>
        <v>0</v>
      </c>
      <c r="BH987" s="138">
        <f>IF(N987="sníž. přenesená",J987,0)</f>
        <v>0</v>
      </c>
      <c r="BI987" s="138">
        <f>IF(N987="nulová",J987,0)</f>
        <v>0</v>
      </c>
      <c r="BJ987" s="15" t="s">
        <v>84</v>
      </c>
      <c r="BK987" s="138">
        <f>ROUND(I987*H987,2)</f>
        <v>0</v>
      </c>
      <c r="BL987" s="15" t="s">
        <v>214</v>
      </c>
      <c r="BM987" s="246" t="s">
        <v>1995</v>
      </c>
    </row>
    <row r="988" spans="1:65" s="2" customFormat="1" ht="16.5" customHeight="1">
      <c r="A988" s="38"/>
      <c r="B988" s="39"/>
      <c r="C988" s="234" t="s">
        <v>1996</v>
      </c>
      <c r="D988" s="234" t="s">
        <v>210</v>
      </c>
      <c r="E988" s="235" t="s">
        <v>266</v>
      </c>
      <c r="F988" s="236" t="s">
        <v>267</v>
      </c>
      <c r="G988" s="237" t="s">
        <v>246</v>
      </c>
      <c r="H988" s="238">
        <v>21</v>
      </c>
      <c r="I988" s="239"/>
      <c r="J988" s="240">
        <f>ROUND(I988*H988,2)</f>
        <v>0</v>
      </c>
      <c r="K988" s="241"/>
      <c r="L988" s="41"/>
      <c r="M988" s="242" t="s">
        <v>1</v>
      </c>
      <c r="N988" s="243" t="s">
        <v>44</v>
      </c>
      <c r="O988" s="91"/>
      <c r="P988" s="244">
        <f>O988*H988</f>
        <v>0</v>
      </c>
      <c r="Q988" s="244">
        <v>0</v>
      </c>
      <c r="R988" s="244">
        <f>Q988*H988</f>
        <v>0</v>
      </c>
      <c r="S988" s="244">
        <v>0</v>
      </c>
      <c r="T988" s="245">
        <f>S988*H988</f>
        <v>0</v>
      </c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R988" s="246" t="s">
        <v>214</v>
      </c>
      <c r="AT988" s="246" t="s">
        <v>210</v>
      </c>
      <c r="AU988" s="246" t="s">
        <v>555</v>
      </c>
      <c r="AY988" s="15" t="s">
        <v>209</v>
      </c>
      <c r="BE988" s="138">
        <f>IF(N988="základní",J988,0)</f>
        <v>0</v>
      </c>
      <c r="BF988" s="138">
        <f>IF(N988="snížená",J988,0)</f>
        <v>0</v>
      </c>
      <c r="BG988" s="138">
        <f>IF(N988="zákl. přenesená",J988,0)</f>
        <v>0</v>
      </c>
      <c r="BH988" s="138">
        <f>IF(N988="sníž. přenesená",J988,0)</f>
        <v>0</v>
      </c>
      <c r="BI988" s="138">
        <f>IF(N988="nulová",J988,0)</f>
        <v>0</v>
      </c>
      <c r="BJ988" s="15" t="s">
        <v>84</v>
      </c>
      <c r="BK988" s="138">
        <f>ROUND(I988*H988,2)</f>
        <v>0</v>
      </c>
      <c r="BL988" s="15" t="s">
        <v>214</v>
      </c>
      <c r="BM988" s="246" t="s">
        <v>1997</v>
      </c>
    </row>
    <row r="989" spans="1:65" s="2" customFormat="1" ht="24.15" customHeight="1">
      <c r="A989" s="38"/>
      <c r="B989" s="39"/>
      <c r="C989" s="234" t="s">
        <v>1998</v>
      </c>
      <c r="D989" s="234" t="s">
        <v>210</v>
      </c>
      <c r="E989" s="235" t="s">
        <v>244</v>
      </c>
      <c r="F989" s="236" t="s">
        <v>245</v>
      </c>
      <c r="G989" s="237" t="s">
        <v>246</v>
      </c>
      <c r="H989" s="238">
        <v>21</v>
      </c>
      <c r="I989" s="239"/>
      <c r="J989" s="240">
        <f>ROUND(I989*H989,2)</f>
        <v>0</v>
      </c>
      <c r="K989" s="241"/>
      <c r="L989" s="41"/>
      <c r="M989" s="242" t="s">
        <v>1</v>
      </c>
      <c r="N989" s="243" t="s">
        <v>44</v>
      </c>
      <c r="O989" s="91"/>
      <c r="P989" s="244">
        <f>O989*H989</f>
        <v>0</v>
      </c>
      <c r="Q989" s="244">
        <v>0</v>
      </c>
      <c r="R989" s="244">
        <f>Q989*H989</f>
        <v>0</v>
      </c>
      <c r="S989" s="244">
        <v>0</v>
      </c>
      <c r="T989" s="245">
        <f>S989*H989</f>
        <v>0</v>
      </c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R989" s="246" t="s">
        <v>214</v>
      </c>
      <c r="AT989" s="246" t="s">
        <v>210</v>
      </c>
      <c r="AU989" s="246" t="s">
        <v>555</v>
      </c>
      <c r="AY989" s="15" t="s">
        <v>209</v>
      </c>
      <c r="BE989" s="138">
        <f>IF(N989="základní",J989,0)</f>
        <v>0</v>
      </c>
      <c r="BF989" s="138">
        <f>IF(N989="snížená",J989,0)</f>
        <v>0</v>
      </c>
      <c r="BG989" s="138">
        <f>IF(N989="zákl. přenesená",J989,0)</f>
        <v>0</v>
      </c>
      <c r="BH989" s="138">
        <f>IF(N989="sníž. přenesená",J989,0)</f>
        <v>0</v>
      </c>
      <c r="BI989" s="138">
        <f>IF(N989="nulová",J989,0)</f>
        <v>0</v>
      </c>
      <c r="BJ989" s="15" t="s">
        <v>84</v>
      </c>
      <c r="BK989" s="138">
        <f>ROUND(I989*H989,2)</f>
        <v>0</v>
      </c>
      <c r="BL989" s="15" t="s">
        <v>214</v>
      </c>
      <c r="BM989" s="246" t="s">
        <v>1999</v>
      </c>
    </row>
    <row r="990" spans="1:65" s="2" customFormat="1" ht="24.15" customHeight="1">
      <c r="A990" s="38"/>
      <c r="B990" s="39"/>
      <c r="C990" s="234" t="s">
        <v>2000</v>
      </c>
      <c r="D990" s="234" t="s">
        <v>210</v>
      </c>
      <c r="E990" s="235" t="s">
        <v>248</v>
      </c>
      <c r="F990" s="236" t="s">
        <v>249</v>
      </c>
      <c r="G990" s="237" t="s">
        <v>246</v>
      </c>
      <c r="H990" s="238">
        <v>21</v>
      </c>
      <c r="I990" s="239"/>
      <c r="J990" s="240">
        <f>ROUND(I990*H990,2)</f>
        <v>0</v>
      </c>
      <c r="K990" s="241"/>
      <c r="L990" s="41"/>
      <c r="M990" s="242" t="s">
        <v>1</v>
      </c>
      <c r="N990" s="243" t="s">
        <v>44</v>
      </c>
      <c r="O990" s="91"/>
      <c r="P990" s="244">
        <f>O990*H990</f>
        <v>0</v>
      </c>
      <c r="Q990" s="244">
        <v>0</v>
      </c>
      <c r="R990" s="244">
        <f>Q990*H990</f>
        <v>0</v>
      </c>
      <c r="S990" s="244">
        <v>0</v>
      </c>
      <c r="T990" s="245">
        <f>S990*H990</f>
        <v>0</v>
      </c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R990" s="246" t="s">
        <v>214</v>
      </c>
      <c r="AT990" s="246" t="s">
        <v>210</v>
      </c>
      <c r="AU990" s="246" t="s">
        <v>555</v>
      </c>
      <c r="AY990" s="15" t="s">
        <v>209</v>
      </c>
      <c r="BE990" s="138">
        <f>IF(N990="základní",J990,0)</f>
        <v>0</v>
      </c>
      <c r="BF990" s="138">
        <f>IF(N990="snížená",J990,0)</f>
        <v>0</v>
      </c>
      <c r="BG990" s="138">
        <f>IF(N990="zákl. přenesená",J990,0)</f>
        <v>0</v>
      </c>
      <c r="BH990" s="138">
        <f>IF(N990="sníž. přenesená",J990,0)</f>
        <v>0</v>
      </c>
      <c r="BI990" s="138">
        <f>IF(N990="nulová",J990,0)</f>
        <v>0</v>
      </c>
      <c r="BJ990" s="15" t="s">
        <v>84</v>
      </c>
      <c r="BK990" s="138">
        <f>ROUND(I990*H990,2)</f>
        <v>0</v>
      </c>
      <c r="BL990" s="15" t="s">
        <v>214</v>
      </c>
      <c r="BM990" s="246" t="s">
        <v>2001</v>
      </c>
    </row>
    <row r="991" spans="1:63" s="13" customFormat="1" ht="20.85" customHeight="1">
      <c r="A991" s="13"/>
      <c r="B991" s="260"/>
      <c r="C991" s="261"/>
      <c r="D991" s="262" t="s">
        <v>78</v>
      </c>
      <c r="E991" s="262" t="s">
        <v>2002</v>
      </c>
      <c r="F991" s="262" t="s">
        <v>2003</v>
      </c>
      <c r="G991" s="261"/>
      <c r="H991" s="261"/>
      <c r="I991" s="263"/>
      <c r="J991" s="264">
        <f>BK991</f>
        <v>0</v>
      </c>
      <c r="K991" s="261"/>
      <c r="L991" s="265"/>
      <c r="M991" s="266"/>
      <c r="N991" s="267"/>
      <c r="O991" s="267"/>
      <c r="P991" s="268">
        <f>SUM(P992:P998)</f>
        <v>0</v>
      </c>
      <c r="Q991" s="267"/>
      <c r="R991" s="268">
        <f>SUM(R992:R998)</f>
        <v>0</v>
      </c>
      <c r="S991" s="267"/>
      <c r="T991" s="269">
        <f>SUM(T992:T998)</f>
        <v>0</v>
      </c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R991" s="270" t="s">
        <v>84</v>
      </c>
      <c r="AT991" s="271" t="s">
        <v>78</v>
      </c>
      <c r="AU991" s="271" t="s">
        <v>555</v>
      </c>
      <c r="AY991" s="270" t="s">
        <v>209</v>
      </c>
      <c r="BK991" s="272">
        <f>SUM(BK992:BK998)</f>
        <v>0</v>
      </c>
    </row>
    <row r="992" spans="1:65" s="2" customFormat="1" ht="16.5" customHeight="1">
      <c r="A992" s="38"/>
      <c r="B992" s="39"/>
      <c r="C992" s="234" t="s">
        <v>2004</v>
      </c>
      <c r="D992" s="234" t="s">
        <v>210</v>
      </c>
      <c r="E992" s="235" t="s">
        <v>1009</v>
      </c>
      <c r="F992" s="236" t="s">
        <v>281</v>
      </c>
      <c r="G992" s="237" t="s">
        <v>282</v>
      </c>
      <c r="H992" s="238">
        <v>0.49</v>
      </c>
      <c r="I992" s="239"/>
      <c r="J992" s="240">
        <f>ROUND(I992*H992,2)</f>
        <v>0</v>
      </c>
      <c r="K992" s="241"/>
      <c r="L992" s="41"/>
      <c r="M992" s="242" t="s">
        <v>1</v>
      </c>
      <c r="N992" s="243" t="s">
        <v>44</v>
      </c>
      <c r="O992" s="91"/>
      <c r="P992" s="244">
        <f>O992*H992</f>
        <v>0</v>
      </c>
      <c r="Q992" s="244">
        <v>0</v>
      </c>
      <c r="R992" s="244">
        <f>Q992*H992</f>
        <v>0</v>
      </c>
      <c r="S992" s="244">
        <v>0</v>
      </c>
      <c r="T992" s="245">
        <f>S992*H992</f>
        <v>0</v>
      </c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R992" s="246" t="s">
        <v>214</v>
      </c>
      <c r="AT992" s="246" t="s">
        <v>210</v>
      </c>
      <c r="AU992" s="246" t="s">
        <v>234</v>
      </c>
      <c r="AY992" s="15" t="s">
        <v>209</v>
      </c>
      <c r="BE992" s="138">
        <f>IF(N992="základní",J992,0)</f>
        <v>0</v>
      </c>
      <c r="BF992" s="138">
        <f>IF(N992="snížená",J992,0)</f>
        <v>0</v>
      </c>
      <c r="BG992" s="138">
        <f>IF(N992="zákl. přenesená",J992,0)</f>
        <v>0</v>
      </c>
      <c r="BH992" s="138">
        <f>IF(N992="sníž. přenesená",J992,0)</f>
        <v>0</v>
      </c>
      <c r="BI992" s="138">
        <f>IF(N992="nulová",J992,0)</f>
        <v>0</v>
      </c>
      <c r="BJ992" s="15" t="s">
        <v>84</v>
      </c>
      <c r="BK992" s="138">
        <f>ROUND(I992*H992,2)</f>
        <v>0</v>
      </c>
      <c r="BL992" s="15" t="s">
        <v>214</v>
      </c>
      <c r="BM992" s="246" t="s">
        <v>2005</v>
      </c>
    </row>
    <row r="993" spans="1:65" s="2" customFormat="1" ht="24.15" customHeight="1">
      <c r="A993" s="38"/>
      <c r="B993" s="39"/>
      <c r="C993" s="234" t="s">
        <v>2006</v>
      </c>
      <c r="D993" s="234" t="s">
        <v>210</v>
      </c>
      <c r="E993" s="235" t="s">
        <v>211</v>
      </c>
      <c r="F993" s="236" t="s">
        <v>212</v>
      </c>
      <c r="G993" s="237" t="s">
        <v>213</v>
      </c>
      <c r="H993" s="238">
        <v>0.539</v>
      </c>
      <c r="I993" s="239"/>
      <c r="J993" s="240">
        <f>ROUND(I993*H993,2)</f>
        <v>0</v>
      </c>
      <c r="K993" s="241"/>
      <c r="L993" s="41"/>
      <c r="M993" s="242" t="s">
        <v>1</v>
      </c>
      <c r="N993" s="243" t="s">
        <v>44</v>
      </c>
      <c r="O993" s="91"/>
      <c r="P993" s="244">
        <f>O993*H993</f>
        <v>0</v>
      </c>
      <c r="Q993" s="244">
        <v>0</v>
      </c>
      <c r="R993" s="244">
        <f>Q993*H993</f>
        <v>0</v>
      </c>
      <c r="S993" s="244">
        <v>0</v>
      </c>
      <c r="T993" s="245">
        <f>S993*H993</f>
        <v>0</v>
      </c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R993" s="246" t="s">
        <v>214</v>
      </c>
      <c r="AT993" s="246" t="s">
        <v>210</v>
      </c>
      <c r="AU993" s="246" t="s">
        <v>234</v>
      </c>
      <c r="AY993" s="15" t="s">
        <v>209</v>
      </c>
      <c r="BE993" s="138">
        <f>IF(N993="základní",J993,0)</f>
        <v>0</v>
      </c>
      <c r="BF993" s="138">
        <f>IF(N993="snížená",J993,0)</f>
        <v>0</v>
      </c>
      <c r="BG993" s="138">
        <f>IF(N993="zákl. přenesená",J993,0)</f>
        <v>0</v>
      </c>
      <c r="BH993" s="138">
        <f>IF(N993="sníž. přenesená",J993,0)</f>
        <v>0</v>
      </c>
      <c r="BI993" s="138">
        <f>IF(N993="nulová",J993,0)</f>
        <v>0</v>
      </c>
      <c r="BJ993" s="15" t="s">
        <v>84</v>
      </c>
      <c r="BK993" s="138">
        <f>ROUND(I993*H993,2)</f>
        <v>0</v>
      </c>
      <c r="BL993" s="15" t="s">
        <v>214</v>
      </c>
      <c r="BM993" s="246" t="s">
        <v>2007</v>
      </c>
    </row>
    <row r="994" spans="1:65" s="2" customFormat="1" ht="16.5" customHeight="1">
      <c r="A994" s="38"/>
      <c r="B994" s="39"/>
      <c r="C994" s="247" t="s">
        <v>2008</v>
      </c>
      <c r="D994" s="247" t="s">
        <v>221</v>
      </c>
      <c r="E994" s="248" t="s">
        <v>316</v>
      </c>
      <c r="F994" s="249" t="s">
        <v>317</v>
      </c>
      <c r="G994" s="250" t="s">
        <v>239</v>
      </c>
      <c r="H994" s="251">
        <v>1</v>
      </c>
      <c r="I994" s="252"/>
      <c r="J994" s="253">
        <f>ROUND(I994*H994,2)</f>
        <v>0</v>
      </c>
      <c r="K994" s="254"/>
      <c r="L994" s="255"/>
      <c r="M994" s="256" t="s">
        <v>1</v>
      </c>
      <c r="N994" s="257" t="s">
        <v>44</v>
      </c>
      <c r="O994" s="91"/>
      <c r="P994" s="244">
        <f>O994*H994</f>
        <v>0</v>
      </c>
      <c r="Q994" s="244">
        <v>0</v>
      </c>
      <c r="R994" s="244">
        <f>Q994*H994</f>
        <v>0</v>
      </c>
      <c r="S994" s="244">
        <v>0</v>
      </c>
      <c r="T994" s="245">
        <f>S994*H994</f>
        <v>0</v>
      </c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R994" s="246" t="s">
        <v>234</v>
      </c>
      <c r="AT994" s="246" t="s">
        <v>221</v>
      </c>
      <c r="AU994" s="246" t="s">
        <v>234</v>
      </c>
      <c r="AY994" s="15" t="s">
        <v>209</v>
      </c>
      <c r="BE994" s="138">
        <f>IF(N994="základní",J994,0)</f>
        <v>0</v>
      </c>
      <c r="BF994" s="138">
        <f>IF(N994="snížená",J994,0)</f>
        <v>0</v>
      </c>
      <c r="BG994" s="138">
        <f>IF(N994="zákl. přenesená",J994,0)</f>
        <v>0</v>
      </c>
      <c r="BH994" s="138">
        <f>IF(N994="sníž. přenesená",J994,0)</f>
        <v>0</v>
      </c>
      <c r="BI994" s="138">
        <f>IF(N994="nulová",J994,0)</f>
        <v>0</v>
      </c>
      <c r="BJ994" s="15" t="s">
        <v>84</v>
      </c>
      <c r="BK994" s="138">
        <f>ROUND(I994*H994,2)</f>
        <v>0</v>
      </c>
      <c r="BL994" s="15" t="s">
        <v>214</v>
      </c>
      <c r="BM994" s="246" t="s">
        <v>2009</v>
      </c>
    </row>
    <row r="995" spans="1:65" s="2" customFormat="1" ht="16.5" customHeight="1">
      <c r="A995" s="38"/>
      <c r="B995" s="39"/>
      <c r="C995" s="247" t="s">
        <v>2010</v>
      </c>
      <c r="D995" s="247" t="s">
        <v>221</v>
      </c>
      <c r="E995" s="248" t="s">
        <v>1586</v>
      </c>
      <c r="F995" s="249" t="s">
        <v>1587</v>
      </c>
      <c r="G995" s="250" t="s">
        <v>239</v>
      </c>
      <c r="H995" s="251">
        <v>1</v>
      </c>
      <c r="I995" s="252"/>
      <c r="J995" s="253">
        <f>ROUND(I995*H995,2)</f>
        <v>0</v>
      </c>
      <c r="K995" s="254"/>
      <c r="L995" s="255"/>
      <c r="M995" s="256" t="s">
        <v>1</v>
      </c>
      <c r="N995" s="257" t="s">
        <v>44</v>
      </c>
      <c r="O995" s="91"/>
      <c r="P995" s="244">
        <f>O995*H995</f>
        <v>0</v>
      </c>
      <c r="Q995" s="244">
        <v>0</v>
      </c>
      <c r="R995" s="244">
        <f>Q995*H995</f>
        <v>0</v>
      </c>
      <c r="S995" s="244">
        <v>0</v>
      </c>
      <c r="T995" s="245">
        <f>S995*H995</f>
        <v>0</v>
      </c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R995" s="246" t="s">
        <v>234</v>
      </c>
      <c r="AT995" s="246" t="s">
        <v>221</v>
      </c>
      <c r="AU995" s="246" t="s">
        <v>234</v>
      </c>
      <c r="AY995" s="15" t="s">
        <v>209</v>
      </c>
      <c r="BE995" s="138">
        <f>IF(N995="základní",J995,0)</f>
        <v>0</v>
      </c>
      <c r="BF995" s="138">
        <f>IF(N995="snížená",J995,0)</f>
        <v>0</v>
      </c>
      <c r="BG995" s="138">
        <f>IF(N995="zákl. přenesená",J995,0)</f>
        <v>0</v>
      </c>
      <c r="BH995" s="138">
        <f>IF(N995="sníž. přenesená",J995,0)</f>
        <v>0</v>
      </c>
      <c r="BI995" s="138">
        <f>IF(N995="nulová",J995,0)</f>
        <v>0</v>
      </c>
      <c r="BJ995" s="15" t="s">
        <v>84</v>
      </c>
      <c r="BK995" s="138">
        <f>ROUND(I995*H995,2)</f>
        <v>0</v>
      </c>
      <c r="BL995" s="15" t="s">
        <v>214</v>
      </c>
      <c r="BM995" s="246" t="s">
        <v>2011</v>
      </c>
    </row>
    <row r="996" spans="1:65" s="2" customFormat="1" ht="24.15" customHeight="1">
      <c r="A996" s="38"/>
      <c r="B996" s="39"/>
      <c r="C996" s="234" t="s">
        <v>2012</v>
      </c>
      <c r="D996" s="234" t="s">
        <v>210</v>
      </c>
      <c r="E996" s="235" t="s">
        <v>324</v>
      </c>
      <c r="F996" s="236" t="s">
        <v>325</v>
      </c>
      <c r="G996" s="237" t="s">
        <v>239</v>
      </c>
      <c r="H996" s="238">
        <v>1</v>
      </c>
      <c r="I996" s="239"/>
      <c r="J996" s="240">
        <f>ROUND(I996*H996,2)</f>
        <v>0</v>
      </c>
      <c r="K996" s="241"/>
      <c r="L996" s="41"/>
      <c r="M996" s="242" t="s">
        <v>1</v>
      </c>
      <c r="N996" s="243" t="s">
        <v>44</v>
      </c>
      <c r="O996" s="91"/>
      <c r="P996" s="244">
        <f>O996*H996</f>
        <v>0</v>
      </c>
      <c r="Q996" s="244">
        <v>0</v>
      </c>
      <c r="R996" s="244">
        <f>Q996*H996</f>
        <v>0</v>
      </c>
      <c r="S996" s="244">
        <v>0</v>
      </c>
      <c r="T996" s="245">
        <f>S996*H996</f>
        <v>0</v>
      </c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R996" s="246" t="s">
        <v>214</v>
      </c>
      <c r="AT996" s="246" t="s">
        <v>210</v>
      </c>
      <c r="AU996" s="246" t="s">
        <v>234</v>
      </c>
      <c r="AY996" s="15" t="s">
        <v>209</v>
      </c>
      <c r="BE996" s="138">
        <f>IF(N996="základní",J996,0)</f>
        <v>0</v>
      </c>
      <c r="BF996" s="138">
        <f>IF(N996="snížená",J996,0)</f>
        <v>0</v>
      </c>
      <c r="BG996" s="138">
        <f>IF(N996="zákl. přenesená",J996,0)</f>
        <v>0</v>
      </c>
      <c r="BH996" s="138">
        <f>IF(N996="sníž. přenesená",J996,0)</f>
        <v>0</v>
      </c>
      <c r="BI996" s="138">
        <f>IF(N996="nulová",J996,0)</f>
        <v>0</v>
      </c>
      <c r="BJ996" s="15" t="s">
        <v>84</v>
      </c>
      <c r="BK996" s="138">
        <f>ROUND(I996*H996,2)</f>
        <v>0</v>
      </c>
      <c r="BL996" s="15" t="s">
        <v>214</v>
      </c>
      <c r="BM996" s="246" t="s">
        <v>2013</v>
      </c>
    </row>
    <row r="997" spans="1:65" s="2" customFormat="1" ht="16.5" customHeight="1">
      <c r="A997" s="38"/>
      <c r="B997" s="39"/>
      <c r="C997" s="247" t="s">
        <v>2014</v>
      </c>
      <c r="D997" s="247" t="s">
        <v>221</v>
      </c>
      <c r="E997" s="248" t="s">
        <v>328</v>
      </c>
      <c r="F997" s="249" t="s">
        <v>329</v>
      </c>
      <c r="G997" s="250" t="s">
        <v>213</v>
      </c>
      <c r="H997" s="251">
        <v>0.539</v>
      </c>
      <c r="I997" s="252"/>
      <c r="J997" s="253">
        <f>ROUND(I997*H997,2)</f>
        <v>0</v>
      </c>
      <c r="K997" s="254"/>
      <c r="L997" s="255"/>
      <c r="M997" s="256" t="s">
        <v>1</v>
      </c>
      <c r="N997" s="257" t="s">
        <v>44</v>
      </c>
      <c r="O997" s="91"/>
      <c r="P997" s="244">
        <f>O997*H997</f>
        <v>0</v>
      </c>
      <c r="Q997" s="244">
        <v>0</v>
      </c>
      <c r="R997" s="244">
        <f>Q997*H997</f>
        <v>0</v>
      </c>
      <c r="S997" s="244">
        <v>0</v>
      </c>
      <c r="T997" s="245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246" t="s">
        <v>234</v>
      </c>
      <c r="AT997" s="246" t="s">
        <v>221</v>
      </c>
      <c r="AU997" s="246" t="s">
        <v>234</v>
      </c>
      <c r="AY997" s="15" t="s">
        <v>209</v>
      </c>
      <c r="BE997" s="138">
        <f>IF(N997="základní",J997,0)</f>
        <v>0</v>
      </c>
      <c r="BF997" s="138">
        <f>IF(N997="snížená",J997,0)</f>
        <v>0</v>
      </c>
      <c r="BG997" s="138">
        <f>IF(N997="zákl. přenesená",J997,0)</f>
        <v>0</v>
      </c>
      <c r="BH997" s="138">
        <f>IF(N997="sníž. přenesená",J997,0)</f>
        <v>0</v>
      </c>
      <c r="BI997" s="138">
        <f>IF(N997="nulová",J997,0)</f>
        <v>0</v>
      </c>
      <c r="BJ997" s="15" t="s">
        <v>84</v>
      </c>
      <c r="BK997" s="138">
        <f>ROUND(I997*H997,2)</f>
        <v>0</v>
      </c>
      <c r="BL997" s="15" t="s">
        <v>214</v>
      </c>
      <c r="BM997" s="246" t="s">
        <v>2015</v>
      </c>
    </row>
    <row r="998" spans="1:65" s="2" customFormat="1" ht="16.5" customHeight="1">
      <c r="A998" s="38"/>
      <c r="B998" s="39"/>
      <c r="C998" s="234" t="s">
        <v>2016</v>
      </c>
      <c r="D998" s="234" t="s">
        <v>210</v>
      </c>
      <c r="E998" s="235" t="s">
        <v>216</v>
      </c>
      <c r="F998" s="236" t="s">
        <v>217</v>
      </c>
      <c r="G998" s="237" t="s">
        <v>213</v>
      </c>
      <c r="H998" s="238">
        <v>0.539</v>
      </c>
      <c r="I998" s="239"/>
      <c r="J998" s="240">
        <f>ROUND(I998*H998,2)</f>
        <v>0</v>
      </c>
      <c r="K998" s="241"/>
      <c r="L998" s="41"/>
      <c r="M998" s="242" t="s">
        <v>1</v>
      </c>
      <c r="N998" s="243" t="s">
        <v>44</v>
      </c>
      <c r="O998" s="91"/>
      <c r="P998" s="244">
        <f>O998*H998</f>
        <v>0</v>
      </c>
      <c r="Q998" s="244">
        <v>0</v>
      </c>
      <c r="R998" s="244">
        <f>Q998*H998</f>
        <v>0</v>
      </c>
      <c r="S998" s="244">
        <v>0</v>
      </c>
      <c r="T998" s="245">
        <f>S998*H998</f>
        <v>0</v>
      </c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R998" s="246" t="s">
        <v>214</v>
      </c>
      <c r="AT998" s="246" t="s">
        <v>210</v>
      </c>
      <c r="AU998" s="246" t="s">
        <v>234</v>
      </c>
      <c r="AY998" s="15" t="s">
        <v>209</v>
      </c>
      <c r="BE998" s="138">
        <f>IF(N998="základní",J998,0)</f>
        <v>0</v>
      </c>
      <c r="BF998" s="138">
        <f>IF(N998="snížená",J998,0)</f>
        <v>0</v>
      </c>
      <c r="BG998" s="138">
        <f>IF(N998="zákl. přenesená",J998,0)</f>
        <v>0</v>
      </c>
      <c r="BH998" s="138">
        <f>IF(N998="sníž. přenesená",J998,0)</f>
        <v>0</v>
      </c>
      <c r="BI998" s="138">
        <f>IF(N998="nulová",J998,0)</f>
        <v>0</v>
      </c>
      <c r="BJ998" s="15" t="s">
        <v>84</v>
      </c>
      <c r="BK998" s="138">
        <f>ROUND(I998*H998,2)</f>
        <v>0</v>
      </c>
      <c r="BL998" s="15" t="s">
        <v>214</v>
      </c>
      <c r="BM998" s="246" t="s">
        <v>2017</v>
      </c>
    </row>
    <row r="999" spans="1:63" s="12" customFormat="1" ht="25.9" customHeight="1">
      <c r="A999" s="12"/>
      <c r="B999" s="220"/>
      <c r="C999" s="221"/>
      <c r="D999" s="222" t="s">
        <v>78</v>
      </c>
      <c r="E999" s="223" t="s">
        <v>2018</v>
      </c>
      <c r="F999" s="223" t="s">
        <v>2019</v>
      </c>
      <c r="G999" s="221"/>
      <c r="H999" s="221"/>
      <c r="I999" s="224"/>
      <c r="J999" s="225">
        <f>BK999</f>
        <v>0</v>
      </c>
      <c r="K999" s="221"/>
      <c r="L999" s="226"/>
      <c r="M999" s="227"/>
      <c r="N999" s="228"/>
      <c r="O999" s="228"/>
      <c r="P999" s="229">
        <f>P1000+SUM(P1001:P1019)</f>
        <v>0</v>
      </c>
      <c r="Q999" s="228"/>
      <c r="R999" s="229">
        <f>R1000+SUM(R1001:R1019)</f>
        <v>0.01348</v>
      </c>
      <c r="S999" s="228"/>
      <c r="T999" s="230">
        <f>T1000+SUM(T1001:T1019)</f>
        <v>0</v>
      </c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R999" s="231" t="s">
        <v>84</v>
      </c>
      <c r="AT999" s="232" t="s">
        <v>78</v>
      </c>
      <c r="AU999" s="232" t="s">
        <v>79</v>
      </c>
      <c r="AY999" s="231" t="s">
        <v>209</v>
      </c>
      <c r="BK999" s="233">
        <f>BK1000+SUM(BK1001:BK1019)</f>
        <v>0</v>
      </c>
    </row>
    <row r="1000" spans="1:65" s="2" customFormat="1" ht="24.15" customHeight="1">
      <c r="A1000" s="38"/>
      <c r="B1000" s="39"/>
      <c r="C1000" s="234" t="s">
        <v>2020</v>
      </c>
      <c r="D1000" s="234" t="s">
        <v>210</v>
      </c>
      <c r="E1000" s="235" t="s">
        <v>336</v>
      </c>
      <c r="F1000" s="236" t="s">
        <v>337</v>
      </c>
      <c r="G1000" s="237" t="s">
        <v>239</v>
      </c>
      <c r="H1000" s="238">
        <v>1</v>
      </c>
      <c r="I1000" s="239"/>
      <c r="J1000" s="240">
        <f>ROUND(I1000*H1000,2)</f>
        <v>0</v>
      </c>
      <c r="K1000" s="241"/>
      <c r="L1000" s="41"/>
      <c r="M1000" s="242" t="s">
        <v>1</v>
      </c>
      <c r="N1000" s="243" t="s">
        <v>44</v>
      </c>
      <c r="O1000" s="91"/>
      <c r="P1000" s="244">
        <f>O1000*H1000</f>
        <v>0</v>
      </c>
      <c r="Q1000" s="244">
        <v>0</v>
      </c>
      <c r="R1000" s="244">
        <f>Q1000*H1000</f>
        <v>0</v>
      </c>
      <c r="S1000" s="244">
        <v>0</v>
      </c>
      <c r="T1000" s="245">
        <f>S1000*H1000</f>
        <v>0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R1000" s="246" t="s">
        <v>214</v>
      </c>
      <c r="AT1000" s="246" t="s">
        <v>210</v>
      </c>
      <c r="AU1000" s="246" t="s">
        <v>84</v>
      </c>
      <c r="AY1000" s="15" t="s">
        <v>209</v>
      </c>
      <c r="BE1000" s="138">
        <f>IF(N1000="základní",J1000,0)</f>
        <v>0</v>
      </c>
      <c r="BF1000" s="138">
        <f>IF(N1000="snížená",J1000,0)</f>
        <v>0</v>
      </c>
      <c r="BG1000" s="138">
        <f>IF(N1000="zákl. přenesená",J1000,0)</f>
        <v>0</v>
      </c>
      <c r="BH1000" s="138">
        <f>IF(N1000="sníž. přenesená",J1000,0)</f>
        <v>0</v>
      </c>
      <c r="BI1000" s="138">
        <f>IF(N1000="nulová",J1000,0)</f>
        <v>0</v>
      </c>
      <c r="BJ1000" s="15" t="s">
        <v>84</v>
      </c>
      <c r="BK1000" s="138">
        <f>ROUND(I1000*H1000,2)</f>
        <v>0</v>
      </c>
      <c r="BL1000" s="15" t="s">
        <v>214</v>
      </c>
      <c r="BM1000" s="246" t="s">
        <v>2021</v>
      </c>
    </row>
    <row r="1001" spans="1:65" s="2" customFormat="1" ht="16.5" customHeight="1">
      <c r="A1001" s="38"/>
      <c r="B1001" s="39"/>
      <c r="C1001" s="247" t="s">
        <v>2022</v>
      </c>
      <c r="D1001" s="247" t="s">
        <v>221</v>
      </c>
      <c r="E1001" s="248" t="s">
        <v>340</v>
      </c>
      <c r="F1001" s="249" t="s">
        <v>341</v>
      </c>
      <c r="G1001" s="250" t="s">
        <v>239</v>
      </c>
      <c r="H1001" s="251">
        <v>1</v>
      </c>
      <c r="I1001" s="252"/>
      <c r="J1001" s="253">
        <f>ROUND(I1001*H1001,2)</f>
        <v>0</v>
      </c>
      <c r="K1001" s="254"/>
      <c r="L1001" s="255"/>
      <c r="M1001" s="256" t="s">
        <v>1</v>
      </c>
      <c r="N1001" s="257" t="s">
        <v>44</v>
      </c>
      <c r="O1001" s="91"/>
      <c r="P1001" s="244">
        <f>O1001*H1001</f>
        <v>0</v>
      </c>
      <c r="Q1001" s="244">
        <v>0</v>
      </c>
      <c r="R1001" s="244">
        <f>Q1001*H1001</f>
        <v>0</v>
      </c>
      <c r="S1001" s="244">
        <v>0</v>
      </c>
      <c r="T1001" s="245">
        <f>S1001*H1001</f>
        <v>0</v>
      </c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R1001" s="246" t="s">
        <v>234</v>
      </c>
      <c r="AT1001" s="246" t="s">
        <v>221</v>
      </c>
      <c r="AU1001" s="246" t="s">
        <v>84</v>
      </c>
      <c r="AY1001" s="15" t="s">
        <v>209</v>
      </c>
      <c r="BE1001" s="138">
        <f>IF(N1001="základní",J1001,0)</f>
        <v>0</v>
      </c>
      <c r="BF1001" s="138">
        <f>IF(N1001="snížená",J1001,0)</f>
        <v>0</v>
      </c>
      <c r="BG1001" s="138">
        <f>IF(N1001="zákl. přenesená",J1001,0)</f>
        <v>0</v>
      </c>
      <c r="BH1001" s="138">
        <f>IF(N1001="sníž. přenesená",J1001,0)</f>
        <v>0</v>
      </c>
      <c r="BI1001" s="138">
        <f>IF(N1001="nulová",J1001,0)</f>
        <v>0</v>
      </c>
      <c r="BJ1001" s="15" t="s">
        <v>84</v>
      </c>
      <c r="BK1001" s="138">
        <f>ROUND(I1001*H1001,2)</f>
        <v>0</v>
      </c>
      <c r="BL1001" s="15" t="s">
        <v>214</v>
      </c>
      <c r="BM1001" s="246" t="s">
        <v>2023</v>
      </c>
    </row>
    <row r="1002" spans="1:65" s="2" customFormat="1" ht="24.15" customHeight="1">
      <c r="A1002" s="38"/>
      <c r="B1002" s="39"/>
      <c r="C1002" s="234" t="s">
        <v>2024</v>
      </c>
      <c r="D1002" s="234" t="s">
        <v>210</v>
      </c>
      <c r="E1002" s="235" t="s">
        <v>344</v>
      </c>
      <c r="F1002" s="236" t="s">
        <v>345</v>
      </c>
      <c r="G1002" s="237" t="s">
        <v>246</v>
      </c>
      <c r="H1002" s="238">
        <v>3</v>
      </c>
      <c r="I1002" s="239"/>
      <c r="J1002" s="240">
        <f>ROUND(I1002*H1002,2)</f>
        <v>0</v>
      </c>
      <c r="K1002" s="241"/>
      <c r="L1002" s="41"/>
      <c r="M1002" s="242" t="s">
        <v>1</v>
      </c>
      <c r="N1002" s="243" t="s">
        <v>44</v>
      </c>
      <c r="O1002" s="91"/>
      <c r="P1002" s="244">
        <f>O1002*H1002</f>
        <v>0</v>
      </c>
      <c r="Q1002" s="244">
        <v>0</v>
      </c>
      <c r="R1002" s="244">
        <f>Q1002*H1002</f>
        <v>0</v>
      </c>
      <c r="S1002" s="244">
        <v>0</v>
      </c>
      <c r="T1002" s="245">
        <f>S1002*H1002</f>
        <v>0</v>
      </c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R1002" s="246" t="s">
        <v>214</v>
      </c>
      <c r="AT1002" s="246" t="s">
        <v>210</v>
      </c>
      <c r="AU1002" s="246" t="s">
        <v>84</v>
      </c>
      <c r="AY1002" s="15" t="s">
        <v>209</v>
      </c>
      <c r="BE1002" s="138">
        <f>IF(N1002="základní",J1002,0)</f>
        <v>0</v>
      </c>
      <c r="BF1002" s="138">
        <f>IF(N1002="snížená",J1002,0)</f>
        <v>0</v>
      </c>
      <c r="BG1002" s="138">
        <f>IF(N1002="zákl. přenesená",J1002,0)</f>
        <v>0</v>
      </c>
      <c r="BH1002" s="138">
        <f>IF(N1002="sníž. přenesená",J1002,0)</f>
        <v>0</v>
      </c>
      <c r="BI1002" s="138">
        <f>IF(N1002="nulová",J1002,0)</f>
        <v>0</v>
      </c>
      <c r="BJ1002" s="15" t="s">
        <v>84</v>
      </c>
      <c r="BK1002" s="138">
        <f>ROUND(I1002*H1002,2)</f>
        <v>0</v>
      </c>
      <c r="BL1002" s="15" t="s">
        <v>214</v>
      </c>
      <c r="BM1002" s="246" t="s">
        <v>2025</v>
      </c>
    </row>
    <row r="1003" spans="1:65" s="2" customFormat="1" ht="24.15" customHeight="1">
      <c r="A1003" s="38"/>
      <c r="B1003" s="39"/>
      <c r="C1003" s="234" t="s">
        <v>2026</v>
      </c>
      <c r="D1003" s="234" t="s">
        <v>210</v>
      </c>
      <c r="E1003" s="235" t="s">
        <v>348</v>
      </c>
      <c r="F1003" s="236" t="s">
        <v>349</v>
      </c>
      <c r="G1003" s="237" t="s">
        <v>239</v>
      </c>
      <c r="H1003" s="238">
        <v>5</v>
      </c>
      <c r="I1003" s="239"/>
      <c r="J1003" s="240">
        <f>ROUND(I1003*H1003,2)</f>
        <v>0</v>
      </c>
      <c r="K1003" s="241"/>
      <c r="L1003" s="41"/>
      <c r="M1003" s="242" t="s">
        <v>1</v>
      </c>
      <c r="N1003" s="243" t="s">
        <v>44</v>
      </c>
      <c r="O1003" s="91"/>
      <c r="P1003" s="244">
        <f>O1003*H1003</f>
        <v>0</v>
      </c>
      <c r="Q1003" s="244">
        <v>0</v>
      </c>
      <c r="R1003" s="244">
        <f>Q1003*H1003</f>
        <v>0</v>
      </c>
      <c r="S1003" s="244">
        <v>0</v>
      </c>
      <c r="T1003" s="245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46" t="s">
        <v>214</v>
      </c>
      <c r="AT1003" s="246" t="s">
        <v>210</v>
      </c>
      <c r="AU1003" s="246" t="s">
        <v>84</v>
      </c>
      <c r="AY1003" s="15" t="s">
        <v>209</v>
      </c>
      <c r="BE1003" s="138">
        <f>IF(N1003="základní",J1003,0)</f>
        <v>0</v>
      </c>
      <c r="BF1003" s="138">
        <f>IF(N1003="snížená",J1003,0)</f>
        <v>0</v>
      </c>
      <c r="BG1003" s="138">
        <f>IF(N1003="zákl. přenesená",J1003,0)</f>
        <v>0</v>
      </c>
      <c r="BH1003" s="138">
        <f>IF(N1003="sníž. přenesená",J1003,0)</f>
        <v>0</v>
      </c>
      <c r="BI1003" s="138">
        <f>IF(N1003="nulová",J1003,0)</f>
        <v>0</v>
      </c>
      <c r="BJ1003" s="15" t="s">
        <v>84</v>
      </c>
      <c r="BK1003" s="138">
        <f>ROUND(I1003*H1003,2)</f>
        <v>0</v>
      </c>
      <c r="BL1003" s="15" t="s">
        <v>214</v>
      </c>
      <c r="BM1003" s="246" t="s">
        <v>2027</v>
      </c>
    </row>
    <row r="1004" spans="1:65" s="2" customFormat="1" ht="24.15" customHeight="1">
      <c r="A1004" s="38"/>
      <c r="B1004" s="39"/>
      <c r="C1004" s="234" t="s">
        <v>2028</v>
      </c>
      <c r="D1004" s="234" t="s">
        <v>210</v>
      </c>
      <c r="E1004" s="235" t="s">
        <v>352</v>
      </c>
      <c r="F1004" s="236" t="s">
        <v>353</v>
      </c>
      <c r="G1004" s="237" t="s">
        <v>239</v>
      </c>
      <c r="H1004" s="238">
        <v>4</v>
      </c>
      <c r="I1004" s="239"/>
      <c r="J1004" s="240">
        <f>ROUND(I1004*H1004,2)</f>
        <v>0</v>
      </c>
      <c r="K1004" s="241"/>
      <c r="L1004" s="41"/>
      <c r="M1004" s="242" t="s">
        <v>1</v>
      </c>
      <c r="N1004" s="243" t="s">
        <v>44</v>
      </c>
      <c r="O1004" s="91"/>
      <c r="P1004" s="244">
        <f>O1004*H1004</f>
        <v>0</v>
      </c>
      <c r="Q1004" s="244">
        <v>0</v>
      </c>
      <c r="R1004" s="244">
        <f>Q1004*H1004</f>
        <v>0</v>
      </c>
      <c r="S1004" s="244">
        <v>0</v>
      </c>
      <c r="T1004" s="245">
        <f>S1004*H1004</f>
        <v>0</v>
      </c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R1004" s="246" t="s">
        <v>214</v>
      </c>
      <c r="AT1004" s="246" t="s">
        <v>210</v>
      </c>
      <c r="AU1004" s="246" t="s">
        <v>84</v>
      </c>
      <c r="AY1004" s="15" t="s">
        <v>209</v>
      </c>
      <c r="BE1004" s="138">
        <f>IF(N1004="základní",J1004,0)</f>
        <v>0</v>
      </c>
      <c r="BF1004" s="138">
        <f>IF(N1004="snížená",J1004,0)</f>
        <v>0</v>
      </c>
      <c r="BG1004" s="138">
        <f>IF(N1004="zákl. přenesená",J1004,0)</f>
        <v>0</v>
      </c>
      <c r="BH1004" s="138">
        <f>IF(N1004="sníž. přenesená",J1004,0)</f>
        <v>0</v>
      </c>
      <c r="BI1004" s="138">
        <f>IF(N1004="nulová",J1004,0)</f>
        <v>0</v>
      </c>
      <c r="BJ1004" s="15" t="s">
        <v>84</v>
      </c>
      <c r="BK1004" s="138">
        <f>ROUND(I1004*H1004,2)</f>
        <v>0</v>
      </c>
      <c r="BL1004" s="15" t="s">
        <v>214</v>
      </c>
      <c r="BM1004" s="246" t="s">
        <v>2029</v>
      </c>
    </row>
    <row r="1005" spans="1:65" s="2" customFormat="1" ht="16.5" customHeight="1">
      <c r="A1005" s="38"/>
      <c r="B1005" s="39"/>
      <c r="C1005" s="247" t="s">
        <v>2030</v>
      </c>
      <c r="D1005" s="247" t="s">
        <v>221</v>
      </c>
      <c r="E1005" s="248" t="s">
        <v>363</v>
      </c>
      <c r="F1005" s="249" t="s">
        <v>364</v>
      </c>
      <c r="G1005" s="250" t="s">
        <v>259</v>
      </c>
      <c r="H1005" s="251">
        <v>0.007</v>
      </c>
      <c r="I1005" s="252"/>
      <c r="J1005" s="253">
        <f>ROUND(I1005*H1005,2)</f>
        <v>0</v>
      </c>
      <c r="K1005" s="254"/>
      <c r="L1005" s="255"/>
      <c r="M1005" s="256" t="s">
        <v>1</v>
      </c>
      <c r="N1005" s="257" t="s">
        <v>44</v>
      </c>
      <c r="O1005" s="91"/>
      <c r="P1005" s="244">
        <f>O1005*H1005</f>
        <v>0</v>
      </c>
      <c r="Q1005" s="244">
        <v>0.16</v>
      </c>
      <c r="R1005" s="244">
        <f>Q1005*H1005</f>
        <v>0.0011200000000000001</v>
      </c>
      <c r="S1005" s="244">
        <v>0</v>
      </c>
      <c r="T1005" s="245">
        <f>S1005*H1005</f>
        <v>0</v>
      </c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R1005" s="246" t="s">
        <v>234</v>
      </c>
      <c r="AT1005" s="246" t="s">
        <v>221</v>
      </c>
      <c r="AU1005" s="246" t="s">
        <v>84</v>
      </c>
      <c r="AY1005" s="15" t="s">
        <v>209</v>
      </c>
      <c r="BE1005" s="138">
        <f>IF(N1005="základní",J1005,0)</f>
        <v>0</v>
      </c>
      <c r="BF1005" s="138">
        <f>IF(N1005="snížená",J1005,0)</f>
        <v>0</v>
      </c>
      <c r="BG1005" s="138">
        <f>IF(N1005="zákl. přenesená",J1005,0)</f>
        <v>0</v>
      </c>
      <c r="BH1005" s="138">
        <f>IF(N1005="sníž. přenesená",J1005,0)</f>
        <v>0</v>
      </c>
      <c r="BI1005" s="138">
        <f>IF(N1005="nulová",J1005,0)</f>
        <v>0</v>
      </c>
      <c r="BJ1005" s="15" t="s">
        <v>84</v>
      </c>
      <c r="BK1005" s="138">
        <f>ROUND(I1005*H1005,2)</f>
        <v>0</v>
      </c>
      <c r="BL1005" s="15" t="s">
        <v>214</v>
      </c>
      <c r="BM1005" s="246" t="s">
        <v>2031</v>
      </c>
    </row>
    <row r="1006" spans="1:65" s="2" customFormat="1" ht="16.5" customHeight="1">
      <c r="A1006" s="38"/>
      <c r="B1006" s="39"/>
      <c r="C1006" s="247" t="s">
        <v>2032</v>
      </c>
      <c r="D1006" s="247" t="s">
        <v>221</v>
      </c>
      <c r="E1006" s="248" t="s">
        <v>257</v>
      </c>
      <c r="F1006" s="249" t="s">
        <v>258</v>
      </c>
      <c r="G1006" s="250" t="s">
        <v>259</v>
      </c>
      <c r="H1006" s="251">
        <v>0.002</v>
      </c>
      <c r="I1006" s="252"/>
      <c r="J1006" s="253">
        <f>ROUND(I1006*H1006,2)</f>
        <v>0</v>
      </c>
      <c r="K1006" s="254"/>
      <c r="L1006" s="255"/>
      <c r="M1006" s="256" t="s">
        <v>1</v>
      </c>
      <c r="N1006" s="257" t="s">
        <v>44</v>
      </c>
      <c r="O1006" s="91"/>
      <c r="P1006" s="244">
        <f>O1006*H1006</f>
        <v>0</v>
      </c>
      <c r="Q1006" s="244">
        <v>0.9</v>
      </c>
      <c r="R1006" s="244">
        <f>Q1006*H1006</f>
        <v>0.0018000000000000002</v>
      </c>
      <c r="S1006" s="244">
        <v>0</v>
      </c>
      <c r="T1006" s="245">
        <f>S1006*H1006</f>
        <v>0</v>
      </c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R1006" s="246" t="s">
        <v>234</v>
      </c>
      <c r="AT1006" s="246" t="s">
        <v>221</v>
      </c>
      <c r="AU1006" s="246" t="s">
        <v>84</v>
      </c>
      <c r="AY1006" s="15" t="s">
        <v>209</v>
      </c>
      <c r="BE1006" s="138">
        <f>IF(N1006="základní",J1006,0)</f>
        <v>0</v>
      </c>
      <c r="BF1006" s="138">
        <f>IF(N1006="snížená",J1006,0)</f>
        <v>0</v>
      </c>
      <c r="BG1006" s="138">
        <f>IF(N1006="zákl. přenesená",J1006,0)</f>
        <v>0</v>
      </c>
      <c r="BH1006" s="138">
        <f>IF(N1006="sníž. přenesená",J1006,0)</f>
        <v>0</v>
      </c>
      <c r="BI1006" s="138">
        <f>IF(N1006="nulová",J1006,0)</f>
        <v>0</v>
      </c>
      <c r="BJ1006" s="15" t="s">
        <v>84</v>
      </c>
      <c r="BK1006" s="138">
        <f>ROUND(I1006*H1006,2)</f>
        <v>0</v>
      </c>
      <c r="BL1006" s="15" t="s">
        <v>214</v>
      </c>
      <c r="BM1006" s="246" t="s">
        <v>2033</v>
      </c>
    </row>
    <row r="1007" spans="1:65" s="2" customFormat="1" ht="16.5" customHeight="1">
      <c r="A1007" s="38"/>
      <c r="B1007" s="39"/>
      <c r="C1007" s="247" t="s">
        <v>2034</v>
      </c>
      <c r="D1007" s="247" t="s">
        <v>221</v>
      </c>
      <c r="E1007" s="248" t="s">
        <v>356</v>
      </c>
      <c r="F1007" s="249" t="s">
        <v>357</v>
      </c>
      <c r="G1007" s="250" t="s">
        <v>239</v>
      </c>
      <c r="H1007" s="251">
        <v>1</v>
      </c>
      <c r="I1007" s="252"/>
      <c r="J1007" s="253">
        <f>ROUND(I1007*H1007,2)</f>
        <v>0</v>
      </c>
      <c r="K1007" s="254"/>
      <c r="L1007" s="255"/>
      <c r="M1007" s="256" t="s">
        <v>1</v>
      </c>
      <c r="N1007" s="257" t="s">
        <v>44</v>
      </c>
      <c r="O1007" s="91"/>
      <c r="P1007" s="244">
        <f>O1007*H1007</f>
        <v>0</v>
      </c>
      <c r="Q1007" s="244">
        <v>3E-05</v>
      </c>
      <c r="R1007" s="244">
        <f>Q1007*H1007</f>
        <v>3E-05</v>
      </c>
      <c r="S1007" s="244">
        <v>0</v>
      </c>
      <c r="T1007" s="245">
        <f>S1007*H1007</f>
        <v>0</v>
      </c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R1007" s="246" t="s">
        <v>234</v>
      </c>
      <c r="AT1007" s="246" t="s">
        <v>221</v>
      </c>
      <c r="AU1007" s="246" t="s">
        <v>84</v>
      </c>
      <c r="AY1007" s="15" t="s">
        <v>209</v>
      </c>
      <c r="BE1007" s="138">
        <f>IF(N1007="základní",J1007,0)</f>
        <v>0</v>
      </c>
      <c r="BF1007" s="138">
        <f>IF(N1007="snížená",J1007,0)</f>
        <v>0</v>
      </c>
      <c r="BG1007" s="138">
        <f>IF(N1007="zákl. přenesená",J1007,0)</f>
        <v>0</v>
      </c>
      <c r="BH1007" s="138">
        <f>IF(N1007="sníž. přenesená",J1007,0)</f>
        <v>0</v>
      </c>
      <c r="BI1007" s="138">
        <f>IF(N1007="nulová",J1007,0)</f>
        <v>0</v>
      </c>
      <c r="BJ1007" s="15" t="s">
        <v>84</v>
      </c>
      <c r="BK1007" s="138">
        <f>ROUND(I1007*H1007,2)</f>
        <v>0</v>
      </c>
      <c r="BL1007" s="15" t="s">
        <v>214</v>
      </c>
      <c r="BM1007" s="246" t="s">
        <v>2035</v>
      </c>
    </row>
    <row r="1008" spans="1:65" s="2" customFormat="1" ht="21.75" customHeight="1">
      <c r="A1008" s="38"/>
      <c r="B1008" s="39"/>
      <c r="C1008" s="247" t="s">
        <v>2036</v>
      </c>
      <c r="D1008" s="247" t="s">
        <v>221</v>
      </c>
      <c r="E1008" s="248" t="s">
        <v>359</v>
      </c>
      <c r="F1008" s="249" t="s">
        <v>360</v>
      </c>
      <c r="G1008" s="250" t="s">
        <v>239</v>
      </c>
      <c r="H1008" s="251">
        <v>1</v>
      </c>
      <c r="I1008" s="252"/>
      <c r="J1008" s="253">
        <f>ROUND(I1008*H1008,2)</f>
        <v>0</v>
      </c>
      <c r="K1008" s="254"/>
      <c r="L1008" s="255"/>
      <c r="M1008" s="256" t="s">
        <v>1</v>
      </c>
      <c r="N1008" s="257" t="s">
        <v>44</v>
      </c>
      <c r="O1008" s="91"/>
      <c r="P1008" s="244">
        <f>O1008*H1008</f>
        <v>0</v>
      </c>
      <c r="Q1008" s="244">
        <v>3E-05</v>
      </c>
      <c r="R1008" s="244">
        <f>Q1008*H1008</f>
        <v>3E-05</v>
      </c>
      <c r="S1008" s="244">
        <v>0</v>
      </c>
      <c r="T1008" s="245">
        <f>S1008*H1008</f>
        <v>0</v>
      </c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R1008" s="246" t="s">
        <v>234</v>
      </c>
      <c r="AT1008" s="246" t="s">
        <v>221</v>
      </c>
      <c r="AU1008" s="246" t="s">
        <v>84</v>
      </c>
      <c r="AY1008" s="15" t="s">
        <v>209</v>
      </c>
      <c r="BE1008" s="138">
        <f>IF(N1008="základní",J1008,0)</f>
        <v>0</v>
      </c>
      <c r="BF1008" s="138">
        <f>IF(N1008="snížená",J1008,0)</f>
        <v>0</v>
      </c>
      <c r="BG1008" s="138">
        <f>IF(N1008="zákl. přenesená",J1008,0)</f>
        <v>0</v>
      </c>
      <c r="BH1008" s="138">
        <f>IF(N1008="sníž. přenesená",J1008,0)</f>
        <v>0</v>
      </c>
      <c r="BI1008" s="138">
        <f>IF(N1008="nulová",J1008,0)</f>
        <v>0</v>
      </c>
      <c r="BJ1008" s="15" t="s">
        <v>84</v>
      </c>
      <c r="BK1008" s="138">
        <f>ROUND(I1008*H1008,2)</f>
        <v>0</v>
      </c>
      <c r="BL1008" s="15" t="s">
        <v>214</v>
      </c>
      <c r="BM1008" s="246" t="s">
        <v>2037</v>
      </c>
    </row>
    <row r="1009" spans="1:65" s="2" customFormat="1" ht="16.5" customHeight="1">
      <c r="A1009" s="38"/>
      <c r="B1009" s="39"/>
      <c r="C1009" s="247" t="s">
        <v>2038</v>
      </c>
      <c r="D1009" s="247" t="s">
        <v>221</v>
      </c>
      <c r="E1009" s="248" t="s">
        <v>369</v>
      </c>
      <c r="F1009" s="249" t="s">
        <v>370</v>
      </c>
      <c r="G1009" s="250" t="s">
        <v>239</v>
      </c>
      <c r="H1009" s="251">
        <v>2</v>
      </c>
      <c r="I1009" s="252"/>
      <c r="J1009" s="253">
        <f>ROUND(I1009*H1009,2)</f>
        <v>0</v>
      </c>
      <c r="K1009" s="254"/>
      <c r="L1009" s="255"/>
      <c r="M1009" s="256" t="s">
        <v>1</v>
      </c>
      <c r="N1009" s="257" t="s">
        <v>44</v>
      </c>
      <c r="O1009" s="91"/>
      <c r="P1009" s="244">
        <f>O1009*H1009</f>
        <v>0</v>
      </c>
      <c r="Q1009" s="244">
        <v>0</v>
      </c>
      <c r="R1009" s="244">
        <f>Q1009*H1009</f>
        <v>0</v>
      </c>
      <c r="S1009" s="244">
        <v>0</v>
      </c>
      <c r="T1009" s="245">
        <f>S1009*H1009</f>
        <v>0</v>
      </c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R1009" s="246" t="s">
        <v>234</v>
      </c>
      <c r="AT1009" s="246" t="s">
        <v>221</v>
      </c>
      <c r="AU1009" s="246" t="s">
        <v>84</v>
      </c>
      <c r="AY1009" s="15" t="s">
        <v>209</v>
      </c>
      <c r="BE1009" s="138">
        <f>IF(N1009="základní",J1009,0)</f>
        <v>0</v>
      </c>
      <c r="BF1009" s="138">
        <f>IF(N1009="snížená",J1009,0)</f>
        <v>0</v>
      </c>
      <c r="BG1009" s="138">
        <f>IF(N1009="zákl. přenesená",J1009,0)</f>
        <v>0</v>
      </c>
      <c r="BH1009" s="138">
        <f>IF(N1009="sníž. přenesená",J1009,0)</f>
        <v>0</v>
      </c>
      <c r="BI1009" s="138">
        <f>IF(N1009="nulová",J1009,0)</f>
        <v>0</v>
      </c>
      <c r="BJ1009" s="15" t="s">
        <v>84</v>
      </c>
      <c r="BK1009" s="138">
        <f>ROUND(I1009*H1009,2)</f>
        <v>0</v>
      </c>
      <c r="BL1009" s="15" t="s">
        <v>214</v>
      </c>
      <c r="BM1009" s="246" t="s">
        <v>2039</v>
      </c>
    </row>
    <row r="1010" spans="1:65" s="2" customFormat="1" ht="16.5" customHeight="1">
      <c r="A1010" s="38"/>
      <c r="B1010" s="39"/>
      <c r="C1010" s="247" t="s">
        <v>2040</v>
      </c>
      <c r="D1010" s="247" t="s">
        <v>221</v>
      </c>
      <c r="E1010" s="248" t="s">
        <v>1616</v>
      </c>
      <c r="F1010" s="249" t="s">
        <v>1046</v>
      </c>
      <c r="G1010" s="250" t="s">
        <v>1</v>
      </c>
      <c r="H1010" s="251">
        <v>1</v>
      </c>
      <c r="I1010" s="252"/>
      <c r="J1010" s="253">
        <f>ROUND(I1010*H1010,2)</f>
        <v>0</v>
      </c>
      <c r="K1010" s="254"/>
      <c r="L1010" s="255"/>
      <c r="M1010" s="256" t="s">
        <v>1</v>
      </c>
      <c r="N1010" s="257" t="s">
        <v>44</v>
      </c>
      <c r="O1010" s="91"/>
      <c r="P1010" s="244">
        <f>O1010*H1010</f>
        <v>0</v>
      </c>
      <c r="Q1010" s="244">
        <v>0</v>
      </c>
      <c r="R1010" s="244">
        <f>Q1010*H1010</f>
        <v>0</v>
      </c>
      <c r="S1010" s="244">
        <v>0</v>
      </c>
      <c r="T1010" s="245">
        <f>S1010*H1010</f>
        <v>0</v>
      </c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R1010" s="246" t="s">
        <v>234</v>
      </c>
      <c r="AT1010" s="246" t="s">
        <v>221</v>
      </c>
      <c r="AU1010" s="246" t="s">
        <v>84</v>
      </c>
      <c r="AY1010" s="15" t="s">
        <v>209</v>
      </c>
      <c r="BE1010" s="138">
        <f>IF(N1010="základní",J1010,0)</f>
        <v>0</v>
      </c>
      <c r="BF1010" s="138">
        <f>IF(N1010="snížená",J1010,0)</f>
        <v>0</v>
      </c>
      <c r="BG1010" s="138">
        <f>IF(N1010="zákl. přenesená",J1010,0)</f>
        <v>0</v>
      </c>
      <c r="BH1010" s="138">
        <f>IF(N1010="sníž. přenesená",J1010,0)</f>
        <v>0</v>
      </c>
      <c r="BI1010" s="138">
        <f>IF(N1010="nulová",J1010,0)</f>
        <v>0</v>
      </c>
      <c r="BJ1010" s="15" t="s">
        <v>84</v>
      </c>
      <c r="BK1010" s="138">
        <f>ROUND(I1010*H1010,2)</f>
        <v>0</v>
      </c>
      <c r="BL1010" s="15" t="s">
        <v>214</v>
      </c>
      <c r="BM1010" s="246" t="s">
        <v>2041</v>
      </c>
    </row>
    <row r="1011" spans="1:65" s="2" customFormat="1" ht="16.5" customHeight="1">
      <c r="A1011" s="38"/>
      <c r="B1011" s="39"/>
      <c r="C1011" s="247" t="s">
        <v>2042</v>
      </c>
      <c r="D1011" s="247" t="s">
        <v>221</v>
      </c>
      <c r="E1011" s="248" t="s">
        <v>377</v>
      </c>
      <c r="F1011" s="249" t="s">
        <v>378</v>
      </c>
      <c r="G1011" s="250" t="s">
        <v>379</v>
      </c>
      <c r="H1011" s="251">
        <v>1</v>
      </c>
      <c r="I1011" s="252"/>
      <c r="J1011" s="253">
        <f>ROUND(I1011*H1011,2)</f>
        <v>0</v>
      </c>
      <c r="K1011" s="254"/>
      <c r="L1011" s="255"/>
      <c r="M1011" s="256" t="s">
        <v>1</v>
      </c>
      <c r="N1011" s="257" t="s">
        <v>44</v>
      </c>
      <c r="O1011" s="91"/>
      <c r="P1011" s="244">
        <f>O1011*H1011</f>
        <v>0</v>
      </c>
      <c r="Q1011" s="244">
        <v>0.001</v>
      </c>
      <c r="R1011" s="244">
        <f>Q1011*H1011</f>
        <v>0.001</v>
      </c>
      <c r="S1011" s="244">
        <v>0</v>
      </c>
      <c r="T1011" s="245">
        <f>S1011*H1011</f>
        <v>0</v>
      </c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R1011" s="246" t="s">
        <v>234</v>
      </c>
      <c r="AT1011" s="246" t="s">
        <v>221</v>
      </c>
      <c r="AU1011" s="246" t="s">
        <v>84</v>
      </c>
      <c r="AY1011" s="15" t="s">
        <v>209</v>
      </c>
      <c r="BE1011" s="138">
        <f>IF(N1011="základní",J1011,0)</f>
        <v>0</v>
      </c>
      <c r="BF1011" s="138">
        <f>IF(N1011="snížená",J1011,0)</f>
        <v>0</v>
      </c>
      <c r="BG1011" s="138">
        <f>IF(N1011="zákl. přenesená",J1011,0)</f>
        <v>0</v>
      </c>
      <c r="BH1011" s="138">
        <f>IF(N1011="sníž. přenesená",J1011,0)</f>
        <v>0</v>
      </c>
      <c r="BI1011" s="138">
        <f>IF(N1011="nulová",J1011,0)</f>
        <v>0</v>
      </c>
      <c r="BJ1011" s="15" t="s">
        <v>84</v>
      </c>
      <c r="BK1011" s="138">
        <f>ROUND(I1011*H1011,2)</f>
        <v>0</v>
      </c>
      <c r="BL1011" s="15" t="s">
        <v>214</v>
      </c>
      <c r="BM1011" s="246" t="s">
        <v>2043</v>
      </c>
    </row>
    <row r="1012" spans="1:65" s="2" customFormat="1" ht="16.5" customHeight="1">
      <c r="A1012" s="38"/>
      <c r="B1012" s="39"/>
      <c r="C1012" s="247" t="s">
        <v>2044</v>
      </c>
      <c r="D1012" s="247" t="s">
        <v>221</v>
      </c>
      <c r="E1012" s="248" t="s">
        <v>382</v>
      </c>
      <c r="F1012" s="249" t="s">
        <v>383</v>
      </c>
      <c r="G1012" s="250" t="s">
        <v>239</v>
      </c>
      <c r="H1012" s="251">
        <v>1</v>
      </c>
      <c r="I1012" s="252"/>
      <c r="J1012" s="253">
        <f>ROUND(I1012*H1012,2)</f>
        <v>0</v>
      </c>
      <c r="K1012" s="254"/>
      <c r="L1012" s="255"/>
      <c r="M1012" s="256" t="s">
        <v>1</v>
      </c>
      <c r="N1012" s="257" t="s">
        <v>44</v>
      </c>
      <c r="O1012" s="91"/>
      <c r="P1012" s="244">
        <f>O1012*H1012</f>
        <v>0</v>
      </c>
      <c r="Q1012" s="244">
        <v>0</v>
      </c>
      <c r="R1012" s="244">
        <f>Q1012*H1012</f>
        <v>0</v>
      </c>
      <c r="S1012" s="244">
        <v>0</v>
      </c>
      <c r="T1012" s="245">
        <f>S1012*H1012</f>
        <v>0</v>
      </c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R1012" s="246" t="s">
        <v>234</v>
      </c>
      <c r="AT1012" s="246" t="s">
        <v>221</v>
      </c>
      <c r="AU1012" s="246" t="s">
        <v>84</v>
      </c>
      <c r="AY1012" s="15" t="s">
        <v>209</v>
      </c>
      <c r="BE1012" s="138">
        <f>IF(N1012="základní",J1012,0)</f>
        <v>0</v>
      </c>
      <c r="BF1012" s="138">
        <f>IF(N1012="snížená",J1012,0)</f>
        <v>0</v>
      </c>
      <c r="BG1012" s="138">
        <f>IF(N1012="zákl. přenesená",J1012,0)</f>
        <v>0</v>
      </c>
      <c r="BH1012" s="138">
        <f>IF(N1012="sníž. přenesená",J1012,0)</f>
        <v>0</v>
      </c>
      <c r="BI1012" s="138">
        <f>IF(N1012="nulová",J1012,0)</f>
        <v>0</v>
      </c>
      <c r="BJ1012" s="15" t="s">
        <v>84</v>
      </c>
      <c r="BK1012" s="138">
        <f>ROUND(I1012*H1012,2)</f>
        <v>0</v>
      </c>
      <c r="BL1012" s="15" t="s">
        <v>214</v>
      </c>
      <c r="BM1012" s="246" t="s">
        <v>2045</v>
      </c>
    </row>
    <row r="1013" spans="1:65" s="2" customFormat="1" ht="24.15" customHeight="1">
      <c r="A1013" s="38"/>
      <c r="B1013" s="39"/>
      <c r="C1013" s="234" t="s">
        <v>2046</v>
      </c>
      <c r="D1013" s="234" t="s">
        <v>210</v>
      </c>
      <c r="E1013" s="235" t="s">
        <v>386</v>
      </c>
      <c r="F1013" s="236" t="s">
        <v>387</v>
      </c>
      <c r="G1013" s="237" t="s">
        <v>246</v>
      </c>
      <c r="H1013" s="238">
        <v>1</v>
      </c>
      <c r="I1013" s="239"/>
      <c r="J1013" s="240">
        <f>ROUND(I1013*H1013,2)</f>
        <v>0</v>
      </c>
      <c r="K1013" s="241"/>
      <c r="L1013" s="41"/>
      <c r="M1013" s="242" t="s">
        <v>1</v>
      </c>
      <c r="N1013" s="243" t="s">
        <v>44</v>
      </c>
      <c r="O1013" s="91"/>
      <c r="P1013" s="244">
        <f>O1013*H1013</f>
        <v>0</v>
      </c>
      <c r="Q1013" s="244">
        <v>0</v>
      </c>
      <c r="R1013" s="244">
        <f>Q1013*H1013</f>
        <v>0</v>
      </c>
      <c r="S1013" s="244">
        <v>0</v>
      </c>
      <c r="T1013" s="245">
        <f>S1013*H1013</f>
        <v>0</v>
      </c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R1013" s="246" t="s">
        <v>214</v>
      </c>
      <c r="AT1013" s="246" t="s">
        <v>210</v>
      </c>
      <c r="AU1013" s="246" t="s">
        <v>84</v>
      </c>
      <c r="AY1013" s="15" t="s">
        <v>209</v>
      </c>
      <c r="BE1013" s="138">
        <f>IF(N1013="základní",J1013,0)</f>
        <v>0</v>
      </c>
      <c r="BF1013" s="138">
        <f>IF(N1013="snížená",J1013,0)</f>
        <v>0</v>
      </c>
      <c r="BG1013" s="138">
        <f>IF(N1013="zákl. přenesená",J1013,0)</f>
        <v>0</v>
      </c>
      <c r="BH1013" s="138">
        <f>IF(N1013="sníž. přenesená",J1013,0)</f>
        <v>0</v>
      </c>
      <c r="BI1013" s="138">
        <f>IF(N1013="nulová",J1013,0)</f>
        <v>0</v>
      </c>
      <c r="BJ1013" s="15" t="s">
        <v>84</v>
      </c>
      <c r="BK1013" s="138">
        <f>ROUND(I1013*H1013,2)</f>
        <v>0</v>
      </c>
      <c r="BL1013" s="15" t="s">
        <v>214</v>
      </c>
      <c r="BM1013" s="246" t="s">
        <v>2047</v>
      </c>
    </row>
    <row r="1014" spans="1:65" s="2" customFormat="1" ht="21.75" customHeight="1">
      <c r="A1014" s="38"/>
      <c r="B1014" s="39"/>
      <c r="C1014" s="247" t="s">
        <v>2048</v>
      </c>
      <c r="D1014" s="247" t="s">
        <v>221</v>
      </c>
      <c r="E1014" s="248" t="s">
        <v>390</v>
      </c>
      <c r="F1014" s="249" t="s">
        <v>391</v>
      </c>
      <c r="G1014" s="250" t="s">
        <v>392</v>
      </c>
      <c r="H1014" s="251">
        <v>1</v>
      </c>
      <c r="I1014" s="252"/>
      <c r="J1014" s="253">
        <f>ROUND(I1014*H1014,2)</f>
        <v>0</v>
      </c>
      <c r="K1014" s="254"/>
      <c r="L1014" s="255"/>
      <c r="M1014" s="256" t="s">
        <v>1</v>
      </c>
      <c r="N1014" s="257" t="s">
        <v>44</v>
      </c>
      <c r="O1014" s="91"/>
      <c r="P1014" s="244">
        <f>O1014*H1014</f>
        <v>0</v>
      </c>
      <c r="Q1014" s="244">
        <v>0</v>
      </c>
      <c r="R1014" s="244">
        <f>Q1014*H1014</f>
        <v>0</v>
      </c>
      <c r="S1014" s="244">
        <v>0</v>
      </c>
      <c r="T1014" s="245">
        <f>S1014*H1014</f>
        <v>0</v>
      </c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R1014" s="246" t="s">
        <v>234</v>
      </c>
      <c r="AT1014" s="246" t="s">
        <v>221</v>
      </c>
      <c r="AU1014" s="246" t="s">
        <v>84</v>
      </c>
      <c r="AY1014" s="15" t="s">
        <v>209</v>
      </c>
      <c r="BE1014" s="138">
        <f>IF(N1014="základní",J1014,0)</f>
        <v>0</v>
      </c>
      <c r="BF1014" s="138">
        <f>IF(N1014="snížená",J1014,0)</f>
        <v>0</v>
      </c>
      <c r="BG1014" s="138">
        <f>IF(N1014="zákl. přenesená",J1014,0)</f>
        <v>0</v>
      </c>
      <c r="BH1014" s="138">
        <f>IF(N1014="sníž. přenesená",J1014,0)</f>
        <v>0</v>
      </c>
      <c r="BI1014" s="138">
        <f>IF(N1014="nulová",J1014,0)</f>
        <v>0</v>
      </c>
      <c r="BJ1014" s="15" t="s">
        <v>84</v>
      </c>
      <c r="BK1014" s="138">
        <f>ROUND(I1014*H1014,2)</f>
        <v>0</v>
      </c>
      <c r="BL1014" s="15" t="s">
        <v>214</v>
      </c>
      <c r="BM1014" s="246" t="s">
        <v>2049</v>
      </c>
    </row>
    <row r="1015" spans="1:65" s="2" customFormat="1" ht="16.5" customHeight="1">
      <c r="A1015" s="38"/>
      <c r="B1015" s="39"/>
      <c r="C1015" s="247" t="s">
        <v>2050</v>
      </c>
      <c r="D1015" s="247" t="s">
        <v>221</v>
      </c>
      <c r="E1015" s="248" t="s">
        <v>395</v>
      </c>
      <c r="F1015" s="249" t="s">
        <v>396</v>
      </c>
      <c r="G1015" s="250" t="s">
        <v>239</v>
      </c>
      <c r="H1015" s="251">
        <v>1</v>
      </c>
      <c r="I1015" s="252"/>
      <c r="J1015" s="253">
        <f>ROUND(I1015*H1015,2)</f>
        <v>0</v>
      </c>
      <c r="K1015" s="254"/>
      <c r="L1015" s="255"/>
      <c r="M1015" s="256" t="s">
        <v>1</v>
      </c>
      <c r="N1015" s="257" t="s">
        <v>44</v>
      </c>
      <c r="O1015" s="91"/>
      <c r="P1015" s="244">
        <f>O1015*H1015</f>
        <v>0</v>
      </c>
      <c r="Q1015" s="244">
        <v>1E-05</v>
      </c>
      <c r="R1015" s="244">
        <f>Q1015*H1015</f>
        <v>1E-05</v>
      </c>
      <c r="S1015" s="244">
        <v>0</v>
      </c>
      <c r="T1015" s="245">
        <f>S1015*H1015</f>
        <v>0</v>
      </c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R1015" s="246" t="s">
        <v>234</v>
      </c>
      <c r="AT1015" s="246" t="s">
        <v>221</v>
      </c>
      <c r="AU1015" s="246" t="s">
        <v>84</v>
      </c>
      <c r="AY1015" s="15" t="s">
        <v>209</v>
      </c>
      <c r="BE1015" s="138">
        <f>IF(N1015="základní",J1015,0)</f>
        <v>0</v>
      </c>
      <c r="BF1015" s="138">
        <f>IF(N1015="snížená",J1015,0)</f>
        <v>0</v>
      </c>
      <c r="BG1015" s="138">
        <f>IF(N1015="zákl. přenesená",J1015,0)</f>
        <v>0</v>
      </c>
      <c r="BH1015" s="138">
        <f>IF(N1015="sníž. přenesená",J1015,0)</f>
        <v>0</v>
      </c>
      <c r="BI1015" s="138">
        <f>IF(N1015="nulová",J1015,0)</f>
        <v>0</v>
      </c>
      <c r="BJ1015" s="15" t="s">
        <v>84</v>
      </c>
      <c r="BK1015" s="138">
        <f>ROUND(I1015*H1015,2)</f>
        <v>0</v>
      </c>
      <c r="BL1015" s="15" t="s">
        <v>214</v>
      </c>
      <c r="BM1015" s="246" t="s">
        <v>2051</v>
      </c>
    </row>
    <row r="1016" spans="1:65" s="2" customFormat="1" ht="16.5" customHeight="1">
      <c r="A1016" s="38"/>
      <c r="B1016" s="39"/>
      <c r="C1016" s="247" t="s">
        <v>2052</v>
      </c>
      <c r="D1016" s="247" t="s">
        <v>221</v>
      </c>
      <c r="E1016" s="248" t="s">
        <v>2053</v>
      </c>
      <c r="F1016" s="249" t="s">
        <v>888</v>
      </c>
      <c r="G1016" s="250" t="s">
        <v>239</v>
      </c>
      <c r="H1016" s="251">
        <v>1</v>
      </c>
      <c r="I1016" s="252"/>
      <c r="J1016" s="253">
        <f>ROUND(I1016*H1016,2)</f>
        <v>0</v>
      </c>
      <c r="K1016" s="254"/>
      <c r="L1016" s="255"/>
      <c r="M1016" s="256" t="s">
        <v>1</v>
      </c>
      <c r="N1016" s="257" t="s">
        <v>44</v>
      </c>
      <c r="O1016" s="91"/>
      <c r="P1016" s="244">
        <f>O1016*H1016</f>
        <v>0</v>
      </c>
      <c r="Q1016" s="244">
        <v>0</v>
      </c>
      <c r="R1016" s="244">
        <f>Q1016*H1016</f>
        <v>0</v>
      </c>
      <c r="S1016" s="244">
        <v>0</v>
      </c>
      <c r="T1016" s="245">
        <f>S1016*H1016</f>
        <v>0</v>
      </c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R1016" s="246" t="s">
        <v>234</v>
      </c>
      <c r="AT1016" s="246" t="s">
        <v>221</v>
      </c>
      <c r="AU1016" s="246" t="s">
        <v>84</v>
      </c>
      <c r="AY1016" s="15" t="s">
        <v>209</v>
      </c>
      <c r="BE1016" s="138">
        <f>IF(N1016="základní",J1016,0)</f>
        <v>0</v>
      </c>
      <c r="BF1016" s="138">
        <f>IF(N1016="snížená",J1016,0)</f>
        <v>0</v>
      </c>
      <c r="BG1016" s="138">
        <f>IF(N1016="zákl. přenesená",J1016,0)</f>
        <v>0</v>
      </c>
      <c r="BH1016" s="138">
        <f>IF(N1016="sníž. přenesená",J1016,0)</f>
        <v>0</v>
      </c>
      <c r="BI1016" s="138">
        <f>IF(N1016="nulová",J1016,0)</f>
        <v>0</v>
      </c>
      <c r="BJ1016" s="15" t="s">
        <v>84</v>
      </c>
      <c r="BK1016" s="138">
        <f>ROUND(I1016*H1016,2)</f>
        <v>0</v>
      </c>
      <c r="BL1016" s="15" t="s">
        <v>214</v>
      </c>
      <c r="BM1016" s="246" t="s">
        <v>2054</v>
      </c>
    </row>
    <row r="1017" spans="1:65" s="2" customFormat="1" ht="16.5" customHeight="1">
      <c r="A1017" s="38"/>
      <c r="B1017" s="39"/>
      <c r="C1017" s="234" t="s">
        <v>2055</v>
      </c>
      <c r="D1017" s="234" t="s">
        <v>210</v>
      </c>
      <c r="E1017" s="235" t="s">
        <v>403</v>
      </c>
      <c r="F1017" s="236" t="s">
        <v>404</v>
      </c>
      <c r="G1017" s="237" t="s">
        <v>239</v>
      </c>
      <c r="H1017" s="238">
        <v>1</v>
      </c>
      <c r="I1017" s="239"/>
      <c r="J1017" s="240">
        <f>ROUND(I1017*H1017,2)</f>
        <v>0</v>
      </c>
      <c r="K1017" s="241"/>
      <c r="L1017" s="41"/>
      <c r="M1017" s="242" t="s">
        <v>1</v>
      </c>
      <c r="N1017" s="243" t="s">
        <v>44</v>
      </c>
      <c r="O1017" s="91"/>
      <c r="P1017" s="244">
        <f>O1017*H1017</f>
        <v>0</v>
      </c>
      <c r="Q1017" s="244">
        <v>0</v>
      </c>
      <c r="R1017" s="244">
        <f>Q1017*H1017</f>
        <v>0</v>
      </c>
      <c r="S1017" s="244">
        <v>0</v>
      </c>
      <c r="T1017" s="245">
        <f>S1017*H1017</f>
        <v>0</v>
      </c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R1017" s="246" t="s">
        <v>214</v>
      </c>
      <c r="AT1017" s="246" t="s">
        <v>210</v>
      </c>
      <c r="AU1017" s="246" t="s">
        <v>84</v>
      </c>
      <c r="AY1017" s="15" t="s">
        <v>209</v>
      </c>
      <c r="BE1017" s="138">
        <f>IF(N1017="základní",J1017,0)</f>
        <v>0</v>
      </c>
      <c r="BF1017" s="138">
        <f>IF(N1017="snížená",J1017,0)</f>
        <v>0</v>
      </c>
      <c r="BG1017" s="138">
        <f>IF(N1017="zákl. přenesená",J1017,0)</f>
        <v>0</v>
      </c>
      <c r="BH1017" s="138">
        <f>IF(N1017="sníž. přenesená",J1017,0)</f>
        <v>0</v>
      </c>
      <c r="BI1017" s="138">
        <f>IF(N1017="nulová",J1017,0)</f>
        <v>0</v>
      </c>
      <c r="BJ1017" s="15" t="s">
        <v>84</v>
      </c>
      <c r="BK1017" s="138">
        <f>ROUND(I1017*H1017,2)</f>
        <v>0</v>
      </c>
      <c r="BL1017" s="15" t="s">
        <v>214</v>
      </c>
      <c r="BM1017" s="246" t="s">
        <v>2056</v>
      </c>
    </row>
    <row r="1018" spans="1:65" s="2" customFormat="1" ht="16.5" customHeight="1">
      <c r="A1018" s="38"/>
      <c r="B1018" s="39"/>
      <c r="C1018" s="247" t="s">
        <v>2057</v>
      </c>
      <c r="D1018" s="247" t="s">
        <v>221</v>
      </c>
      <c r="E1018" s="248" t="s">
        <v>1067</v>
      </c>
      <c r="F1018" s="249" t="s">
        <v>1068</v>
      </c>
      <c r="G1018" s="250" t="s">
        <v>239</v>
      </c>
      <c r="H1018" s="251">
        <v>1</v>
      </c>
      <c r="I1018" s="252"/>
      <c r="J1018" s="253">
        <f>ROUND(I1018*H1018,2)</f>
        <v>0</v>
      </c>
      <c r="K1018" s="254"/>
      <c r="L1018" s="255"/>
      <c r="M1018" s="256" t="s">
        <v>1</v>
      </c>
      <c r="N1018" s="257" t="s">
        <v>44</v>
      </c>
      <c r="O1018" s="91"/>
      <c r="P1018" s="244">
        <f>O1018*H1018</f>
        <v>0</v>
      </c>
      <c r="Q1018" s="244">
        <v>0</v>
      </c>
      <c r="R1018" s="244">
        <f>Q1018*H1018</f>
        <v>0</v>
      </c>
      <c r="S1018" s="244">
        <v>0</v>
      </c>
      <c r="T1018" s="245">
        <f>S1018*H1018</f>
        <v>0</v>
      </c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R1018" s="246" t="s">
        <v>234</v>
      </c>
      <c r="AT1018" s="246" t="s">
        <v>221</v>
      </c>
      <c r="AU1018" s="246" t="s">
        <v>84</v>
      </c>
      <c r="AY1018" s="15" t="s">
        <v>209</v>
      </c>
      <c r="BE1018" s="138">
        <f>IF(N1018="základní",J1018,0)</f>
        <v>0</v>
      </c>
      <c r="BF1018" s="138">
        <f>IF(N1018="snížená",J1018,0)</f>
        <v>0</v>
      </c>
      <c r="BG1018" s="138">
        <f>IF(N1018="zákl. přenesená",J1018,0)</f>
        <v>0</v>
      </c>
      <c r="BH1018" s="138">
        <f>IF(N1018="sníž. přenesená",J1018,0)</f>
        <v>0</v>
      </c>
      <c r="BI1018" s="138">
        <f>IF(N1018="nulová",J1018,0)</f>
        <v>0</v>
      </c>
      <c r="BJ1018" s="15" t="s">
        <v>84</v>
      </c>
      <c r="BK1018" s="138">
        <f>ROUND(I1018*H1018,2)</f>
        <v>0</v>
      </c>
      <c r="BL1018" s="15" t="s">
        <v>214</v>
      </c>
      <c r="BM1018" s="246" t="s">
        <v>2058</v>
      </c>
    </row>
    <row r="1019" spans="1:63" s="12" customFormat="1" ht="22.8" customHeight="1">
      <c r="A1019" s="12"/>
      <c r="B1019" s="220"/>
      <c r="C1019" s="221"/>
      <c r="D1019" s="222" t="s">
        <v>78</v>
      </c>
      <c r="E1019" s="258" t="s">
        <v>2059</v>
      </c>
      <c r="F1019" s="258" t="s">
        <v>2060</v>
      </c>
      <c r="G1019" s="221"/>
      <c r="H1019" s="221"/>
      <c r="I1019" s="224"/>
      <c r="J1019" s="259">
        <f>BK1019</f>
        <v>0</v>
      </c>
      <c r="K1019" s="221"/>
      <c r="L1019" s="226"/>
      <c r="M1019" s="227"/>
      <c r="N1019" s="228"/>
      <c r="O1019" s="228"/>
      <c r="P1019" s="229">
        <f>P1020+P1021+P1022</f>
        <v>0</v>
      </c>
      <c r="Q1019" s="228"/>
      <c r="R1019" s="229">
        <f>R1020+R1021+R1022</f>
        <v>0.00949</v>
      </c>
      <c r="S1019" s="228"/>
      <c r="T1019" s="230">
        <f>T1020+T1021+T1022</f>
        <v>0</v>
      </c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R1019" s="231" t="s">
        <v>84</v>
      </c>
      <c r="AT1019" s="232" t="s">
        <v>78</v>
      </c>
      <c r="AU1019" s="232" t="s">
        <v>84</v>
      </c>
      <c r="AY1019" s="231" t="s">
        <v>209</v>
      </c>
      <c r="BK1019" s="233">
        <f>BK1020+BK1021+BK1022</f>
        <v>0</v>
      </c>
    </row>
    <row r="1020" spans="1:65" s="2" customFormat="1" ht="16.5" customHeight="1">
      <c r="A1020" s="38"/>
      <c r="B1020" s="39"/>
      <c r="C1020" s="247" t="s">
        <v>2061</v>
      </c>
      <c r="D1020" s="247" t="s">
        <v>221</v>
      </c>
      <c r="E1020" s="248" t="s">
        <v>1586</v>
      </c>
      <c r="F1020" s="249" t="s">
        <v>1587</v>
      </c>
      <c r="G1020" s="250" t="s">
        <v>239</v>
      </c>
      <c r="H1020" s="251">
        <v>1</v>
      </c>
      <c r="I1020" s="252"/>
      <c r="J1020" s="253">
        <f>ROUND(I1020*H1020,2)</f>
        <v>0</v>
      </c>
      <c r="K1020" s="254"/>
      <c r="L1020" s="255"/>
      <c r="M1020" s="256" t="s">
        <v>1</v>
      </c>
      <c r="N1020" s="257" t="s">
        <v>44</v>
      </c>
      <c r="O1020" s="91"/>
      <c r="P1020" s="244">
        <f>O1020*H1020</f>
        <v>0</v>
      </c>
      <c r="Q1020" s="244">
        <v>0</v>
      </c>
      <c r="R1020" s="244">
        <f>Q1020*H1020</f>
        <v>0</v>
      </c>
      <c r="S1020" s="244">
        <v>0</v>
      </c>
      <c r="T1020" s="245">
        <f>S1020*H1020</f>
        <v>0</v>
      </c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R1020" s="246" t="s">
        <v>234</v>
      </c>
      <c r="AT1020" s="246" t="s">
        <v>221</v>
      </c>
      <c r="AU1020" s="246" t="s">
        <v>103</v>
      </c>
      <c r="AY1020" s="15" t="s">
        <v>209</v>
      </c>
      <c r="BE1020" s="138">
        <f>IF(N1020="základní",J1020,0)</f>
        <v>0</v>
      </c>
      <c r="BF1020" s="138">
        <f>IF(N1020="snížená",J1020,0)</f>
        <v>0</v>
      </c>
      <c r="BG1020" s="138">
        <f>IF(N1020="zákl. přenesená",J1020,0)</f>
        <v>0</v>
      </c>
      <c r="BH1020" s="138">
        <f>IF(N1020="sníž. přenesená",J1020,0)</f>
        <v>0</v>
      </c>
      <c r="BI1020" s="138">
        <f>IF(N1020="nulová",J1020,0)</f>
        <v>0</v>
      </c>
      <c r="BJ1020" s="15" t="s">
        <v>84</v>
      </c>
      <c r="BK1020" s="138">
        <f>ROUND(I1020*H1020,2)</f>
        <v>0</v>
      </c>
      <c r="BL1020" s="15" t="s">
        <v>214</v>
      </c>
      <c r="BM1020" s="246" t="s">
        <v>2062</v>
      </c>
    </row>
    <row r="1021" spans="1:65" s="2" customFormat="1" ht="24.15" customHeight="1">
      <c r="A1021" s="38"/>
      <c r="B1021" s="39"/>
      <c r="C1021" s="234" t="s">
        <v>2063</v>
      </c>
      <c r="D1021" s="234" t="s">
        <v>210</v>
      </c>
      <c r="E1021" s="235" t="s">
        <v>324</v>
      </c>
      <c r="F1021" s="236" t="s">
        <v>325</v>
      </c>
      <c r="G1021" s="237" t="s">
        <v>239</v>
      </c>
      <c r="H1021" s="238">
        <v>1</v>
      </c>
      <c r="I1021" s="239"/>
      <c r="J1021" s="240">
        <f>ROUND(I1021*H1021,2)</f>
        <v>0</v>
      </c>
      <c r="K1021" s="241"/>
      <c r="L1021" s="41"/>
      <c r="M1021" s="242" t="s">
        <v>1</v>
      </c>
      <c r="N1021" s="243" t="s">
        <v>44</v>
      </c>
      <c r="O1021" s="91"/>
      <c r="P1021" s="244">
        <f>O1021*H1021</f>
        <v>0</v>
      </c>
      <c r="Q1021" s="244">
        <v>0</v>
      </c>
      <c r="R1021" s="244">
        <f>Q1021*H1021</f>
        <v>0</v>
      </c>
      <c r="S1021" s="244">
        <v>0</v>
      </c>
      <c r="T1021" s="245">
        <f>S1021*H1021</f>
        <v>0</v>
      </c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R1021" s="246" t="s">
        <v>214</v>
      </c>
      <c r="AT1021" s="246" t="s">
        <v>210</v>
      </c>
      <c r="AU1021" s="246" t="s">
        <v>103</v>
      </c>
      <c r="AY1021" s="15" t="s">
        <v>209</v>
      </c>
      <c r="BE1021" s="138">
        <f>IF(N1021="základní",J1021,0)</f>
        <v>0</v>
      </c>
      <c r="BF1021" s="138">
        <f>IF(N1021="snížená",J1021,0)</f>
        <v>0</v>
      </c>
      <c r="BG1021" s="138">
        <f>IF(N1021="zákl. přenesená",J1021,0)</f>
        <v>0</v>
      </c>
      <c r="BH1021" s="138">
        <f>IF(N1021="sníž. přenesená",J1021,0)</f>
        <v>0</v>
      </c>
      <c r="BI1021" s="138">
        <f>IF(N1021="nulová",J1021,0)</f>
        <v>0</v>
      </c>
      <c r="BJ1021" s="15" t="s">
        <v>84</v>
      </c>
      <c r="BK1021" s="138">
        <f>ROUND(I1021*H1021,2)</f>
        <v>0</v>
      </c>
      <c r="BL1021" s="15" t="s">
        <v>214</v>
      </c>
      <c r="BM1021" s="246" t="s">
        <v>2064</v>
      </c>
    </row>
    <row r="1022" spans="1:63" s="12" customFormat="1" ht="20.85" customHeight="1">
      <c r="A1022" s="12"/>
      <c r="B1022" s="220"/>
      <c r="C1022" s="221"/>
      <c r="D1022" s="222" t="s">
        <v>78</v>
      </c>
      <c r="E1022" s="258" t="s">
        <v>2065</v>
      </c>
      <c r="F1022" s="258" t="s">
        <v>2066</v>
      </c>
      <c r="G1022" s="221"/>
      <c r="H1022" s="221"/>
      <c r="I1022" s="224"/>
      <c r="J1022" s="259">
        <f>BK1022</f>
        <v>0</v>
      </c>
      <c r="K1022" s="221"/>
      <c r="L1022" s="226"/>
      <c r="M1022" s="227"/>
      <c r="N1022" s="228"/>
      <c r="O1022" s="228"/>
      <c r="P1022" s="229">
        <f>P1023+SUM(P1024:P1044)</f>
        <v>0</v>
      </c>
      <c r="Q1022" s="228"/>
      <c r="R1022" s="229">
        <f>R1023+SUM(R1024:R1044)</f>
        <v>0.00949</v>
      </c>
      <c r="S1022" s="228"/>
      <c r="T1022" s="230">
        <f>T1023+SUM(T1024:T1044)</f>
        <v>0</v>
      </c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R1022" s="231" t="s">
        <v>84</v>
      </c>
      <c r="AT1022" s="232" t="s">
        <v>78</v>
      </c>
      <c r="AU1022" s="232" t="s">
        <v>103</v>
      </c>
      <c r="AY1022" s="231" t="s">
        <v>209</v>
      </c>
      <c r="BK1022" s="233">
        <f>BK1023+SUM(BK1024:BK1044)</f>
        <v>0</v>
      </c>
    </row>
    <row r="1023" spans="1:65" s="2" customFormat="1" ht="16.5" customHeight="1">
      <c r="A1023" s="38"/>
      <c r="B1023" s="39"/>
      <c r="C1023" s="247" t="s">
        <v>2067</v>
      </c>
      <c r="D1023" s="247" t="s">
        <v>221</v>
      </c>
      <c r="E1023" s="248" t="s">
        <v>651</v>
      </c>
      <c r="F1023" s="249" t="s">
        <v>652</v>
      </c>
      <c r="G1023" s="250" t="s">
        <v>239</v>
      </c>
      <c r="H1023" s="251">
        <v>1</v>
      </c>
      <c r="I1023" s="252"/>
      <c r="J1023" s="253">
        <f>ROUND(I1023*H1023,2)</f>
        <v>0</v>
      </c>
      <c r="K1023" s="254"/>
      <c r="L1023" s="255"/>
      <c r="M1023" s="256" t="s">
        <v>1</v>
      </c>
      <c r="N1023" s="257" t="s">
        <v>44</v>
      </c>
      <c r="O1023" s="91"/>
      <c r="P1023" s="244">
        <f>O1023*H1023</f>
        <v>0</v>
      </c>
      <c r="Q1023" s="244">
        <v>0.0037</v>
      </c>
      <c r="R1023" s="244">
        <f>Q1023*H1023</f>
        <v>0.0037</v>
      </c>
      <c r="S1023" s="244">
        <v>0</v>
      </c>
      <c r="T1023" s="245">
        <f>S1023*H1023</f>
        <v>0</v>
      </c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R1023" s="246" t="s">
        <v>234</v>
      </c>
      <c r="AT1023" s="246" t="s">
        <v>221</v>
      </c>
      <c r="AU1023" s="246" t="s">
        <v>220</v>
      </c>
      <c r="AY1023" s="15" t="s">
        <v>209</v>
      </c>
      <c r="BE1023" s="138">
        <f>IF(N1023="základní",J1023,0)</f>
        <v>0</v>
      </c>
      <c r="BF1023" s="138">
        <f>IF(N1023="snížená",J1023,0)</f>
        <v>0</v>
      </c>
      <c r="BG1023" s="138">
        <f>IF(N1023="zákl. přenesená",J1023,0)</f>
        <v>0</v>
      </c>
      <c r="BH1023" s="138">
        <f>IF(N1023="sníž. přenesená",J1023,0)</f>
        <v>0</v>
      </c>
      <c r="BI1023" s="138">
        <f>IF(N1023="nulová",J1023,0)</f>
        <v>0</v>
      </c>
      <c r="BJ1023" s="15" t="s">
        <v>84</v>
      </c>
      <c r="BK1023" s="138">
        <f>ROUND(I1023*H1023,2)</f>
        <v>0</v>
      </c>
      <c r="BL1023" s="15" t="s">
        <v>214</v>
      </c>
      <c r="BM1023" s="246" t="s">
        <v>2068</v>
      </c>
    </row>
    <row r="1024" spans="1:65" s="2" customFormat="1" ht="16.5" customHeight="1">
      <c r="A1024" s="38"/>
      <c r="B1024" s="39"/>
      <c r="C1024" s="234" t="s">
        <v>2069</v>
      </c>
      <c r="D1024" s="234" t="s">
        <v>210</v>
      </c>
      <c r="E1024" s="235" t="s">
        <v>403</v>
      </c>
      <c r="F1024" s="236" t="s">
        <v>404</v>
      </c>
      <c r="G1024" s="237" t="s">
        <v>239</v>
      </c>
      <c r="H1024" s="238">
        <v>1</v>
      </c>
      <c r="I1024" s="239"/>
      <c r="J1024" s="240">
        <f>ROUND(I1024*H1024,2)</f>
        <v>0</v>
      </c>
      <c r="K1024" s="241"/>
      <c r="L1024" s="41"/>
      <c r="M1024" s="242" t="s">
        <v>1</v>
      </c>
      <c r="N1024" s="243" t="s">
        <v>44</v>
      </c>
      <c r="O1024" s="91"/>
      <c r="P1024" s="244">
        <f>O1024*H1024</f>
        <v>0</v>
      </c>
      <c r="Q1024" s="244">
        <v>0</v>
      </c>
      <c r="R1024" s="244">
        <f>Q1024*H1024</f>
        <v>0</v>
      </c>
      <c r="S1024" s="244">
        <v>0</v>
      </c>
      <c r="T1024" s="245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246" t="s">
        <v>214</v>
      </c>
      <c r="AT1024" s="246" t="s">
        <v>210</v>
      </c>
      <c r="AU1024" s="246" t="s">
        <v>220</v>
      </c>
      <c r="AY1024" s="15" t="s">
        <v>209</v>
      </c>
      <c r="BE1024" s="138">
        <f>IF(N1024="základní",J1024,0)</f>
        <v>0</v>
      </c>
      <c r="BF1024" s="138">
        <f>IF(N1024="snížená",J1024,0)</f>
        <v>0</v>
      </c>
      <c r="BG1024" s="138">
        <f>IF(N1024="zákl. přenesená",J1024,0)</f>
        <v>0</v>
      </c>
      <c r="BH1024" s="138">
        <f>IF(N1024="sníž. přenesená",J1024,0)</f>
        <v>0</v>
      </c>
      <c r="BI1024" s="138">
        <f>IF(N1024="nulová",J1024,0)</f>
        <v>0</v>
      </c>
      <c r="BJ1024" s="15" t="s">
        <v>84</v>
      </c>
      <c r="BK1024" s="138">
        <f>ROUND(I1024*H1024,2)</f>
        <v>0</v>
      </c>
      <c r="BL1024" s="15" t="s">
        <v>214</v>
      </c>
      <c r="BM1024" s="246" t="s">
        <v>2070</v>
      </c>
    </row>
    <row r="1025" spans="1:65" s="2" customFormat="1" ht="24.15" customHeight="1">
      <c r="A1025" s="38"/>
      <c r="B1025" s="39"/>
      <c r="C1025" s="234" t="s">
        <v>2071</v>
      </c>
      <c r="D1025" s="234" t="s">
        <v>210</v>
      </c>
      <c r="E1025" s="235" t="s">
        <v>336</v>
      </c>
      <c r="F1025" s="236" t="s">
        <v>337</v>
      </c>
      <c r="G1025" s="237" t="s">
        <v>239</v>
      </c>
      <c r="H1025" s="238">
        <v>1</v>
      </c>
      <c r="I1025" s="239"/>
      <c r="J1025" s="240">
        <f>ROUND(I1025*H1025,2)</f>
        <v>0</v>
      </c>
      <c r="K1025" s="241"/>
      <c r="L1025" s="41"/>
      <c r="M1025" s="242" t="s">
        <v>1</v>
      </c>
      <c r="N1025" s="243" t="s">
        <v>44</v>
      </c>
      <c r="O1025" s="91"/>
      <c r="P1025" s="244">
        <f>O1025*H1025</f>
        <v>0</v>
      </c>
      <c r="Q1025" s="244">
        <v>0</v>
      </c>
      <c r="R1025" s="244">
        <f>Q1025*H1025</f>
        <v>0</v>
      </c>
      <c r="S1025" s="244">
        <v>0</v>
      </c>
      <c r="T1025" s="245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46" t="s">
        <v>214</v>
      </c>
      <c r="AT1025" s="246" t="s">
        <v>210</v>
      </c>
      <c r="AU1025" s="246" t="s">
        <v>220</v>
      </c>
      <c r="AY1025" s="15" t="s">
        <v>209</v>
      </c>
      <c r="BE1025" s="138">
        <f>IF(N1025="základní",J1025,0)</f>
        <v>0</v>
      </c>
      <c r="BF1025" s="138">
        <f>IF(N1025="snížená",J1025,0)</f>
        <v>0</v>
      </c>
      <c r="BG1025" s="138">
        <f>IF(N1025="zákl. přenesená",J1025,0)</f>
        <v>0</v>
      </c>
      <c r="BH1025" s="138">
        <f>IF(N1025="sníž. přenesená",J1025,0)</f>
        <v>0</v>
      </c>
      <c r="BI1025" s="138">
        <f>IF(N1025="nulová",J1025,0)</f>
        <v>0</v>
      </c>
      <c r="BJ1025" s="15" t="s">
        <v>84</v>
      </c>
      <c r="BK1025" s="138">
        <f>ROUND(I1025*H1025,2)</f>
        <v>0</v>
      </c>
      <c r="BL1025" s="15" t="s">
        <v>214</v>
      </c>
      <c r="BM1025" s="246" t="s">
        <v>2072</v>
      </c>
    </row>
    <row r="1026" spans="1:65" s="2" customFormat="1" ht="16.5" customHeight="1">
      <c r="A1026" s="38"/>
      <c r="B1026" s="39"/>
      <c r="C1026" s="247" t="s">
        <v>2073</v>
      </c>
      <c r="D1026" s="247" t="s">
        <v>221</v>
      </c>
      <c r="E1026" s="248" t="s">
        <v>340</v>
      </c>
      <c r="F1026" s="249" t="s">
        <v>341</v>
      </c>
      <c r="G1026" s="250" t="s">
        <v>239</v>
      </c>
      <c r="H1026" s="251">
        <v>1</v>
      </c>
      <c r="I1026" s="252"/>
      <c r="J1026" s="253">
        <f>ROUND(I1026*H1026,2)</f>
        <v>0</v>
      </c>
      <c r="K1026" s="254"/>
      <c r="L1026" s="255"/>
      <c r="M1026" s="256" t="s">
        <v>1</v>
      </c>
      <c r="N1026" s="257" t="s">
        <v>44</v>
      </c>
      <c r="O1026" s="91"/>
      <c r="P1026" s="244">
        <f>O1026*H1026</f>
        <v>0</v>
      </c>
      <c r="Q1026" s="244">
        <v>0</v>
      </c>
      <c r="R1026" s="244">
        <f>Q1026*H1026</f>
        <v>0</v>
      </c>
      <c r="S1026" s="244">
        <v>0</v>
      </c>
      <c r="T1026" s="245">
        <f>S1026*H1026</f>
        <v>0</v>
      </c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R1026" s="246" t="s">
        <v>234</v>
      </c>
      <c r="AT1026" s="246" t="s">
        <v>221</v>
      </c>
      <c r="AU1026" s="246" t="s">
        <v>220</v>
      </c>
      <c r="AY1026" s="15" t="s">
        <v>209</v>
      </c>
      <c r="BE1026" s="138">
        <f>IF(N1026="základní",J1026,0)</f>
        <v>0</v>
      </c>
      <c r="BF1026" s="138">
        <f>IF(N1026="snížená",J1026,0)</f>
        <v>0</v>
      </c>
      <c r="BG1026" s="138">
        <f>IF(N1026="zákl. přenesená",J1026,0)</f>
        <v>0</v>
      </c>
      <c r="BH1026" s="138">
        <f>IF(N1026="sníž. přenesená",J1026,0)</f>
        <v>0</v>
      </c>
      <c r="BI1026" s="138">
        <f>IF(N1026="nulová",J1026,0)</f>
        <v>0</v>
      </c>
      <c r="BJ1026" s="15" t="s">
        <v>84</v>
      </c>
      <c r="BK1026" s="138">
        <f>ROUND(I1026*H1026,2)</f>
        <v>0</v>
      </c>
      <c r="BL1026" s="15" t="s">
        <v>214</v>
      </c>
      <c r="BM1026" s="246" t="s">
        <v>2074</v>
      </c>
    </row>
    <row r="1027" spans="1:65" s="2" customFormat="1" ht="24.15" customHeight="1">
      <c r="A1027" s="38"/>
      <c r="B1027" s="39"/>
      <c r="C1027" s="234" t="s">
        <v>2075</v>
      </c>
      <c r="D1027" s="234" t="s">
        <v>210</v>
      </c>
      <c r="E1027" s="235" t="s">
        <v>344</v>
      </c>
      <c r="F1027" s="236" t="s">
        <v>345</v>
      </c>
      <c r="G1027" s="237" t="s">
        <v>246</v>
      </c>
      <c r="H1027" s="238">
        <v>3</v>
      </c>
      <c r="I1027" s="239"/>
      <c r="J1027" s="240">
        <f>ROUND(I1027*H1027,2)</f>
        <v>0</v>
      </c>
      <c r="K1027" s="241"/>
      <c r="L1027" s="41"/>
      <c r="M1027" s="242" t="s">
        <v>1</v>
      </c>
      <c r="N1027" s="243" t="s">
        <v>44</v>
      </c>
      <c r="O1027" s="91"/>
      <c r="P1027" s="244">
        <f>O1027*H1027</f>
        <v>0</v>
      </c>
      <c r="Q1027" s="244">
        <v>0</v>
      </c>
      <c r="R1027" s="244">
        <f>Q1027*H1027</f>
        <v>0</v>
      </c>
      <c r="S1027" s="244">
        <v>0</v>
      </c>
      <c r="T1027" s="245">
        <f>S1027*H1027</f>
        <v>0</v>
      </c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R1027" s="246" t="s">
        <v>214</v>
      </c>
      <c r="AT1027" s="246" t="s">
        <v>210</v>
      </c>
      <c r="AU1027" s="246" t="s">
        <v>220</v>
      </c>
      <c r="AY1027" s="15" t="s">
        <v>209</v>
      </c>
      <c r="BE1027" s="138">
        <f>IF(N1027="základní",J1027,0)</f>
        <v>0</v>
      </c>
      <c r="BF1027" s="138">
        <f>IF(N1027="snížená",J1027,0)</f>
        <v>0</v>
      </c>
      <c r="BG1027" s="138">
        <f>IF(N1027="zákl. přenesená",J1027,0)</f>
        <v>0</v>
      </c>
      <c r="BH1027" s="138">
        <f>IF(N1027="sníž. přenesená",J1027,0)</f>
        <v>0</v>
      </c>
      <c r="BI1027" s="138">
        <f>IF(N1027="nulová",J1027,0)</f>
        <v>0</v>
      </c>
      <c r="BJ1027" s="15" t="s">
        <v>84</v>
      </c>
      <c r="BK1027" s="138">
        <f>ROUND(I1027*H1027,2)</f>
        <v>0</v>
      </c>
      <c r="BL1027" s="15" t="s">
        <v>214</v>
      </c>
      <c r="BM1027" s="246" t="s">
        <v>2076</v>
      </c>
    </row>
    <row r="1028" spans="1:65" s="2" customFormat="1" ht="24.15" customHeight="1">
      <c r="A1028" s="38"/>
      <c r="B1028" s="39"/>
      <c r="C1028" s="234" t="s">
        <v>2077</v>
      </c>
      <c r="D1028" s="234" t="s">
        <v>210</v>
      </c>
      <c r="E1028" s="235" t="s">
        <v>348</v>
      </c>
      <c r="F1028" s="236" t="s">
        <v>349</v>
      </c>
      <c r="G1028" s="237" t="s">
        <v>239</v>
      </c>
      <c r="H1028" s="238">
        <v>5</v>
      </c>
      <c r="I1028" s="239"/>
      <c r="J1028" s="240">
        <f>ROUND(I1028*H1028,2)</f>
        <v>0</v>
      </c>
      <c r="K1028" s="241"/>
      <c r="L1028" s="41"/>
      <c r="M1028" s="242" t="s">
        <v>1</v>
      </c>
      <c r="N1028" s="243" t="s">
        <v>44</v>
      </c>
      <c r="O1028" s="91"/>
      <c r="P1028" s="244">
        <f>O1028*H1028</f>
        <v>0</v>
      </c>
      <c r="Q1028" s="244">
        <v>0</v>
      </c>
      <c r="R1028" s="244">
        <f>Q1028*H1028</f>
        <v>0</v>
      </c>
      <c r="S1028" s="244">
        <v>0</v>
      </c>
      <c r="T1028" s="245">
        <f>S1028*H1028</f>
        <v>0</v>
      </c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R1028" s="246" t="s">
        <v>214</v>
      </c>
      <c r="AT1028" s="246" t="s">
        <v>210</v>
      </c>
      <c r="AU1028" s="246" t="s">
        <v>220</v>
      </c>
      <c r="AY1028" s="15" t="s">
        <v>209</v>
      </c>
      <c r="BE1028" s="138">
        <f>IF(N1028="základní",J1028,0)</f>
        <v>0</v>
      </c>
      <c r="BF1028" s="138">
        <f>IF(N1028="snížená",J1028,0)</f>
        <v>0</v>
      </c>
      <c r="BG1028" s="138">
        <f>IF(N1028="zákl. přenesená",J1028,0)</f>
        <v>0</v>
      </c>
      <c r="BH1028" s="138">
        <f>IF(N1028="sníž. přenesená",J1028,0)</f>
        <v>0</v>
      </c>
      <c r="BI1028" s="138">
        <f>IF(N1028="nulová",J1028,0)</f>
        <v>0</v>
      </c>
      <c r="BJ1028" s="15" t="s">
        <v>84</v>
      </c>
      <c r="BK1028" s="138">
        <f>ROUND(I1028*H1028,2)</f>
        <v>0</v>
      </c>
      <c r="BL1028" s="15" t="s">
        <v>214</v>
      </c>
      <c r="BM1028" s="246" t="s">
        <v>2078</v>
      </c>
    </row>
    <row r="1029" spans="1:65" s="2" customFormat="1" ht="24.15" customHeight="1">
      <c r="A1029" s="38"/>
      <c r="B1029" s="39"/>
      <c r="C1029" s="234" t="s">
        <v>2079</v>
      </c>
      <c r="D1029" s="234" t="s">
        <v>210</v>
      </c>
      <c r="E1029" s="235" t="s">
        <v>352</v>
      </c>
      <c r="F1029" s="236" t="s">
        <v>353</v>
      </c>
      <c r="G1029" s="237" t="s">
        <v>239</v>
      </c>
      <c r="H1029" s="238">
        <v>8</v>
      </c>
      <c r="I1029" s="239"/>
      <c r="J1029" s="240">
        <f>ROUND(I1029*H1029,2)</f>
        <v>0</v>
      </c>
      <c r="K1029" s="241"/>
      <c r="L1029" s="41"/>
      <c r="M1029" s="242" t="s">
        <v>1</v>
      </c>
      <c r="N1029" s="243" t="s">
        <v>44</v>
      </c>
      <c r="O1029" s="91"/>
      <c r="P1029" s="244">
        <f>O1029*H1029</f>
        <v>0</v>
      </c>
      <c r="Q1029" s="244">
        <v>0</v>
      </c>
      <c r="R1029" s="244">
        <f>Q1029*H1029</f>
        <v>0</v>
      </c>
      <c r="S1029" s="244">
        <v>0</v>
      </c>
      <c r="T1029" s="245">
        <f>S1029*H1029</f>
        <v>0</v>
      </c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R1029" s="246" t="s">
        <v>214</v>
      </c>
      <c r="AT1029" s="246" t="s">
        <v>210</v>
      </c>
      <c r="AU1029" s="246" t="s">
        <v>220</v>
      </c>
      <c r="AY1029" s="15" t="s">
        <v>209</v>
      </c>
      <c r="BE1029" s="138">
        <f>IF(N1029="základní",J1029,0)</f>
        <v>0</v>
      </c>
      <c r="BF1029" s="138">
        <f>IF(N1029="snížená",J1029,0)</f>
        <v>0</v>
      </c>
      <c r="BG1029" s="138">
        <f>IF(N1029="zákl. přenesená",J1029,0)</f>
        <v>0</v>
      </c>
      <c r="BH1029" s="138">
        <f>IF(N1029="sníž. přenesená",J1029,0)</f>
        <v>0</v>
      </c>
      <c r="BI1029" s="138">
        <f>IF(N1029="nulová",J1029,0)</f>
        <v>0</v>
      </c>
      <c r="BJ1029" s="15" t="s">
        <v>84</v>
      </c>
      <c r="BK1029" s="138">
        <f>ROUND(I1029*H1029,2)</f>
        <v>0</v>
      </c>
      <c r="BL1029" s="15" t="s">
        <v>214</v>
      </c>
      <c r="BM1029" s="246" t="s">
        <v>2080</v>
      </c>
    </row>
    <row r="1030" spans="1:65" s="2" customFormat="1" ht="16.5" customHeight="1">
      <c r="A1030" s="38"/>
      <c r="B1030" s="39"/>
      <c r="C1030" s="247" t="s">
        <v>2081</v>
      </c>
      <c r="D1030" s="247" t="s">
        <v>221</v>
      </c>
      <c r="E1030" s="248" t="s">
        <v>363</v>
      </c>
      <c r="F1030" s="249" t="s">
        <v>364</v>
      </c>
      <c r="G1030" s="250" t="s">
        <v>259</v>
      </c>
      <c r="H1030" s="251">
        <v>0.007</v>
      </c>
      <c r="I1030" s="252"/>
      <c r="J1030" s="253">
        <f>ROUND(I1030*H1030,2)</f>
        <v>0</v>
      </c>
      <c r="K1030" s="254"/>
      <c r="L1030" s="255"/>
      <c r="M1030" s="256" t="s">
        <v>1</v>
      </c>
      <c r="N1030" s="257" t="s">
        <v>44</v>
      </c>
      <c r="O1030" s="91"/>
      <c r="P1030" s="244">
        <f>O1030*H1030</f>
        <v>0</v>
      </c>
      <c r="Q1030" s="244">
        <v>0.16</v>
      </c>
      <c r="R1030" s="244">
        <f>Q1030*H1030</f>
        <v>0.0011200000000000001</v>
      </c>
      <c r="S1030" s="244">
        <v>0</v>
      </c>
      <c r="T1030" s="245">
        <f>S1030*H1030</f>
        <v>0</v>
      </c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R1030" s="246" t="s">
        <v>234</v>
      </c>
      <c r="AT1030" s="246" t="s">
        <v>221</v>
      </c>
      <c r="AU1030" s="246" t="s">
        <v>220</v>
      </c>
      <c r="AY1030" s="15" t="s">
        <v>209</v>
      </c>
      <c r="BE1030" s="138">
        <f>IF(N1030="základní",J1030,0)</f>
        <v>0</v>
      </c>
      <c r="BF1030" s="138">
        <f>IF(N1030="snížená",J1030,0)</f>
        <v>0</v>
      </c>
      <c r="BG1030" s="138">
        <f>IF(N1030="zákl. přenesená",J1030,0)</f>
        <v>0</v>
      </c>
      <c r="BH1030" s="138">
        <f>IF(N1030="sníž. přenesená",J1030,0)</f>
        <v>0</v>
      </c>
      <c r="BI1030" s="138">
        <f>IF(N1030="nulová",J1030,0)</f>
        <v>0</v>
      </c>
      <c r="BJ1030" s="15" t="s">
        <v>84</v>
      </c>
      <c r="BK1030" s="138">
        <f>ROUND(I1030*H1030,2)</f>
        <v>0</v>
      </c>
      <c r="BL1030" s="15" t="s">
        <v>214</v>
      </c>
      <c r="BM1030" s="246" t="s">
        <v>2082</v>
      </c>
    </row>
    <row r="1031" spans="1:65" s="2" customFormat="1" ht="16.5" customHeight="1">
      <c r="A1031" s="38"/>
      <c r="B1031" s="39"/>
      <c r="C1031" s="247" t="s">
        <v>2083</v>
      </c>
      <c r="D1031" s="247" t="s">
        <v>221</v>
      </c>
      <c r="E1031" s="248" t="s">
        <v>257</v>
      </c>
      <c r="F1031" s="249" t="s">
        <v>258</v>
      </c>
      <c r="G1031" s="250" t="s">
        <v>259</v>
      </c>
      <c r="H1031" s="251">
        <v>0.004</v>
      </c>
      <c r="I1031" s="252"/>
      <c r="J1031" s="253">
        <f>ROUND(I1031*H1031,2)</f>
        <v>0</v>
      </c>
      <c r="K1031" s="254"/>
      <c r="L1031" s="255"/>
      <c r="M1031" s="256" t="s">
        <v>1</v>
      </c>
      <c r="N1031" s="257" t="s">
        <v>44</v>
      </c>
      <c r="O1031" s="91"/>
      <c r="P1031" s="244">
        <f>O1031*H1031</f>
        <v>0</v>
      </c>
      <c r="Q1031" s="244">
        <v>0.9</v>
      </c>
      <c r="R1031" s="244">
        <f>Q1031*H1031</f>
        <v>0.0036000000000000003</v>
      </c>
      <c r="S1031" s="244">
        <v>0</v>
      </c>
      <c r="T1031" s="245">
        <f>S1031*H1031</f>
        <v>0</v>
      </c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R1031" s="246" t="s">
        <v>234</v>
      </c>
      <c r="AT1031" s="246" t="s">
        <v>221</v>
      </c>
      <c r="AU1031" s="246" t="s">
        <v>220</v>
      </c>
      <c r="AY1031" s="15" t="s">
        <v>209</v>
      </c>
      <c r="BE1031" s="138">
        <f>IF(N1031="základní",J1031,0)</f>
        <v>0</v>
      </c>
      <c r="BF1031" s="138">
        <f>IF(N1031="snížená",J1031,0)</f>
        <v>0</v>
      </c>
      <c r="BG1031" s="138">
        <f>IF(N1031="zákl. přenesená",J1031,0)</f>
        <v>0</v>
      </c>
      <c r="BH1031" s="138">
        <f>IF(N1031="sníž. přenesená",J1031,0)</f>
        <v>0</v>
      </c>
      <c r="BI1031" s="138">
        <f>IF(N1031="nulová",J1031,0)</f>
        <v>0</v>
      </c>
      <c r="BJ1031" s="15" t="s">
        <v>84</v>
      </c>
      <c r="BK1031" s="138">
        <f>ROUND(I1031*H1031,2)</f>
        <v>0</v>
      </c>
      <c r="BL1031" s="15" t="s">
        <v>214</v>
      </c>
      <c r="BM1031" s="246" t="s">
        <v>2084</v>
      </c>
    </row>
    <row r="1032" spans="1:65" s="2" customFormat="1" ht="16.5" customHeight="1">
      <c r="A1032" s="38"/>
      <c r="B1032" s="39"/>
      <c r="C1032" s="247" t="s">
        <v>2085</v>
      </c>
      <c r="D1032" s="247" t="s">
        <v>221</v>
      </c>
      <c r="E1032" s="248" t="s">
        <v>356</v>
      </c>
      <c r="F1032" s="249" t="s">
        <v>357</v>
      </c>
      <c r="G1032" s="250" t="s">
        <v>239</v>
      </c>
      <c r="H1032" s="251">
        <v>1</v>
      </c>
      <c r="I1032" s="252"/>
      <c r="J1032" s="253">
        <f>ROUND(I1032*H1032,2)</f>
        <v>0</v>
      </c>
      <c r="K1032" s="254"/>
      <c r="L1032" s="255"/>
      <c r="M1032" s="256" t="s">
        <v>1</v>
      </c>
      <c r="N1032" s="257" t="s">
        <v>44</v>
      </c>
      <c r="O1032" s="91"/>
      <c r="P1032" s="244">
        <f>O1032*H1032</f>
        <v>0</v>
      </c>
      <c r="Q1032" s="244">
        <v>3E-05</v>
      </c>
      <c r="R1032" s="244">
        <f>Q1032*H1032</f>
        <v>3E-05</v>
      </c>
      <c r="S1032" s="244">
        <v>0</v>
      </c>
      <c r="T1032" s="245">
        <f>S1032*H1032</f>
        <v>0</v>
      </c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R1032" s="246" t="s">
        <v>234</v>
      </c>
      <c r="AT1032" s="246" t="s">
        <v>221</v>
      </c>
      <c r="AU1032" s="246" t="s">
        <v>220</v>
      </c>
      <c r="AY1032" s="15" t="s">
        <v>209</v>
      </c>
      <c r="BE1032" s="138">
        <f>IF(N1032="základní",J1032,0)</f>
        <v>0</v>
      </c>
      <c r="BF1032" s="138">
        <f>IF(N1032="snížená",J1032,0)</f>
        <v>0</v>
      </c>
      <c r="BG1032" s="138">
        <f>IF(N1032="zákl. přenesená",J1032,0)</f>
        <v>0</v>
      </c>
      <c r="BH1032" s="138">
        <f>IF(N1032="sníž. přenesená",J1032,0)</f>
        <v>0</v>
      </c>
      <c r="BI1032" s="138">
        <f>IF(N1032="nulová",J1032,0)</f>
        <v>0</v>
      </c>
      <c r="BJ1032" s="15" t="s">
        <v>84</v>
      </c>
      <c r="BK1032" s="138">
        <f>ROUND(I1032*H1032,2)</f>
        <v>0</v>
      </c>
      <c r="BL1032" s="15" t="s">
        <v>214</v>
      </c>
      <c r="BM1032" s="246" t="s">
        <v>2086</v>
      </c>
    </row>
    <row r="1033" spans="1:65" s="2" customFormat="1" ht="21.75" customHeight="1">
      <c r="A1033" s="38"/>
      <c r="B1033" s="39"/>
      <c r="C1033" s="247" t="s">
        <v>2087</v>
      </c>
      <c r="D1033" s="247" t="s">
        <v>221</v>
      </c>
      <c r="E1033" s="248" t="s">
        <v>359</v>
      </c>
      <c r="F1033" s="249" t="s">
        <v>360</v>
      </c>
      <c r="G1033" s="250" t="s">
        <v>239</v>
      </c>
      <c r="H1033" s="251">
        <v>1</v>
      </c>
      <c r="I1033" s="252"/>
      <c r="J1033" s="253">
        <f>ROUND(I1033*H1033,2)</f>
        <v>0</v>
      </c>
      <c r="K1033" s="254"/>
      <c r="L1033" s="255"/>
      <c r="M1033" s="256" t="s">
        <v>1</v>
      </c>
      <c r="N1033" s="257" t="s">
        <v>44</v>
      </c>
      <c r="O1033" s="91"/>
      <c r="P1033" s="244">
        <f>O1033*H1033</f>
        <v>0</v>
      </c>
      <c r="Q1033" s="244">
        <v>3E-05</v>
      </c>
      <c r="R1033" s="244">
        <f>Q1033*H1033</f>
        <v>3E-05</v>
      </c>
      <c r="S1033" s="244">
        <v>0</v>
      </c>
      <c r="T1033" s="245">
        <f>S1033*H1033</f>
        <v>0</v>
      </c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R1033" s="246" t="s">
        <v>234</v>
      </c>
      <c r="AT1033" s="246" t="s">
        <v>221</v>
      </c>
      <c r="AU1033" s="246" t="s">
        <v>220</v>
      </c>
      <c r="AY1033" s="15" t="s">
        <v>209</v>
      </c>
      <c r="BE1033" s="138">
        <f>IF(N1033="základní",J1033,0)</f>
        <v>0</v>
      </c>
      <c r="BF1033" s="138">
        <f>IF(N1033="snížená",J1033,0)</f>
        <v>0</v>
      </c>
      <c r="BG1033" s="138">
        <f>IF(N1033="zákl. přenesená",J1033,0)</f>
        <v>0</v>
      </c>
      <c r="BH1033" s="138">
        <f>IF(N1033="sníž. přenesená",J1033,0)</f>
        <v>0</v>
      </c>
      <c r="BI1033" s="138">
        <f>IF(N1033="nulová",J1033,0)</f>
        <v>0</v>
      </c>
      <c r="BJ1033" s="15" t="s">
        <v>84</v>
      </c>
      <c r="BK1033" s="138">
        <f>ROUND(I1033*H1033,2)</f>
        <v>0</v>
      </c>
      <c r="BL1033" s="15" t="s">
        <v>214</v>
      </c>
      <c r="BM1033" s="246" t="s">
        <v>2088</v>
      </c>
    </row>
    <row r="1034" spans="1:65" s="2" customFormat="1" ht="16.5" customHeight="1">
      <c r="A1034" s="38"/>
      <c r="B1034" s="39"/>
      <c r="C1034" s="247" t="s">
        <v>2089</v>
      </c>
      <c r="D1034" s="247" t="s">
        <v>221</v>
      </c>
      <c r="E1034" s="248" t="s">
        <v>369</v>
      </c>
      <c r="F1034" s="249" t="s">
        <v>370</v>
      </c>
      <c r="G1034" s="250" t="s">
        <v>239</v>
      </c>
      <c r="H1034" s="251">
        <v>2</v>
      </c>
      <c r="I1034" s="252"/>
      <c r="J1034" s="253">
        <f>ROUND(I1034*H1034,2)</f>
        <v>0</v>
      </c>
      <c r="K1034" s="254"/>
      <c r="L1034" s="255"/>
      <c r="M1034" s="256" t="s">
        <v>1</v>
      </c>
      <c r="N1034" s="257" t="s">
        <v>44</v>
      </c>
      <c r="O1034" s="91"/>
      <c r="P1034" s="244">
        <f>O1034*H1034</f>
        <v>0</v>
      </c>
      <c r="Q1034" s="244">
        <v>0</v>
      </c>
      <c r="R1034" s="244">
        <f>Q1034*H1034</f>
        <v>0</v>
      </c>
      <c r="S1034" s="244">
        <v>0</v>
      </c>
      <c r="T1034" s="245">
        <f>S1034*H1034</f>
        <v>0</v>
      </c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R1034" s="246" t="s">
        <v>234</v>
      </c>
      <c r="AT1034" s="246" t="s">
        <v>221</v>
      </c>
      <c r="AU1034" s="246" t="s">
        <v>220</v>
      </c>
      <c r="AY1034" s="15" t="s">
        <v>209</v>
      </c>
      <c r="BE1034" s="138">
        <f>IF(N1034="základní",J1034,0)</f>
        <v>0</v>
      </c>
      <c r="BF1034" s="138">
        <f>IF(N1034="snížená",J1034,0)</f>
        <v>0</v>
      </c>
      <c r="BG1034" s="138">
        <f>IF(N1034="zákl. přenesená",J1034,0)</f>
        <v>0</v>
      </c>
      <c r="BH1034" s="138">
        <f>IF(N1034="sníž. přenesená",J1034,0)</f>
        <v>0</v>
      </c>
      <c r="BI1034" s="138">
        <f>IF(N1034="nulová",J1034,0)</f>
        <v>0</v>
      </c>
      <c r="BJ1034" s="15" t="s">
        <v>84</v>
      </c>
      <c r="BK1034" s="138">
        <f>ROUND(I1034*H1034,2)</f>
        <v>0</v>
      </c>
      <c r="BL1034" s="15" t="s">
        <v>214</v>
      </c>
      <c r="BM1034" s="246" t="s">
        <v>2090</v>
      </c>
    </row>
    <row r="1035" spans="1:65" s="2" customFormat="1" ht="16.5" customHeight="1">
      <c r="A1035" s="38"/>
      <c r="B1035" s="39"/>
      <c r="C1035" s="247" t="s">
        <v>2091</v>
      </c>
      <c r="D1035" s="247" t="s">
        <v>221</v>
      </c>
      <c r="E1035" s="248" t="s">
        <v>1616</v>
      </c>
      <c r="F1035" s="249" t="s">
        <v>1046</v>
      </c>
      <c r="G1035" s="250" t="s">
        <v>1</v>
      </c>
      <c r="H1035" s="251">
        <v>1</v>
      </c>
      <c r="I1035" s="252"/>
      <c r="J1035" s="253">
        <f>ROUND(I1035*H1035,2)</f>
        <v>0</v>
      </c>
      <c r="K1035" s="254"/>
      <c r="L1035" s="255"/>
      <c r="M1035" s="256" t="s">
        <v>1</v>
      </c>
      <c r="N1035" s="257" t="s">
        <v>44</v>
      </c>
      <c r="O1035" s="91"/>
      <c r="P1035" s="244">
        <f>O1035*H1035</f>
        <v>0</v>
      </c>
      <c r="Q1035" s="244">
        <v>0</v>
      </c>
      <c r="R1035" s="244">
        <f>Q1035*H1035</f>
        <v>0</v>
      </c>
      <c r="S1035" s="244">
        <v>0</v>
      </c>
      <c r="T1035" s="245">
        <f>S1035*H1035</f>
        <v>0</v>
      </c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R1035" s="246" t="s">
        <v>234</v>
      </c>
      <c r="AT1035" s="246" t="s">
        <v>221</v>
      </c>
      <c r="AU1035" s="246" t="s">
        <v>220</v>
      </c>
      <c r="AY1035" s="15" t="s">
        <v>209</v>
      </c>
      <c r="BE1035" s="138">
        <f>IF(N1035="základní",J1035,0)</f>
        <v>0</v>
      </c>
      <c r="BF1035" s="138">
        <f>IF(N1035="snížená",J1035,0)</f>
        <v>0</v>
      </c>
      <c r="BG1035" s="138">
        <f>IF(N1035="zákl. přenesená",J1035,0)</f>
        <v>0</v>
      </c>
      <c r="BH1035" s="138">
        <f>IF(N1035="sníž. přenesená",J1035,0)</f>
        <v>0</v>
      </c>
      <c r="BI1035" s="138">
        <f>IF(N1035="nulová",J1035,0)</f>
        <v>0</v>
      </c>
      <c r="BJ1035" s="15" t="s">
        <v>84</v>
      </c>
      <c r="BK1035" s="138">
        <f>ROUND(I1035*H1035,2)</f>
        <v>0</v>
      </c>
      <c r="BL1035" s="15" t="s">
        <v>214</v>
      </c>
      <c r="BM1035" s="246" t="s">
        <v>2092</v>
      </c>
    </row>
    <row r="1036" spans="1:65" s="2" customFormat="1" ht="16.5" customHeight="1">
      <c r="A1036" s="38"/>
      <c r="B1036" s="39"/>
      <c r="C1036" s="247" t="s">
        <v>2093</v>
      </c>
      <c r="D1036" s="247" t="s">
        <v>221</v>
      </c>
      <c r="E1036" s="248" t="s">
        <v>377</v>
      </c>
      <c r="F1036" s="249" t="s">
        <v>378</v>
      </c>
      <c r="G1036" s="250" t="s">
        <v>379</v>
      </c>
      <c r="H1036" s="251">
        <v>1</v>
      </c>
      <c r="I1036" s="252"/>
      <c r="J1036" s="253">
        <f>ROUND(I1036*H1036,2)</f>
        <v>0</v>
      </c>
      <c r="K1036" s="254"/>
      <c r="L1036" s="255"/>
      <c r="M1036" s="256" t="s">
        <v>1</v>
      </c>
      <c r="N1036" s="257" t="s">
        <v>44</v>
      </c>
      <c r="O1036" s="91"/>
      <c r="P1036" s="244">
        <f>O1036*H1036</f>
        <v>0</v>
      </c>
      <c r="Q1036" s="244">
        <v>0.001</v>
      </c>
      <c r="R1036" s="244">
        <f>Q1036*H1036</f>
        <v>0.001</v>
      </c>
      <c r="S1036" s="244">
        <v>0</v>
      </c>
      <c r="T1036" s="245">
        <f>S1036*H1036</f>
        <v>0</v>
      </c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R1036" s="246" t="s">
        <v>234</v>
      </c>
      <c r="AT1036" s="246" t="s">
        <v>221</v>
      </c>
      <c r="AU1036" s="246" t="s">
        <v>220</v>
      </c>
      <c r="AY1036" s="15" t="s">
        <v>209</v>
      </c>
      <c r="BE1036" s="138">
        <f>IF(N1036="základní",J1036,0)</f>
        <v>0</v>
      </c>
      <c r="BF1036" s="138">
        <f>IF(N1036="snížená",J1036,0)</f>
        <v>0</v>
      </c>
      <c r="BG1036" s="138">
        <f>IF(N1036="zákl. přenesená",J1036,0)</f>
        <v>0</v>
      </c>
      <c r="BH1036" s="138">
        <f>IF(N1036="sníž. přenesená",J1036,0)</f>
        <v>0</v>
      </c>
      <c r="BI1036" s="138">
        <f>IF(N1036="nulová",J1036,0)</f>
        <v>0</v>
      </c>
      <c r="BJ1036" s="15" t="s">
        <v>84</v>
      </c>
      <c r="BK1036" s="138">
        <f>ROUND(I1036*H1036,2)</f>
        <v>0</v>
      </c>
      <c r="BL1036" s="15" t="s">
        <v>214</v>
      </c>
      <c r="BM1036" s="246" t="s">
        <v>2094</v>
      </c>
    </row>
    <row r="1037" spans="1:65" s="2" customFormat="1" ht="16.5" customHeight="1">
      <c r="A1037" s="38"/>
      <c r="B1037" s="39"/>
      <c r="C1037" s="247" t="s">
        <v>2095</v>
      </c>
      <c r="D1037" s="247" t="s">
        <v>221</v>
      </c>
      <c r="E1037" s="248" t="s">
        <v>382</v>
      </c>
      <c r="F1037" s="249" t="s">
        <v>383</v>
      </c>
      <c r="G1037" s="250" t="s">
        <v>239</v>
      </c>
      <c r="H1037" s="251">
        <v>1</v>
      </c>
      <c r="I1037" s="252"/>
      <c r="J1037" s="253">
        <f>ROUND(I1037*H1037,2)</f>
        <v>0</v>
      </c>
      <c r="K1037" s="254"/>
      <c r="L1037" s="255"/>
      <c r="M1037" s="256" t="s">
        <v>1</v>
      </c>
      <c r="N1037" s="257" t="s">
        <v>44</v>
      </c>
      <c r="O1037" s="91"/>
      <c r="P1037" s="244">
        <f>O1037*H1037</f>
        <v>0</v>
      </c>
      <c r="Q1037" s="244">
        <v>0</v>
      </c>
      <c r="R1037" s="244">
        <f>Q1037*H1037</f>
        <v>0</v>
      </c>
      <c r="S1037" s="244">
        <v>0</v>
      </c>
      <c r="T1037" s="245">
        <f>S1037*H1037</f>
        <v>0</v>
      </c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R1037" s="246" t="s">
        <v>234</v>
      </c>
      <c r="AT1037" s="246" t="s">
        <v>221</v>
      </c>
      <c r="AU1037" s="246" t="s">
        <v>220</v>
      </c>
      <c r="AY1037" s="15" t="s">
        <v>209</v>
      </c>
      <c r="BE1037" s="138">
        <f>IF(N1037="základní",J1037,0)</f>
        <v>0</v>
      </c>
      <c r="BF1037" s="138">
        <f>IF(N1037="snížená",J1037,0)</f>
        <v>0</v>
      </c>
      <c r="BG1037" s="138">
        <f>IF(N1037="zákl. přenesená",J1037,0)</f>
        <v>0</v>
      </c>
      <c r="BH1037" s="138">
        <f>IF(N1037="sníž. přenesená",J1037,0)</f>
        <v>0</v>
      </c>
      <c r="BI1037" s="138">
        <f>IF(N1037="nulová",J1037,0)</f>
        <v>0</v>
      </c>
      <c r="BJ1037" s="15" t="s">
        <v>84</v>
      </c>
      <c r="BK1037" s="138">
        <f>ROUND(I1037*H1037,2)</f>
        <v>0</v>
      </c>
      <c r="BL1037" s="15" t="s">
        <v>214</v>
      </c>
      <c r="BM1037" s="246" t="s">
        <v>2096</v>
      </c>
    </row>
    <row r="1038" spans="1:65" s="2" customFormat="1" ht="24.15" customHeight="1">
      <c r="A1038" s="38"/>
      <c r="B1038" s="39"/>
      <c r="C1038" s="234" t="s">
        <v>2097</v>
      </c>
      <c r="D1038" s="234" t="s">
        <v>210</v>
      </c>
      <c r="E1038" s="235" t="s">
        <v>386</v>
      </c>
      <c r="F1038" s="236" t="s">
        <v>387</v>
      </c>
      <c r="G1038" s="237" t="s">
        <v>246</v>
      </c>
      <c r="H1038" s="238">
        <v>1</v>
      </c>
      <c r="I1038" s="239"/>
      <c r="J1038" s="240">
        <f>ROUND(I1038*H1038,2)</f>
        <v>0</v>
      </c>
      <c r="K1038" s="241"/>
      <c r="L1038" s="41"/>
      <c r="M1038" s="242" t="s">
        <v>1</v>
      </c>
      <c r="N1038" s="243" t="s">
        <v>44</v>
      </c>
      <c r="O1038" s="91"/>
      <c r="P1038" s="244">
        <f>O1038*H1038</f>
        <v>0</v>
      </c>
      <c r="Q1038" s="244">
        <v>0</v>
      </c>
      <c r="R1038" s="244">
        <f>Q1038*H1038</f>
        <v>0</v>
      </c>
      <c r="S1038" s="244">
        <v>0</v>
      </c>
      <c r="T1038" s="245">
        <f>S1038*H1038</f>
        <v>0</v>
      </c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R1038" s="246" t="s">
        <v>214</v>
      </c>
      <c r="AT1038" s="246" t="s">
        <v>210</v>
      </c>
      <c r="AU1038" s="246" t="s">
        <v>220</v>
      </c>
      <c r="AY1038" s="15" t="s">
        <v>209</v>
      </c>
      <c r="BE1038" s="138">
        <f>IF(N1038="základní",J1038,0)</f>
        <v>0</v>
      </c>
      <c r="BF1038" s="138">
        <f>IF(N1038="snížená",J1038,0)</f>
        <v>0</v>
      </c>
      <c r="BG1038" s="138">
        <f>IF(N1038="zákl. přenesená",J1038,0)</f>
        <v>0</v>
      </c>
      <c r="BH1038" s="138">
        <f>IF(N1038="sníž. přenesená",J1038,0)</f>
        <v>0</v>
      </c>
      <c r="BI1038" s="138">
        <f>IF(N1038="nulová",J1038,0)</f>
        <v>0</v>
      </c>
      <c r="BJ1038" s="15" t="s">
        <v>84</v>
      </c>
      <c r="BK1038" s="138">
        <f>ROUND(I1038*H1038,2)</f>
        <v>0</v>
      </c>
      <c r="BL1038" s="15" t="s">
        <v>214</v>
      </c>
      <c r="BM1038" s="246" t="s">
        <v>2098</v>
      </c>
    </row>
    <row r="1039" spans="1:65" s="2" customFormat="1" ht="21.75" customHeight="1">
      <c r="A1039" s="38"/>
      <c r="B1039" s="39"/>
      <c r="C1039" s="247" t="s">
        <v>2099</v>
      </c>
      <c r="D1039" s="247" t="s">
        <v>221</v>
      </c>
      <c r="E1039" s="248" t="s">
        <v>390</v>
      </c>
      <c r="F1039" s="249" t="s">
        <v>391</v>
      </c>
      <c r="G1039" s="250" t="s">
        <v>392</v>
      </c>
      <c r="H1039" s="251">
        <v>1</v>
      </c>
      <c r="I1039" s="252"/>
      <c r="J1039" s="253">
        <f>ROUND(I1039*H1039,2)</f>
        <v>0</v>
      </c>
      <c r="K1039" s="254"/>
      <c r="L1039" s="255"/>
      <c r="M1039" s="256" t="s">
        <v>1</v>
      </c>
      <c r="N1039" s="257" t="s">
        <v>44</v>
      </c>
      <c r="O1039" s="91"/>
      <c r="P1039" s="244">
        <f>O1039*H1039</f>
        <v>0</v>
      </c>
      <c r="Q1039" s="244">
        <v>0</v>
      </c>
      <c r="R1039" s="244">
        <f>Q1039*H1039</f>
        <v>0</v>
      </c>
      <c r="S1039" s="244">
        <v>0</v>
      </c>
      <c r="T1039" s="245">
        <f>S1039*H1039</f>
        <v>0</v>
      </c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R1039" s="246" t="s">
        <v>234</v>
      </c>
      <c r="AT1039" s="246" t="s">
        <v>221</v>
      </c>
      <c r="AU1039" s="246" t="s">
        <v>220</v>
      </c>
      <c r="AY1039" s="15" t="s">
        <v>209</v>
      </c>
      <c r="BE1039" s="138">
        <f>IF(N1039="základní",J1039,0)</f>
        <v>0</v>
      </c>
      <c r="BF1039" s="138">
        <f>IF(N1039="snížená",J1039,0)</f>
        <v>0</v>
      </c>
      <c r="BG1039" s="138">
        <f>IF(N1039="zákl. přenesená",J1039,0)</f>
        <v>0</v>
      </c>
      <c r="BH1039" s="138">
        <f>IF(N1039="sníž. přenesená",J1039,0)</f>
        <v>0</v>
      </c>
      <c r="BI1039" s="138">
        <f>IF(N1039="nulová",J1039,0)</f>
        <v>0</v>
      </c>
      <c r="BJ1039" s="15" t="s">
        <v>84</v>
      </c>
      <c r="BK1039" s="138">
        <f>ROUND(I1039*H1039,2)</f>
        <v>0</v>
      </c>
      <c r="BL1039" s="15" t="s">
        <v>214</v>
      </c>
      <c r="BM1039" s="246" t="s">
        <v>2100</v>
      </c>
    </row>
    <row r="1040" spans="1:65" s="2" customFormat="1" ht="16.5" customHeight="1">
      <c r="A1040" s="38"/>
      <c r="B1040" s="39"/>
      <c r="C1040" s="247" t="s">
        <v>2101</v>
      </c>
      <c r="D1040" s="247" t="s">
        <v>221</v>
      </c>
      <c r="E1040" s="248" t="s">
        <v>395</v>
      </c>
      <c r="F1040" s="249" t="s">
        <v>396</v>
      </c>
      <c r="G1040" s="250" t="s">
        <v>239</v>
      </c>
      <c r="H1040" s="251">
        <v>1</v>
      </c>
      <c r="I1040" s="252"/>
      <c r="J1040" s="253">
        <f>ROUND(I1040*H1040,2)</f>
        <v>0</v>
      </c>
      <c r="K1040" s="254"/>
      <c r="L1040" s="255"/>
      <c r="M1040" s="256" t="s">
        <v>1</v>
      </c>
      <c r="N1040" s="257" t="s">
        <v>44</v>
      </c>
      <c r="O1040" s="91"/>
      <c r="P1040" s="244">
        <f>O1040*H1040</f>
        <v>0</v>
      </c>
      <c r="Q1040" s="244">
        <v>1E-05</v>
      </c>
      <c r="R1040" s="244">
        <f>Q1040*H1040</f>
        <v>1E-05</v>
      </c>
      <c r="S1040" s="244">
        <v>0</v>
      </c>
      <c r="T1040" s="245">
        <f>S1040*H1040</f>
        <v>0</v>
      </c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R1040" s="246" t="s">
        <v>234</v>
      </c>
      <c r="AT1040" s="246" t="s">
        <v>221</v>
      </c>
      <c r="AU1040" s="246" t="s">
        <v>220</v>
      </c>
      <c r="AY1040" s="15" t="s">
        <v>209</v>
      </c>
      <c r="BE1040" s="138">
        <f>IF(N1040="základní",J1040,0)</f>
        <v>0</v>
      </c>
      <c r="BF1040" s="138">
        <f>IF(N1040="snížená",J1040,0)</f>
        <v>0</v>
      </c>
      <c r="BG1040" s="138">
        <f>IF(N1040="zákl. přenesená",J1040,0)</f>
        <v>0</v>
      </c>
      <c r="BH1040" s="138">
        <f>IF(N1040="sníž. přenesená",J1040,0)</f>
        <v>0</v>
      </c>
      <c r="BI1040" s="138">
        <f>IF(N1040="nulová",J1040,0)</f>
        <v>0</v>
      </c>
      <c r="BJ1040" s="15" t="s">
        <v>84</v>
      </c>
      <c r="BK1040" s="138">
        <f>ROUND(I1040*H1040,2)</f>
        <v>0</v>
      </c>
      <c r="BL1040" s="15" t="s">
        <v>214</v>
      </c>
      <c r="BM1040" s="246" t="s">
        <v>2102</v>
      </c>
    </row>
    <row r="1041" spans="1:65" s="2" customFormat="1" ht="16.5" customHeight="1">
      <c r="A1041" s="38"/>
      <c r="B1041" s="39"/>
      <c r="C1041" s="247" t="s">
        <v>2103</v>
      </c>
      <c r="D1041" s="247" t="s">
        <v>221</v>
      </c>
      <c r="E1041" s="248" t="s">
        <v>2104</v>
      </c>
      <c r="F1041" s="249" t="s">
        <v>848</v>
      </c>
      <c r="G1041" s="250" t="s">
        <v>239</v>
      </c>
      <c r="H1041" s="251">
        <v>1</v>
      </c>
      <c r="I1041" s="252"/>
      <c r="J1041" s="253">
        <f>ROUND(I1041*H1041,2)</f>
        <v>0</v>
      </c>
      <c r="K1041" s="254"/>
      <c r="L1041" s="255"/>
      <c r="M1041" s="256" t="s">
        <v>1</v>
      </c>
      <c r="N1041" s="257" t="s">
        <v>44</v>
      </c>
      <c r="O1041" s="91"/>
      <c r="P1041" s="244">
        <f>O1041*H1041</f>
        <v>0</v>
      </c>
      <c r="Q1041" s="244">
        <v>0</v>
      </c>
      <c r="R1041" s="244">
        <f>Q1041*H1041</f>
        <v>0</v>
      </c>
      <c r="S1041" s="244">
        <v>0</v>
      </c>
      <c r="T1041" s="245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46" t="s">
        <v>234</v>
      </c>
      <c r="AT1041" s="246" t="s">
        <v>221</v>
      </c>
      <c r="AU1041" s="246" t="s">
        <v>220</v>
      </c>
      <c r="AY1041" s="15" t="s">
        <v>209</v>
      </c>
      <c r="BE1041" s="138">
        <f>IF(N1041="základní",J1041,0)</f>
        <v>0</v>
      </c>
      <c r="BF1041" s="138">
        <f>IF(N1041="snížená",J1041,0)</f>
        <v>0</v>
      </c>
      <c r="BG1041" s="138">
        <f>IF(N1041="zákl. přenesená",J1041,0)</f>
        <v>0</v>
      </c>
      <c r="BH1041" s="138">
        <f>IF(N1041="sníž. přenesená",J1041,0)</f>
        <v>0</v>
      </c>
      <c r="BI1041" s="138">
        <f>IF(N1041="nulová",J1041,0)</f>
        <v>0</v>
      </c>
      <c r="BJ1041" s="15" t="s">
        <v>84</v>
      </c>
      <c r="BK1041" s="138">
        <f>ROUND(I1041*H1041,2)</f>
        <v>0</v>
      </c>
      <c r="BL1041" s="15" t="s">
        <v>214</v>
      </c>
      <c r="BM1041" s="246" t="s">
        <v>2105</v>
      </c>
    </row>
    <row r="1042" spans="1:65" s="2" customFormat="1" ht="16.5" customHeight="1">
      <c r="A1042" s="38"/>
      <c r="B1042" s="39"/>
      <c r="C1042" s="234" t="s">
        <v>2106</v>
      </c>
      <c r="D1042" s="234" t="s">
        <v>210</v>
      </c>
      <c r="E1042" s="235" t="s">
        <v>403</v>
      </c>
      <c r="F1042" s="236" t="s">
        <v>404</v>
      </c>
      <c r="G1042" s="237" t="s">
        <v>239</v>
      </c>
      <c r="H1042" s="238">
        <v>1</v>
      </c>
      <c r="I1042" s="239"/>
      <c r="J1042" s="240">
        <f>ROUND(I1042*H1042,2)</f>
        <v>0</v>
      </c>
      <c r="K1042" s="241"/>
      <c r="L1042" s="41"/>
      <c r="M1042" s="242" t="s">
        <v>1</v>
      </c>
      <c r="N1042" s="243" t="s">
        <v>44</v>
      </c>
      <c r="O1042" s="91"/>
      <c r="P1042" s="244">
        <f>O1042*H1042</f>
        <v>0</v>
      </c>
      <c r="Q1042" s="244">
        <v>0</v>
      </c>
      <c r="R1042" s="244">
        <f>Q1042*H1042</f>
        <v>0</v>
      </c>
      <c r="S1042" s="244">
        <v>0</v>
      </c>
      <c r="T1042" s="245">
        <f>S1042*H1042</f>
        <v>0</v>
      </c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R1042" s="246" t="s">
        <v>214</v>
      </c>
      <c r="AT1042" s="246" t="s">
        <v>210</v>
      </c>
      <c r="AU1042" s="246" t="s">
        <v>220</v>
      </c>
      <c r="AY1042" s="15" t="s">
        <v>209</v>
      </c>
      <c r="BE1042" s="138">
        <f>IF(N1042="základní",J1042,0)</f>
        <v>0</v>
      </c>
      <c r="BF1042" s="138">
        <f>IF(N1042="snížená",J1042,0)</f>
        <v>0</v>
      </c>
      <c r="BG1042" s="138">
        <f>IF(N1042="zákl. přenesená",J1042,0)</f>
        <v>0</v>
      </c>
      <c r="BH1042" s="138">
        <f>IF(N1042="sníž. přenesená",J1042,0)</f>
        <v>0</v>
      </c>
      <c r="BI1042" s="138">
        <f>IF(N1042="nulová",J1042,0)</f>
        <v>0</v>
      </c>
      <c r="BJ1042" s="15" t="s">
        <v>84</v>
      </c>
      <c r="BK1042" s="138">
        <f>ROUND(I1042*H1042,2)</f>
        <v>0</v>
      </c>
      <c r="BL1042" s="15" t="s">
        <v>214</v>
      </c>
      <c r="BM1042" s="246" t="s">
        <v>2107</v>
      </c>
    </row>
    <row r="1043" spans="1:65" s="2" customFormat="1" ht="16.5" customHeight="1">
      <c r="A1043" s="38"/>
      <c r="B1043" s="39"/>
      <c r="C1043" s="247" t="s">
        <v>2108</v>
      </c>
      <c r="D1043" s="247" t="s">
        <v>221</v>
      </c>
      <c r="E1043" s="248" t="s">
        <v>1067</v>
      </c>
      <c r="F1043" s="249" t="s">
        <v>1068</v>
      </c>
      <c r="G1043" s="250" t="s">
        <v>239</v>
      </c>
      <c r="H1043" s="251">
        <v>1</v>
      </c>
      <c r="I1043" s="252"/>
      <c r="J1043" s="253">
        <f>ROUND(I1043*H1043,2)</f>
        <v>0</v>
      </c>
      <c r="K1043" s="254"/>
      <c r="L1043" s="255"/>
      <c r="M1043" s="256" t="s">
        <v>1</v>
      </c>
      <c r="N1043" s="257" t="s">
        <v>44</v>
      </c>
      <c r="O1043" s="91"/>
      <c r="P1043" s="244">
        <f>O1043*H1043</f>
        <v>0</v>
      </c>
      <c r="Q1043" s="244">
        <v>0</v>
      </c>
      <c r="R1043" s="244">
        <f>Q1043*H1043</f>
        <v>0</v>
      </c>
      <c r="S1043" s="244">
        <v>0</v>
      </c>
      <c r="T1043" s="245">
        <f>S1043*H1043</f>
        <v>0</v>
      </c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R1043" s="246" t="s">
        <v>234</v>
      </c>
      <c r="AT1043" s="246" t="s">
        <v>221</v>
      </c>
      <c r="AU1043" s="246" t="s">
        <v>220</v>
      </c>
      <c r="AY1043" s="15" t="s">
        <v>209</v>
      </c>
      <c r="BE1043" s="138">
        <f>IF(N1043="základní",J1043,0)</f>
        <v>0</v>
      </c>
      <c r="BF1043" s="138">
        <f>IF(N1043="snížená",J1043,0)</f>
        <v>0</v>
      </c>
      <c r="BG1043" s="138">
        <f>IF(N1043="zákl. přenesená",J1043,0)</f>
        <v>0</v>
      </c>
      <c r="BH1043" s="138">
        <f>IF(N1043="sníž. přenesená",J1043,0)</f>
        <v>0</v>
      </c>
      <c r="BI1043" s="138">
        <f>IF(N1043="nulová",J1043,0)</f>
        <v>0</v>
      </c>
      <c r="BJ1043" s="15" t="s">
        <v>84</v>
      </c>
      <c r="BK1043" s="138">
        <f>ROUND(I1043*H1043,2)</f>
        <v>0</v>
      </c>
      <c r="BL1043" s="15" t="s">
        <v>214</v>
      </c>
      <c r="BM1043" s="246" t="s">
        <v>2109</v>
      </c>
    </row>
    <row r="1044" spans="1:63" s="13" customFormat="1" ht="20.85" customHeight="1">
      <c r="A1044" s="13"/>
      <c r="B1044" s="260"/>
      <c r="C1044" s="261"/>
      <c r="D1044" s="262" t="s">
        <v>78</v>
      </c>
      <c r="E1044" s="262" t="s">
        <v>2110</v>
      </c>
      <c r="F1044" s="262" t="s">
        <v>2111</v>
      </c>
      <c r="G1044" s="261"/>
      <c r="H1044" s="261"/>
      <c r="I1044" s="263"/>
      <c r="J1044" s="264">
        <f>BK1044</f>
        <v>0</v>
      </c>
      <c r="K1044" s="261"/>
      <c r="L1044" s="265"/>
      <c r="M1044" s="266"/>
      <c r="N1044" s="267"/>
      <c r="O1044" s="267"/>
      <c r="P1044" s="268">
        <f>SUM(P1045:P1046)</f>
        <v>0</v>
      </c>
      <c r="Q1044" s="267"/>
      <c r="R1044" s="268">
        <f>SUM(R1045:R1046)</f>
        <v>0</v>
      </c>
      <c r="S1044" s="267"/>
      <c r="T1044" s="269">
        <f>SUM(T1045:T1046)</f>
        <v>0</v>
      </c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R1044" s="270" t="s">
        <v>84</v>
      </c>
      <c r="AT1044" s="271" t="s">
        <v>78</v>
      </c>
      <c r="AU1044" s="271" t="s">
        <v>220</v>
      </c>
      <c r="AY1044" s="270" t="s">
        <v>209</v>
      </c>
      <c r="BK1044" s="272">
        <f>SUM(BK1045:BK1046)</f>
        <v>0</v>
      </c>
    </row>
    <row r="1045" spans="1:65" s="2" customFormat="1" ht="16.5" customHeight="1">
      <c r="A1045" s="38"/>
      <c r="B1045" s="39"/>
      <c r="C1045" s="247" t="s">
        <v>2112</v>
      </c>
      <c r="D1045" s="247" t="s">
        <v>221</v>
      </c>
      <c r="E1045" s="248" t="s">
        <v>1586</v>
      </c>
      <c r="F1045" s="249" t="s">
        <v>1587</v>
      </c>
      <c r="G1045" s="250" t="s">
        <v>239</v>
      </c>
      <c r="H1045" s="251">
        <v>1</v>
      </c>
      <c r="I1045" s="252"/>
      <c r="J1045" s="253">
        <f>ROUND(I1045*H1045,2)</f>
        <v>0</v>
      </c>
      <c r="K1045" s="254"/>
      <c r="L1045" s="255"/>
      <c r="M1045" s="256" t="s">
        <v>1</v>
      </c>
      <c r="N1045" s="257" t="s">
        <v>44</v>
      </c>
      <c r="O1045" s="91"/>
      <c r="P1045" s="244">
        <f>O1045*H1045</f>
        <v>0</v>
      </c>
      <c r="Q1045" s="244">
        <v>0</v>
      </c>
      <c r="R1045" s="244">
        <f>Q1045*H1045</f>
        <v>0</v>
      </c>
      <c r="S1045" s="244">
        <v>0</v>
      </c>
      <c r="T1045" s="245">
        <f>S1045*H1045</f>
        <v>0</v>
      </c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R1045" s="246" t="s">
        <v>234</v>
      </c>
      <c r="AT1045" s="246" t="s">
        <v>221</v>
      </c>
      <c r="AU1045" s="246" t="s">
        <v>214</v>
      </c>
      <c r="AY1045" s="15" t="s">
        <v>209</v>
      </c>
      <c r="BE1045" s="138">
        <f>IF(N1045="základní",J1045,0)</f>
        <v>0</v>
      </c>
      <c r="BF1045" s="138">
        <f>IF(N1045="snížená",J1045,0)</f>
        <v>0</v>
      </c>
      <c r="BG1045" s="138">
        <f>IF(N1045="zákl. přenesená",J1045,0)</f>
        <v>0</v>
      </c>
      <c r="BH1045" s="138">
        <f>IF(N1045="sníž. přenesená",J1045,0)</f>
        <v>0</v>
      </c>
      <c r="BI1045" s="138">
        <f>IF(N1045="nulová",J1045,0)</f>
        <v>0</v>
      </c>
      <c r="BJ1045" s="15" t="s">
        <v>84</v>
      </c>
      <c r="BK1045" s="138">
        <f>ROUND(I1045*H1045,2)</f>
        <v>0</v>
      </c>
      <c r="BL1045" s="15" t="s">
        <v>214</v>
      </c>
      <c r="BM1045" s="246" t="s">
        <v>2113</v>
      </c>
    </row>
    <row r="1046" spans="1:65" s="2" customFormat="1" ht="24.15" customHeight="1">
      <c r="A1046" s="38"/>
      <c r="B1046" s="39"/>
      <c r="C1046" s="234" t="s">
        <v>2114</v>
      </c>
      <c r="D1046" s="234" t="s">
        <v>210</v>
      </c>
      <c r="E1046" s="235" t="s">
        <v>324</v>
      </c>
      <c r="F1046" s="236" t="s">
        <v>325</v>
      </c>
      <c r="G1046" s="237" t="s">
        <v>239</v>
      </c>
      <c r="H1046" s="238">
        <v>1</v>
      </c>
      <c r="I1046" s="239"/>
      <c r="J1046" s="240">
        <f>ROUND(I1046*H1046,2)</f>
        <v>0</v>
      </c>
      <c r="K1046" s="241"/>
      <c r="L1046" s="41"/>
      <c r="M1046" s="242" t="s">
        <v>1</v>
      </c>
      <c r="N1046" s="243" t="s">
        <v>44</v>
      </c>
      <c r="O1046" s="91"/>
      <c r="P1046" s="244">
        <f>O1046*H1046</f>
        <v>0</v>
      </c>
      <c r="Q1046" s="244">
        <v>0</v>
      </c>
      <c r="R1046" s="244">
        <f>Q1046*H1046</f>
        <v>0</v>
      </c>
      <c r="S1046" s="244">
        <v>0</v>
      </c>
      <c r="T1046" s="245">
        <f>S1046*H1046</f>
        <v>0</v>
      </c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R1046" s="246" t="s">
        <v>214</v>
      </c>
      <c r="AT1046" s="246" t="s">
        <v>210</v>
      </c>
      <c r="AU1046" s="246" t="s">
        <v>214</v>
      </c>
      <c r="AY1046" s="15" t="s">
        <v>209</v>
      </c>
      <c r="BE1046" s="138">
        <f>IF(N1046="základní",J1046,0)</f>
        <v>0</v>
      </c>
      <c r="BF1046" s="138">
        <f>IF(N1046="snížená",J1046,0)</f>
        <v>0</v>
      </c>
      <c r="BG1046" s="138">
        <f>IF(N1046="zákl. přenesená",J1046,0)</f>
        <v>0</v>
      </c>
      <c r="BH1046" s="138">
        <f>IF(N1046="sníž. přenesená",J1046,0)</f>
        <v>0</v>
      </c>
      <c r="BI1046" s="138">
        <f>IF(N1046="nulová",J1046,0)</f>
        <v>0</v>
      </c>
      <c r="BJ1046" s="15" t="s">
        <v>84</v>
      </c>
      <c r="BK1046" s="138">
        <f>ROUND(I1046*H1046,2)</f>
        <v>0</v>
      </c>
      <c r="BL1046" s="15" t="s">
        <v>214</v>
      </c>
      <c r="BM1046" s="246" t="s">
        <v>2115</v>
      </c>
    </row>
    <row r="1047" spans="1:63" s="12" customFormat="1" ht="25.9" customHeight="1">
      <c r="A1047" s="12"/>
      <c r="B1047" s="220"/>
      <c r="C1047" s="221"/>
      <c r="D1047" s="222" t="s">
        <v>78</v>
      </c>
      <c r="E1047" s="223" t="s">
        <v>2116</v>
      </c>
      <c r="F1047" s="223" t="s">
        <v>2117</v>
      </c>
      <c r="G1047" s="221"/>
      <c r="H1047" s="221"/>
      <c r="I1047" s="224"/>
      <c r="J1047" s="225">
        <f>BK1047</f>
        <v>0</v>
      </c>
      <c r="K1047" s="221"/>
      <c r="L1047" s="226"/>
      <c r="M1047" s="227"/>
      <c r="N1047" s="228"/>
      <c r="O1047" s="228"/>
      <c r="P1047" s="229">
        <f>P1048+SUM(P1049:P1067)+P1242</f>
        <v>0</v>
      </c>
      <c r="Q1047" s="228"/>
      <c r="R1047" s="229">
        <f>R1048+SUM(R1049:R1067)+R1242</f>
        <v>78.20811920000001</v>
      </c>
      <c r="S1047" s="228"/>
      <c r="T1047" s="230">
        <f>T1048+SUM(T1049:T1067)+T1242</f>
        <v>0.6</v>
      </c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R1047" s="231" t="s">
        <v>84</v>
      </c>
      <c r="AT1047" s="232" t="s">
        <v>78</v>
      </c>
      <c r="AU1047" s="232" t="s">
        <v>79</v>
      </c>
      <c r="AY1047" s="231" t="s">
        <v>209</v>
      </c>
      <c r="BK1047" s="233">
        <f>BK1048+SUM(BK1049:BK1067)+BK1242</f>
        <v>0</v>
      </c>
    </row>
    <row r="1048" spans="1:65" s="2" customFormat="1" ht="24.15" customHeight="1">
      <c r="A1048" s="38"/>
      <c r="B1048" s="39"/>
      <c r="C1048" s="234" t="s">
        <v>2118</v>
      </c>
      <c r="D1048" s="234" t="s">
        <v>210</v>
      </c>
      <c r="E1048" s="235" t="s">
        <v>336</v>
      </c>
      <c r="F1048" s="236" t="s">
        <v>337</v>
      </c>
      <c r="G1048" s="237" t="s">
        <v>239</v>
      </c>
      <c r="H1048" s="238">
        <v>1</v>
      </c>
      <c r="I1048" s="239"/>
      <c r="J1048" s="240">
        <f>ROUND(I1048*H1048,2)</f>
        <v>0</v>
      </c>
      <c r="K1048" s="241"/>
      <c r="L1048" s="41"/>
      <c r="M1048" s="242" t="s">
        <v>1</v>
      </c>
      <c r="N1048" s="243" t="s">
        <v>44</v>
      </c>
      <c r="O1048" s="91"/>
      <c r="P1048" s="244">
        <f>O1048*H1048</f>
        <v>0</v>
      </c>
      <c r="Q1048" s="244">
        <v>0</v>
      </c>
      <c r="R1048" s="244">
        <f>Q1048*H1048</f>
        <v>0</v>
      </c>
      <c r="S1048" s="244">
        <v>0</v>
      </c>
      <c r="T1048" s="245">
        <f>S1048*H1048</f>
        <v>0</v>
      </c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R1048" s="246" t="s">
        <v>214</v>
      </c>
      <c r="AT1048" s="246" t="s">
        <v>210</v>
      </c>
      <c r="AU1048" s="246" t="s">
        <v>84</v>
      </c>
      <c r="AY1048" s="15" t="s">
        <v>209</v>
      </c>
      <c r="BE1048" s="138">
        <f>IF(N1048="základní",J1048,0)</f>
        <v>0</v>
      </c>
      <c r="BF1048" s="138">
        <f>IF(N1048="snížená",J1048,0)</f>
        <v>0</v>
      </c>
      <c r="BG1048" s="138">
        <f>IF(N1048="zákl. přenesená",J1048,0)</f>
        <v>0</v>
      </c>
      <c r="BH1048" s="138">
        <f>IF(N1048="sníž. přenesená",J1048,0)</f>
        <v>0</v>
      </c>
      <c r="BI1048" s="138">
        <f>IF(N1048="nulová",J1048,0)</f>
        <v>0</v>
      </c>
      <c r="BJ1048" s="15" t="s">
        <v>84</v>
      </c>
      <c r="BK1048" s="138">
        <f>ROUND(I1048*H1048,2)</f>
        <v>0</v>
      </c>
      <c r="BL1048" s="15" t="s">
        <v>214</v>
      </c>
      <c r="BM1048" s="246" t="s">
        <v>2119</v>
      </c>
    </row>
    <row r="1049" spans="1:65" s="2" customFormat="1" ht="16.5" customHeight="1">
      <c r="A1049" s="38"/>
      <c r="B1049" s="39"/>
      <c r="C1049" s="247" t="s">
        <v>2120</v>
      </c>
      <c r="D1049" s="247" t="s">
        <v>221</v>
      </c>
      <c r="E1049" s="248" t="s">
        <v>340</v>
      </c>
      <c r="F1049" s="249" t="s">
        <v>341</v>
      </c>
      <c r="G1049" s="250" t="s">
        <v>239</v>
      </c>
      <c r="H1049" s="251">
        <v>1</v>
      </c>
      <c r="I1049" s="252"/>
      <c r="J1049" s="253">
        <f>ROUND(I1049*H1049,2)</f>
        <v>0</v>
      </c>
      <c r="K1049" s="254"/>
      <c r="L1049" s="255"/>
      <c r="M1049" s="256" t="s">
        <v>1</v>
      </c>
      <c r="N1049" s="257" t="s">
        <v>44</v>
      </c>
      <c r="O1049" s="91"/>
      <c r="P1049" s="244">
        <f>O1049*H1049</f>
        <v>0</v>
      </c>
      <c r="Q1049" s="244">
        <v>0</v>
      </c>
      <c r="R1049" s="244">
        <f>Q1049*H1049</f>
        <v>0</v>
      </c>
      <c r="S1049" s="244">
        <v>0</v>
      </c>
      <c r="T1049" s="245">
        <f>S1049*H1049</f>
        <v>0</v>
      </c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R1049" s="246" t="s">
        <v>234</v>
      </c>
      <c r="AT1049" s="246" t="s">
        <v>221</v>
      </c>
      <c r="AU1049" s="246" t="s">
        <v>84</v>
      </c>
      <c r="AY1049" s="15" t="s">
        <v>209</v>
      </c>
      <c r="BE1049" s="138">
        <f>IF(N1049="základní",J1049,0)</f>
        <v>0</v>
      </c>
      <c r="BF1049" s="138">
        <f>IF(N1049="snížená",J1049,0)</f>
        <v>0</v>
      </c>
      <c r="BG1049" s="138">
        <f>IF(N1049="zákl. přenesená",J1049,0)</f>
        <v>0</v>
      </c>
      <c r="BH1049" s="138">
        <f>IF(N1049="sníž. přenesená",J1049,0)</f>
        <v>0</v>
      </c>
      <c r="BI1049" s="138">
        <f>IF(N1049="nulová",J1049,0)</f>
        <v>0</v>
      </c>
      <c r="BJ1049" s="15" t="s">
        <v>84</v>
      </c>
      <c r="BK1049" s="138">
        <f>ROUND(I1049*H1049,2)</f>
        <v>0</v>
      </c>
      <c r="BL1049" s="15" t="s">
        <v>214</v>
      </c>
      <c r="BM1049" s="246" t="s">
        <v>2121</v>
      </c>
    </row>
    <row r="1050" spans="1:65" s="2" customFormat="1" ht="24.15" customHeight="1">
      <c r="A1050" s="38"/>
      <c r="B1050" s="39"/>
      <c r="C1050" s="234" t="s">
        <v>2122</v>
      </c>
      <c r="D1050" s="234" t="s">
        <v>210</v>
      </c>
      <c r="E1050" s="235" t="s">
        <v>344</v>
      </c>
      <c r="F1050" s="236" t="s">
        <v>345</v>
      </c>
      <c r="G1050" s="237" t="s">
        <v>246</v>
      </c>
      <c r="H1050" s="238">
        <v>3</v>
      </c>
      <c r="I1050" s="239"/>
      <c r="J1050" s="240">
        <f>ROUND(I1050*H1050,2)</f>
        <v>0</v>
      </c>
      <c r="K1050" s="241"/>
      <c r="L1050" s="41"/>
      <c r="M1050" s="242" t="s">
        <v>1</v>
      </c>
      <c r="N1050" s="243" t="s">
        <v>44</v>
      </c>
      <c r="O1050" s="91"/>
      <c r="P1050" s="244">
        <f>O1050*H1050</f>
        <v>0</v>
      </c>
      <c r="Q1050" s="244">
        <v>0</v>
      </c>
      <c r="R1050" s="244">
        <f>Q1050*H1050</f>
        <v>0</v>
      </c>
      <c r="S1050" s="244">
        <v>0</v>
      </c>
      <c r="T1050" s="245">
        <f>S1050*H1050</f>
        <v>0</v>
      </c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R1050" s="246" t="s">
        <v>214</v>
      </c>
      <c r="AT1050" s="246" t="s">
        <v>210</v>
      </c>
      <c r="AU1050" s="246" t="s">
        <v>84</v>
      </c>
      <c r="AY1050" s="15" t="s">
        <v>209</v>
      </c>
      <c r="BE1050" s="138">
        <f>IF(N1050="základní",J1050,0)</f>
        <v>0</v>
      </c>
      <c r="BF1050" s="138">
        <f>IF(N1050="snížená",J1050,0)</f>
        <v>0</v>
      </c>
      <c r="BG1050" s="138">
        <f>IF(N1050="zákl. přenesená",J1050,0)</f>
        <v>0</v>
      </c>
      <c r="BH1050" s="138">
        <f>IF(N1050="sníž. přenesená",J1050,0)</f>
        <v>0</v>
      </c>
      <c r="BI1050" s="138">
        <f>IF(N1050="nulová",J1050,0)</f>
        <v>0</v>
      </c>
      <c r="BJ1050" s="15" t="s">
        <v>84</v>
      </c>
      <c r="BK1050" s="138">
        <f>ROUND(I1050*H1050,2)</f>
        <v>0</v>
      </c>
      <c r="BL1050" s="15" t="s">
        <v>214</v>
      </c>
      <c r="BM1050" s="246" t="s">
        <v>2123</v>
      </c>
    </row>
    <row r="1051" spans="1:65" s="2" customFormat="1" ht="24.15" customHeight="1">
      <c r="A1051" s="38"/>
      <c r="B1051" s="39"/>
      <c r="C1051" s="234" t="s">
        <v>2124</v>
      </c>
      <c r="D1051" s="234" t="s">
        <v>210</v>
      </c>
      <c r="E1051" s="235" t="s">
        <v>348</v>
      </c>
      <c r="F1051" s="236" t="s">
        <v>349</v>
      </c>
      <c r="G1051" s="237" t="s">
        <v>239</v>
      </c>
      <c r="H1051" s="238">
        <v>5</v>
      </c>
      <c r="I1051" s="239"/>
      <c r="J1051" s="240">
        <f>ROUND(I1051*H1051,2)</f>
        <v>0</v>
      </c>
      <c r="K1051" s="241"/>
      <c r="L1051" s="41"/>
      <c r="M1051" s="242" t="s">
        <v>1</v>
      </c>
      <c r="N1051" s="243" t="s">
        <v>44</v>
      </c>
      <c r="O1051" s="91"/>
      <c r="P1051" s="244">
        <f>O1051*H1051</f>
        <v>0</v>
      </c>
      <c r="Q1051" s="244">
        <v>0</v>
      </c>
      <c r="R1051" s="244">
        <f>Q1051*H1051</f>
        <v>0</v>
      </c>
      <c r="S1051" s="244">
        <v>0</v>
      </c>
      <c r="T1051" s="245">
        <f>S1051*H1051</f>
        <v>0</v>
      </c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R1051" s="246" t="s">
        <v>214</v>
      </c>
      <c r="AT1051" s="246" t="s">
        <v>210</v>
      </c>
      <c r="AU1051" s="246" t="s">
        <v>84</v>
      </c>
      <c r="AY1051" s="15" t="s">
        <v>209</v>
      </c>
      <c r="BE1051" s="138">
        <f>IF(N1051="základní",J1051,0)</f>
        <v>0</v>
      </c>
      <c r="BF1051" s="138">
        <f>IF(N1051="snížená",J1051,0)</f>
        <v>0</v>
      </c>
      <c r="BG1051" s="138">
        <f>IF(N1051="zákl. přenesená",J1051,0)</f>
        <v>0</v>
      </c>
      <c r="BH1051" s="138">
        <f>IF(N1051="sníž. přenesená",J1051,0)</f>
        <v>0</v>
      </c>
      <c r="BI1051" s="138">
        <f>IF(N1051="nulová",J1051,0)</f>
        <v>0</v>
      </c>
      <c r="BJ1051" s="15" t="s">
        <v>84</v>
      </c>
      <c r="BK1051" s="138">
        <f>ROUND(I1051*H1051,2)</f>
        <v>0</v>
      </c>
      <c r="BL1051" s="15" t="s">
        <v>214</v>
      </c>
      <c r="BM1051" s="246" t="s">
        <v>2125</v>
      </c>
    </row>
    <row r="1052" spans="1:65" s="2" customFormat="1" ht="24.15" customHeight="1">
      <c r="A1052" s="38"/>
      <c r="B1052" s="39"/>
      <c r="C1052" s="234" t="s">
        <v>2126</v>
      </c>
      <c r="D1052" s="234" t="s">
        <v>210</v>
      </c>
      <c r="E1052" s="235" t="s">
        <v>352</v>
      </c>
      <c r="F1052" s="236" t="s">
        <v>353</v>
      </c>
      <c r="G1052" s="237" t="s">
        <v>239</v>
      </c>
      <c r="H1052" s="238">
        <v>8</v>
      </c>
      <c r="I1052" s="239"/>
      <c r="J1052" s="240">
        <f>ROUND(I1052*H1052,2)</f>
        <v>0</v>
      </c>
      <c r="K1052" s="241"/>
      <c r="L1052" s="41"/>
      <c r="M1052" s="242" t="s">
        <v>1</v>
      </c>
      <c r="N1052" s="243" t="s">
        <v>44</v>
      </c>
      <c r="O1052" s="91"/>
      <c r="P1052" s="244">
        <f>O1052*H1052</f>
        <v>0</v>
      </c>
      <c r="Q1052" s="244">
        <v>0</v>
      </c>
      <c r="R1052" s="244">
        <f>Q1052*H1052</f>
        <v>0</v>
      </c>
      <c r="S1052" s="244">
        <v>0</v>
      </c>
      <c r="T1052" s="245">
        <f>S1052*H1052</f>
        <v>0</v>
      </c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R1052" s="246" t="s">
        <v>214</v>
      </c>
      <c r="AT1052" s="246" t="s">
        <v>210</v>
      </c>
      <c r="AU1052" s="246" t="s">
        <v>84</v>
      </c>
      <c r="AY1052" s="15" t="s">
        <v>209</v>
      </c>
      <c r="BE1052" s="138">
        <f>IF(N1052="základní",J1052,0)</f>
        <v>0</v>
      </c>
      <c r="BF1052" s="138">
        <f>IF(N1052="snížená",J1052,0)</f>
        <v>0</v>
      </c>
      <c r="BG1052" s="138">
        <f>IF(N1052="zákl. přenesená",J1052,0)</f>
        <v>0</v>
      </c>
      <c r="BH1052" s="138">
        <f>IF(N1052="sníž. přenesená",J1052,0)</f>
        <v>0</v>
      </c>
      <c r="BI1052" s="138">
        <f>IF(N1052="nulová",J1052,0)</f>
        <v>0</v>
      </c>
      <c r="BJ1052" s="15" t="s">
        <v>84</v>
      </c>
      <c r="BK1052" s="138">
        <f>ROUND(I1052*H1052,2)</f>
        <v>0</v>
      </c>
      <c r="BL1052" s="15" t="s">
        <v>214</v>
      </c>
      <c r="BM1052" s="246" t="s">
        <v>2127</v>
      </c>
    </row>
    <row r="1053" spans="1:65" s="2" customFormat="1" ht="16.5" customHeight="1">
      <c r="A1053" s="38"/>
      <c r="B1053" s="39"/>
      <c r="C1053" s="247" t="s">
        <v>2128</v>
      </c>
      <c r="D1053" s="247" t="s">
        <v>221</v>
      </c>
      <c r="E1053" s="248" t="s">
        <v>363</v>
      </c>
      <c r="F1053" s="249" t="s">
        <v>364</v>
      </c>
      <c r="G1053" s="250" t="s">
        <v>259</v>
      </c>
      <c r="H1053" s="251">
        <v>0.007</v>
      </c>
      <c r="I1053" s="252"/>
      <c r="J1053" s="253">
        <f>ROUND(I1053*H1053,2)</f>
        <v>0</v>
      </c>
      <c r="K1053" s="254"/>
      <c r="L1053" s="255"/>
      <c r="M1053" s="256" t="s">
        <v>1</v>
      </c>
      <c r="N1053" s="257" t="s">
        <v>44</v>
      </c>
      <c r="O1053" s="91"/>
      <c r="P1053" s="244">
        <f>O1053*H1053</f>
        <v>0</v>
      </c>
      <c r="Q1053" s="244">
        <v>0.16</v>
      </c>
      <c r="R1053" s="244">
        <f>Q1053*H1053</f>
        <v>0.0011200000000000001</v>
      </c>
      <c r="S1053" s="244">
        <v>0</v>
      </c>
      <c r="T1053" s="245">
        <f>S1053*H1053</f>
        <v>0</v>
      </c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R1053" s="246" t="s">
        <v>234</v>
      </c>
      <c r="AT1053" s="246" t="s">
        <v>221</v>
      </c>
      <c r="AU1053" s="246" t="s">
        <v>84</v>
      </c>
      <c r="AY1053" s="15" t="s">
        <v>209</v>
      </c>
      <c r="BE1053" s="138">
        <f>IF(N1053="základní",J1053,0)</f>
        <v>0</v>
      </c>
      <c r="BF1053" s="138">
        <f>IF(N1053="snížená",J1053,0)</f>
        <v>0</v>
      </c>
      <c r="BG1053" s="138">
        <f>IF(N1053="zákl. přenesená",J1053,0)</f>
        <v>0</v>
      </c>
      <c r="BH1053" s="138">
        <f>IF(N1053="sníž. přenesená",J1053,0)</f>
        <v>0</v>
      </c>
      <c r="BI1053" s="138">
        <f>IF(N1053="nulová",J1053,0)</f>
        <v>0</v>
      </c>
      <c r="BJ1053" s="15" t="s">
        <v>84</v>
      </c>
      <c r="BK1053" s="138">
        <f>ROUND(I1053*H1053,2)</f>
        <v>0</v>
      </c>
      <c r="BL1053" s="15" t="s">
        <v>214</v>
      </c>
      <c r="BM1053" s="246" t="s">
        <v>2129</v>
      </c>
    </row>
    <row r="1054" spans="1:65" s="2" customFormat="1" ht="16.5" customHeight="1">
      <c r="A1054" s="38"/>
      <c r="B1054" s="39"/>
      <c r="C1054" s="247" t="s">
        <v>2130</v>
      </c>
      <c r="D1054" s="247" t="s">
        <v>221</v>
      </c>
      <c r="E1054" s="248" t="s">
        <v>257</v>
      </c>
      <c r="F1054" s="249" t="s">
        <v>258</v>
      </c>
      <c r="G1054" s="250" t="s">
        <v>259</v>
      </c>
      <c r="H1054" s="251">
        <v>0.004</v>
      </c>
      <c r="I1054" s="252"/>
      <c r="J1054" s="253">
        <f>ROUND(I1054*H1054,2)</f>
        <v>0</v>
      </c>
      <c r="K1054" s="254"/>
      <c r="L1054" s="255"/>
      <c r="M1054" s="256" t="s">
        <v>1</v>
      </c>
      <c r="N1054" s="257" t="s">
        <v>44</v>
      </c>
      <c r="O1054" s="91"/>
      <c r="P1054" s="244">
        <f>O1054*H1054</f>
        <v>0</v>
      </c>
      <c r="Q1054" s="244">
        <v>0.9</v>
      </c>
      <c r="R1054" s="244">
        <f>Q1054*H1054</f>
        <v>0.0036000000000000003</v>
      </c>
      <c r="S1054" s="244">
        <v>0</v>
      </c>
      <c r="T1054" s="245">
        <f>S1054*H1054</f>
        <v>0</v>
      </c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R1054" s="246" t="s">
        <v>234</v>
      </c>
      <c r="AT1054" s="246" t="s">
        <v>221</v>
      </c>
      <c r="AU1054" s="246" t="s">
        <v>84</v>
      </c>
      <c r="AY1054" s="15" t="s">
        <v>209</v>
      </c>
      <c r="BE1054" s="138">
        <f>IF(N1054="základní",J1054,0)</f>
        <v>0</v>
      </c>
      <c r="BF1054" s="138">
        <f>IF(N1054="snížená",J1054,0)</f>
        <v>0</v>
      </c>
      <c r="BG1054" s="138">
        <f>IF(N1054="zákl. přenesená",J1054,0)</f>
        <v>0</v>
      </c>
      <c r="BH1054" s="138">
        <f>IF(N1054="sníž. přenesená",J1054,0)</f>
        <v>0</v>
      </c>
      <c r="BI1054" s="138">
        <f>IF(N1054="nulová",J1054,0)</f>
        <v>0</v>
      </c>
      <c r="BJ1054" s="15" t="s">
        <v>84</v>
      </c>
      <c r="BK1054" s="138">
        <f>ROUND(I1054*H1054,2)</f>
        <v>0</v>
      </c>
      <c r="BL1054" s="15" t="s">
        <v>214</v>
      </c>
      <c r="BM1054" s="246" t="s">
        <v>2131</v>
      </c>
    </row>
    <row r="1055" spans="1:65" s="2" customFormat="1" ht="16.5" customHeight="1">
      <c r="A1055" s="38"/>
      <c r="B1055" s="39"/>
      <c r="C1055" s="247" t="s">
        <v>2132</v>
      </c>
      <c r="D1055" s="247" t="s">
        <v>221</v>
      </c>
      <c r="E1055" s="248" t="s">
        <v>356</v>
      </c>
      <c r="F1055" s="249" t="s">
        <v>357</v>
      </c>
      <c r="G1055" s="250" t="s">
        <v>239</v>
      </c>
      <c r="H1055" s="251">
        <v>1</v>
      </c>
      <c r="I1055" s="252"/>
      <c r="J1055" s="253">
        <f>ROUND(I1055*H1055,2)</f>
        <v>0</v>
      </c>
      <c r="K1055" s="254"/>
      <c r="L1055" s="255"/>
      <c r="M1055" s="256" t="s">
        <v>1</v>
      </c>
      <c r="N1055" s="257" t="s">
        <v>44</v>
      </c>
      <c r="O1055" s="91"/>
      <c r="P1055" s="244">
        <f>O1055*H1055</f>
        <v>0</v>
      </c>
      <c r="Q1055" s="244">
        <v>3E-05</v>
      </c>
      <c r="R1055" s="244">
        <f>Q1055*H1055</f>
        <v>3E-05</v>
      </c>
      <c r="S1055" s="244">
        <v>0</v>
      </c>
      <c r="T1055" s="245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46" t="s">
        <v>234</v>
      </c>
      <c r="AT1055" s="246" t="s">
        <v>221</v>
      </c>
      <c r="AU1055" s="246" t="s">
        <v>84</v>
      </c>
      <c r="AY1055" s="15" t="s">
        <v>209</v>
      </c>
      <c r="BE1055" s="138">
        <f>IF(N1055="základní",J1055,0)</f>
        <v>0</v>
      </c>
      <c r="BF1055" s="138">
        <f>IF(N1055="snížená",J1055,0)</f>
        <v>0</v>
      </c>
      <c r="BG1055" s="138">
        <f>IF(N1055="zákl. přenesená",J1055,0)</f>
        <v>0</v>
      </c>
      <c r="BH1055" s="138">
        <f>IF(N1055="sníž. přenesená",J1055,0)</f>
        <v>0</v>
      </c>
      <c r="BI1055" s="138">
        <f>IF(N1055="nulová",J1055,0)</f>
        <v>0</v>
      </c>
      <c r="BJ1055" s="15" t="s">
        <v>84</v>
      </c>
      <c r="BK1055" s="138">
        <f>ROUND(I1055*H1055,2)</f>
        <v>0</v>
      </c>
      <c r="BL1055" s="15" t="s">
        <v>214</v>
      </c>
      <c r="BM1055" s="246" t="s">
        <v>2133</v>
      </c>
    </row>
    <row r="1056" spans="1:65" s="2" customFormat="1" ht="21.75" customHeight="1">
      <c r="A1056" s="38"/>
      <c r="B1056" s="39"/>
      <c r="C1056" s="247" t="s">
        <v>2134</v>
      </c>
      <c r="D1056" s="247" t="s">
        <v>221</v>
      </c>
      <c r="E1056" s="248" t="s">
        <v>359</v>
      </c>
      <c r="F1056" s="249" t="s">
        <v>360</v>
      </c>
      <c r="G1056" s="250" t="s">
        <v>239</v>
      </c>
      <c r="H1056" s="251">
        <v>1</v>
      </c>
      <c r="I1056" s="252"/>
      <c r="J1056" s="253">
        <f>ROUND(I1056*H1056,2)</f>
        <v>0</v>
      </c>
      <c r="K1056" s="254"/>
      <c r="L1056" s="255"/>
      <c r="M1056" s="256" t="s">
        <v>1</v>
      </c>
      <c r="N1056" s="257" t="s">
        <v>44</v>
      </c>
      <c r="O1056" s="91"/>
      <c r="P1056" s="244">
        <f>O1056*H1056</f>
        <v>0</v>
      </c>
      <c r="Q1056" s="244">
        <v>3E-05</v>
      </c>
      <c r="R1056" s="244">
        <f>Q1056*H1056</f>
        <v>3E-05</v>
      </c>
      <c r="S1056" s="244">
        <v>0</v>
      </c>
      <c r="T1056" s="245">
        <f>S1056*H1056</f>
        <v>0</v>
      </c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R1056" s="246" t="s">
        <v>234</v>
      </c>
      <c r="AT1056" s="246" t="s">
        <v>221</v>
      </c>
      <c r="AU1056" s="246" t="s">
        <v>84</v>
      </c>
      <c r="AY1056" s="15" t="s">
        <v>209</v>
      </c>
      <c r="BE1056" s="138">
        <f>IF(N1056="základní",J1056,0)</f>
        <v>0</v>
      </c>
      <c r="BF1056" s="138">
        <f>IF(N1056="snížená",J1056,0)</f>
        <v>0</v>
      </c>
      <c r="BG1056" s="138">
        <f>IF(N1056="zákl. přenesená",J1056,0)</f>
        <v>0</v>
      </c>
      <c r="BH1056" s="138">
        <f>IF(N1056="sníž. přenesená",J1056,0)</f>
        <v>0</v>
      </c>
      <c r="BI1056" s="138">
        <f>IF(N1056="nulová",J1056,0)</f>
        <v>0</v>
      </c>
      <c r="BJ1056" s="15" t="s">
        <v>84</v>
      </c>
      <c r="BK1056" s="138">
        <f>ROUND(I1056*H1056,2)</f>
        <v>0</v>
      </c>
      <c r="BL1056" s="15" t="s">
        <v>214</v>
      </c>
      <c r="BM1056" s="246" t="s">
        <v>2135</v>
      </c>
    </row>
    <row r="1057" spans="1:65" s="2" customFormat="1" ht="16.5" customHeight="1">
      <c r="A1057" s="38"/>
      <c r="B1057" s="39"/>
      <c r="C1057" s="247" t="s">
        <v>2136</v>
      </c>
      <c r="D1057" s="247" t="s">
        <v>221</v>
      </c>
      <c r="E1057" s="248" t="s">
        <v>369</v>
      </c>
      <c r="F1057" s="249" t="s">
        <v>370</v>
      </c>
      <c r="G1057" s="250" t="s">
        <v>239</v>
      </c>
      <c r="H1057" s="251">
        <v>2</v>
      </c>
      <c r="I1057" s="252"/>
      <c r="J1057" s="253">
        <f>ROUND(I1057*H1057,2)</f>
        <v>0</v>
      </c>
      <c r="K1057" s="254"/>
      <c r="L1057" s="255"/>
      <c r="M1057" s="256" t="s">
        <v>1</v>
      </c>
      <c r="N1057" s="257" t="s">
        <v>44</v>
      </c>
      <c r="O1057" s="91"/>
      <c r="P1057" s="244">
        <f>O1057*H1057</f>
        <v>0</v>
      </c>
      <c r="Q1057" s="244">
        <v>0</v>
      </c>
      <c r="R1057" s="244">
        <f>Q1057*H1057</f>
        <v>0</v>
      </c>
      <c r="S1057" s="244">
        <v>0</v>
      </c>
      <c r="T1057" s="245">
        <f>S1057*H1057</f>
        <v>0</v>
      </c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R1057" s="246" t="s">
        <v>234</v>
      </c>
      <c r="AT1057" s="246" t="s">
        <v>221</v>
      </c>
      <c r="AU1057" s="246" t="s">
        <v>84</v>
      </c>
      <c r="AY1057" s="15" t="s">
        <v>209</v>
      </c>
      <c r="BE1057" s="138">
        <f>IF(N1057="základní",J1057,0)</f>
        <v>0</v>
      </c>
      <c r="BF1057" s="138">
        <f>IF(N1057="snížená",J1057,0)</f>
        <v>0</v>
      </c>
      <c r="BG1057" s="138">
        <f>IF(N1057="zákl. přenesená",J1057,0)</f>
        <v>0</v>
      </c>
      <c r="BH1057" s="138">
        <f>IF(N1057="sníž. přenesená",J1057,0)</f>
        <v>0</v>
      </c>
      <c r="BI1057" s="138">
        <f>IF(N1057="nulová",J1057,0)</f>
        <v>0</v>
      </c>
      <c r="BJ1057" s="15" t="s">
        <v>84</v>
      </c>
      <c r="BK1057" s="138">
        <f>ROUND(I1057*H1057,2)</f>
        <v>0</v>
      </c>
      <c r="BL1057" s="15" t="s">
        <v>214</v>
      </c>
      <c r="BM1057" s="246" t="s">
        <v>2137</v>
      </c>
    </row>
    <row r="1058" spans="1:65" s="2" customFormat="1" ht="16.5" customHeight="1">
      <c r="A1058" s="38"/>
      <c r="B1058" s="39"/>
      <c r="C1058" s="247" t="s">
        <v>2138</v>
      </c>
      <c r="D1058" s="247" t="s">
        <v>221</v>
      </c>
      <c r="E1058" s="248" t="s">
        <v>1616</v>
      </c>
      <c r="F1058" s="249" t="s">
        <v>1046</v>
      </c>
      <c r="G1058" s="250" t="s">
        <v>1</v>
      </c>
      <c r="H1058" s="251">
        <v>1</v>
      </c>
      <c r="I1058" s="252"/>
      <c r="J1058" s="253">
        <f>ROUND(I1058*H1058,2)</f>
        <v>0</v>
      </c>
      <c r="K1058" s="254"/>
      <c r="L1058" s="255"/>
      <c r="M1058" s="256" t="s">
        <v>1</v>
      </c>
      <c r="N1058" s="257" t="s">
        <v>44</v>
      </c>
      <c r="O1058" s="91"/>
      <c r="P1058" s="244">
        <f>O1058*H1058</f>
        <v>0</v>
      </c>
      <c r="Q1058" s="244">
        <v>0</v>
      </c>
      <c r="R1058" s="244">
        <f>Q1058*H1058</f>
        <v>0</v>
      </c>
      <c r="S1058" s="244">
        <v>0</v>
      </c>
      <c r="T1058" s="245">
        <f>S1058*H1058</f>
        <v>0</v>
      </c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R1058" s="246" t="s">
        <v>234</v>
      </c>
      <c r="AT1058" s="246" t="s">
        <v>221</v>
      </c>
      <c r="AU1058" s="246" t="s">
        <v>84</v>
      </c>
      <c r="AY1058" s="15" t="s">
        <v>209</v>
      </c>
      <c r="BE1058" s="138">
        <f>IF(N1058="základní",J1058,0)</f>
        <v>0</v>
      </c>
      <c r="BF1058" s="138">
        <f>IF(N1058="snížená",J1058,0)</f>
        <v>0</v>
      </c>
      <c r="BG1058" s="138">
        <f>IF(N1058="zákl. přenesená",J1058,0)</f>
        <v>0</v>
      </c>
      <c r="BH1058" s="138">
        <f>IF(N1058="sníž. přenesená",J1058,0)</f>
        <v>0</v>
      </c>
      <c r="BI1058" s="138">
        <f>IF(N1058="nulová",J1058,0)</f>
        <v>0</v>
      </c>
      <c r="BJ1058" s="15" t="s">
        <v>84</v>
      </c>
      <c r="BK1058" s="138">
        <f>ROUND(I1058*H1058,2)</f>
        <v>0</v>
      </c>
      <c r="BL1058" s="15" t="s">
        <v>214</v>
      </c>
      <c r="BM1058" s="246" t="s">
        <v>2139</v>
      </c>
    </row>
    <row r="1059" spans="1:65" s="2" customFormat="1" ht="16.5" customHeight="1">
      <c r="A1059" s="38"/>
      <c r="B1059" s="39"/>
      <c r="C1059" s="247" t="s">
        <v>2140</v>
      </c>
      <c r="D1059" s="247" t="s">
        <v>221</v>
      </c>
      <c r="E1059" s="248" t="s">
        <v>377</v>
      </c>
      <c r="F1059" s="249" t="s">
        <v>378</v>
      </c>
      <c r="G1059" s="250" t="s">
        <v>379</v>
      </c>
      <c r="H1059" s="251">
        <v>1</v>
      </c>
      <c r="I1059" s="252"/>
      <c r="J1059" s="253">
        <f>ROUND(I1059*H1059,2)</f>
        <v>0</v>
      </c>
      <c r="K1059" s="254"/>
      <c r="L1059" s="255"/>
      <c r="M1059" s="256" t="s">
        <v>1</v>
      </c>
      <c r="N1059" s="257" t="s">
        <v>44</v>
      </c>
      <c r="O1059" s="91"/>
      <c r="P1059" s="244">
        <f>O1059*H1059</f>
        <v>0</v>
      </c>
      <c r="Q1059" s="244">
        <v>0.001</v>
      </c>
      <c r="R1059" s="244">
        <f>Q1059*H1059</f>
        <v>0.001</v>
      </c>
      <c r="S1059" s="244">
        <v>0</v>
      </c>
      <c r="T1059" s="245">
        <f>S1059*H1059</f>
        <v>0</v>
      </c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R1059" s="246" t="s">
        <v>234</v>
      </c>
      <c r="AT1059" s="246" t="s">
        <v>221</v>
      </c>
      <c r="AU1059" s="246" t="s">
        <v>84</v>
      </c>
      <c r="AY1059" s="15" t="s">
        <v>209</v>
      </c>
      <c r="BE1059" s="138">
        <f>IF(N1059="základní",J1059,0)</f>
        <v>0</v>
      </c>
      <c r="BF1059" s="138">
        <f>IF(N1059="snížená",J1059,0)</f>
        <v>0</v>
      </c>
      <c r="BG1059" s="138">
        <f>IF(N1059="zákl. přenesená",J1059,0)</f>
        <v>0</v>
      </c>
      <c r="BH1059" s="138">
        <f>IF(N1059="sníž. přenesená",J1059,0)</f>
        <v>0</v>
      </c>
      <c r="BI1059" s="138">
        <f>IF(N1059="nulová",J1059,0)</f>
        <v>0</v>
      </c>
      <c r="BJ1059" s="15" t="s">
        <v>84</v>
      </c>
      <c r="BK1059" s="138">
        <f>ROUND(I1059*H1059,2)</f>
        <v>0</v>
      </c>
      <c r="BL1059" s="15" t="s">
        <v>214</v>
      </c>
      <c r="BM1059" s="246" t="s">
        <v>2141</v>
      </c>
    </row>
    <row r="1060" spans="1:65" s="2" customFormat="1" ht="16.5" customHeight="1">
      <c r="A1060" s="38"/>
      <c r="B1060" s="39"/>
      <c r="C1060" s="247" t="s">
        <v>2142</v>
      </c>
      <c r="D1060" s="247" t="s">
        <v>221</v>
      </c>
      <c r="E1060" s="248" t="s">
        <v>382</v>
      </c>
      <c r="F1060" s="249" t="s">
        <v>383</v>
      </c>
      <c r="G1060" s="250" t="s">
        <v>239</v>
      </c>
      <c r="H1060" s="251">
        <v>1</v>
      </c>
      <c r="I1060" s="252"/>
      <c r="J1060" s="253">
        <f>ROUND(I1060*H1060,2)</f>
        <v>0</v>
      </c>
      <c r="K1060" s="254"/>
      <c r="L1060" s="255"/>
      <c r="M1060" s="256" t="s">
        <v>1</v>
      </c>
      <c r="N1060" s="257" t="s">
        <v>44</v>
      </c>
      <c r="O1060" s="91"/>
      <c r="P1060" s="244">
        <f>O1060*H1060</f>
        <v>0</v>
      </c>
      <c r="Q1060" s="244">
        <v>0</v>
      </c>
      <c r="R1060" s="244">
        <f>Q1060*H1060</f>
        <v>0</v>
      </c>
      <c r="S1060" s="244">
        <v>0</v>
      </c>
      <c r="T1060" s="245">
        <f>S1060*H1060</f>
        <v>0</v>
      </c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R1060" s="246" t="s">
        <v>234</v>
      </c>
      <c r="AT1060" s="246" t="s">
        <v>221</v>
      </c>
      <c r="AU1060" s="246" t="s">
        <v>84</v>
      </c>
      <c r="AY1060" s="15" t="s">
        <v>209</v>
      </c>
      <c r="BE1060" s="138">
        <f>IF(N1060="základní",J1060,0)</f>
        <v>0</v>
      </c>
      <c r="BF1060" s="138">
        <f>IF(N1060="snížená",J1060,0)</f>
        <v>0</v>
      </c>
      <c r="BG1060" s="138">
        <f>IF(N1060="zákl. přenesená",J1060,0)</f>
        <v>0</v>
      </c>
      <c r="BH1060" s="138">
        <f>IF(N1060="sníž. přenesená",J1060,0)</f>
        <v>0</v>
      </c>
      <c r="BI1060" s="138">
        <f>IF(N1060="nulová",J1060,0)</f>
        <v>0</v>
      </c>
      <c r="BJ1060" s="15" t="s">
        <v>84</v>
      </c>
      <c r="BK1060" s="138">
        <f>ROUND(I1060*H1060,2)</f>
        <v>0</v>
      </c>
      <c r="BL1060" s="15" t="s">
        <v>214</v>
      </c>
      <c r="BM1060" s="246" t="s">
        <v>2143</v>
      </c>
    </row>
    <row r="1061" spans="1:65" s="2" customFormat="1" ht="24.15" customHeight="1">
      <c r="A1061" s="38"/>
      <c r="B1061" s="39"/>
      <c r="C1061" s="234" t="s">
        <v>2144</v>
      </c>
      <c r="D1061" s="234" t="s">
        <v>210</v>
      </c>
      <c r="E1061" s="235" t="s">
        <v>386</v>
      </c>
      <c r="F1061" s="236" t="s">
        <v>387</v>
      </c>
      <c r="G1061" s="237" t="s">
        <v>246</v>
      </c>
      <c r="H1061" s="238">
        <v>1</v>
      </c>
      <c r="I1061" s="239"/>
      <c r="J1061" s="240">
        <f>ROUND(I1061*H1061,2)</f>
        <v>0</v>
      </c>
      <c r="K1061" s="241"/>
      <c r="L1061" s="41"/>
      <c r="M1061" s="242" t="s">
        <v>1</v>
      </c>
      <c r="N1061" s="243" t="s">
        <v>44</v>
      </c>
      <c r="O1061" s="91"/>
      <c r="P1061" s="244">
        <f>O1061*H1061</f>
        <v>0</v>
      </c>
      <c r="Q1061" s="244">
        <v>0</v>
      </c>
      <c r="R1061" s="244">
        <f>Q1061*H1061</f>
        <v>0</v>
      </c>
      <c r="S1061" s="244">
        <v>0</v>
      </c>
      <c r="T1061" s="245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46" t="s">
        <v>214</v>
      </c>
      <c r="AT1061" s="246" t="s">
        <v>210</v>
      </c>
      <c r="AU1061" s="246" t="s">
        <v>84</v>
      </c>
      <c r="AY1061" s="15" t="s">
        <v>209</v>
      </c>
      <c r="BE1061" s="138">
        <f>IF(N1061="základní",J1061,0)</f>
        <v>0</v>
      </c>
      <c r="BF1061" s="138">
        <f>IF(N1061="snížená",J1061,0)</f>
        <v>0</v>
      </c>
      <c r="BG1061" s="138">
        <f>IF(N1061="zákl. přenesená",J1061,0)</f>
        <v>0</v>
      </c>
      <c r="BH1061" s="138">
        <f>IF(N1061="sníž. přenesená",J1061,0)</f>
        <v>0</v>
      </c>
      <c r="BI1061" s="138">
        <f>IF(N1061="nulová",J1061,0)</f>
        <v>0</v>
      </c>
      <c r="BJ1061" s="15" t="s">
        <v>84</v>
      </c>
      <c r="BK1061" s="138">
        <f>ROUND(I1061*H1061,2)</f>
        <v>0</v>
      </c>
      <c r="BL1061" s="15" t="s">
        <v>214</v>
      </c>
      <c r="BM1061" s="246" t="s">
        <v>2145</v>
      </c>
    </row>
    <row r="1062" spans="1:65" s="2" customFormat="1" ht="21.75" customHeight="1">
      <c r="A1062" s="38"/>
      <c r="B1062" s="39"/>
      <c r="C1062" s="247" t="s">
        <v>2146</v>
      </c>
      <c r="D1062" s="247" t="s">
        <v>221</v>
      </c>
      <c r="E1062" s="248" t="s">
        <v>390</v>
      </c>
      <c r="F1062" s="249" t="s">
        <v>391</v>
      </c>
      <c r="G1062" s="250" t="s">
        <v>392</v>
      </c>
      <c r="H1062" s="251">
        <v>1</v>
      </c>
      <c r="I1062" s="252"/>
      <c r="J1062" s="253">
        <f>ROUND(I1062*H1062,2)</f>
        <v>0</v>
      </c>
      <c r="K1062" s="254"/>
      <c r="L1062" s="255"/>
      <c r="M1062" s="256" t="s">
        <v>1</v>
      </c>
      <c r="N1062" s="257" t="s">
        <v>44</v>
      </c>
      <c r="O1062" s="91"/>
      <c r="P1062" s="244">
        <f>O1062*H1062</f>
        <v>0</v>
      </c>
      <c r="Q1062" s="244">
        <v>0</v>
      </c>
      <c r="R1062" s="244">
        <f>Q1062*H1062</f>
        <v>0</v>
      </c>
      <c r="S1062" s="244">
        <v>0</v>
      </c>
      <c r="T1062" s="245">
        <f>S1062*H1062</f>
        <v>0</v>
      </c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R1062" s="246" t="s">
        <v>234</v>
      </c>
      <c r="AT1062" s="246" t="s">
        <v>221</v>
      </c>
      <c r="AU1062" s="246" t="s">
        <v>84</v>
      </c>
      <c r="AY1062" s="15" t="s">
        <v>209</v>
      </c>
      <c r="BE1062" s="138">
        <f>IF(N1062="základní",J1062,0)</f>
        <v>0</v>
      </c>
      <c r="BF1062" s="138">
        <f>IF(N1062="snížená",J1062,0)</f>
        <v>0</v>
      </c>
      <c r="BG1062" s="138">
        <f>IF(N1062="zákl. přenesená",J1062,0)</f>
        <v>0</v>
      </c>
      <c r="BH1062" s="138">
        <f>IF(N1062="sníž. přenesená",J1062,0)</f>
        <v>0</v>
      </c>
      <c r="BI1062" s="138">
        <f>IF(N1062="nulová",J1062,0)</f>
        <v>0</v>
      </c>
      <c r="BJ1062" s="15" t="s">
        <v>84</v>
      </c>
      <c r="BK1062" s="138">
        <f>ROUND(I1062*H1062,2)</f>
        <v>0</v>
      </c>
      <c r="BL1062" s="15" t="s">
        <v>214</v>
      </c>
      <c r="BM1062" s="246" t="s">
        <v>2147</v>
      </c>
    </row>
    <row r="1063" spans="1:65" s="2" customFormat="1" ht="16.5" customHeight="1">
      <c r="A1063" s="38"/>
      <c r="B1063" s="39"/>
      <c r="C1063" s="247" t="s">
        <v>2148</v>
      </c>
      <c r="D1063" s="247" t="s">
        <v>221</v>
      </c>
      <c r="E1063" s="248" t="s">
        <v>395</v>
      </c>
      <c r="F1063" s="249" t="s">
        <v>396</v>
      </c>
      <c r="G1063" s="250" t="s">
        <v>239</v>
      </c>
      <c r="H1063" s="251">
        <v>1</v>
      </c>
      <c r="I1063" s="252"/>
      <c r="J1063" s="253">
        <f>ROUND(I1063*H1063,2)</f>
        <v>0</v>
      </c>
      <c r="K1063" s="254"/>
      <c r="L1063" s="255"/>
      <c r="M1063" s="256" t="s">
        <v>1</v>
      </c>
      <c r="N1063" s="257" t="s">
        <v>44</v>
      </c>
      <c r="O1063" s="91"/>
      <c r="P1063" s="244">
        <f>O1063*H1063</f>
        <v>0</v>
      </c>
      <c r="Q1063" s="244">
        <v>1E-05</v>
      </c>
      <c r="R1063" s="244">
        <f>Q1063*H1063</f>
        <v>1E-05</v>
      </c>
      <c r="S1063" s="244">
        <v>0</v>
      </c>
      <c r="T1063" s="245">
        <f>S1063*H1063</f>
        <v>0</v>
      </c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R1063" s="246" t="s">
        <v>234</v>
      </c>
      <c r="AT1063" s="246" t="s">
        <v>221</v>
      </c>
      <c r="AU1063" s="246" t="s">
        <v>84</v>
      </c>
      <c r="AY1063" s="15" t="s">
        <v>209</v>
      </c>
      <c r="BE1063" s="138">
        <f>IF(N1063="základní",J1063,0)</f>
        <v>0</v>
      </c>
      <c r="BF1063" s="138">
        <f>IF(N1063="snížená",J1063,0)</f>
        <v>0</v>
      </c>
      <c r="BG1063" s="138">
        <f>IF(N1063="zákl. přenesená",J1063,0)</f>
        <v>0</v>
      </c>
      <c r="BH1063" s="138">
        <f>IF(N1063="sníž. přenesená",J1063,0)</f>
        <v>0</v>
      </c>
      <c r="BI1063" s="138">
        <f>IF(N1063="nulová",J1063,0)</f>
        <v>0</v>
      </c>
      <c r="BJ1063" s="15" t="s">
        <v>84</v>
      </c>
      <c r="BK1063" s="138">
        <f>ROUND(I1063*H1063,2)</f>
        <v>0</v>
      </c>
      <c r="BL1063" s="15" t="s">
        <v>214</v>
      </c>
      <c r="BM1063" s="246" t="s">
        <v>2149</v>
      </c>
    </row>
    <row r="1064" spans="1:65" s="2" customFormat="1" ht="16.5" customHeight="1">
      <c r="A1064" s="38"/>
      <c r="B1064" s="39"/>
      <c r="C1064" s="247" t="s">
        <v>2150</v>
      </c>
      <c r="D1064" s="247" t="s">
        <v>221</v>
      </c>
      <c r="E1064" s="248" t="s">
        <v>2151</v>
      </c>
      <c r="F1064" s="249" t="s">
        <v>1136</v>
      </c>
      <c r="G1064" s="250" t="s">
        <v>239</v>
      </c>
      <c r="H1064" s="251">
        <v>1</v>
      </c>
      <c r="I1064" s="252"/>
      <c r="J1064" s="253">
        <f>ROUND(I1064*H1064,2)</f>
        <v>0</v>
      </c>
      <c r="K1064" s="254"/>
      <c r="L1064" s="255"/>
      <c r="M1064" s="256" t="s">
        <v>1</v>
      </c>
      <c r="N1064" s="257" t="s">
        <v>44</v>
      </c>
      <c r="O1064" s="91"/>
      <c r="P1064" s="244">
        <f>O1064*H1064</f>
        <v>0</v>
      </c>
      <c r="Q1064" s="244">
        <v>0</v>
      </c>
      <c r="R1064" s="244">
        <f>Q1064*H1064</f>
        <v>0</v>
      </c>
      <c r="S1064" s="244">
        <v>0</v>
      </c>
      <c r="T1064" s="245">
        <f>S1064*H1064</f>
        <v>0</v>
      </c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R1064" s="246" t="s">
        <v>234</v>
      </c>
      <c r="AT1064" s="246" t="s">
        <v>221</v>
      </c>
      <c r="AU1064" s="246" t="s">
        <v>84</v>
      </c>
      <c r="AY1064" s="15" t="s">
        <v>209</v>
      </c>
      <c r="BE1064" s="138">
        <f>IF(N1064="základní",J1064,0)</f>
        <v>0</v>
      </c>
      <c r="BF1064" s="138">
        <f>IF(N1064="snížená",J1064,0)</f>
        <v>0</v>
      </c>
      <c r="BG1064" s="138">
        <f>IF(N1064="zákl. přenesená",J1064,0)</f>
        <v>0</v>
      </c>
      <c r="BH1064" s="138">
        <f>IF(N1064="sníž. přenesená",J1064,0)</f>
        <v>0</v>
      </c>
      <c r="BI1064" s="138">
        <f>IF(N1064="nulová",J1064,0)</f>
        <v>0</v>
      </c>
      <c r="BJ1064" s="15" t="s">
        <v>84</v>
      </c>
      <c r="BK1064" s="138">
        <f>ROUND(I1064*H1064,2)</f>
        <v>0</v>
      </c>
      <c r="BL1064" s="15" t="s">
        <v>214</v>
      </c>
      <c r="BM1064" s="246" t="s">
        <v>2152</v>
      </c>
    </row>
    <row r="1065" spans="1:65" s="2" customFormat="1" ht="16.5" customHeight="1">
      <c r="A1065" s="38"/>
      <c r="B1065" s="39"/>
      <c r="C1065" s="234" t="s">
        <v>2153</v>
      </c>
      <c r="D1065" s="234" t="s">
        <v>210</v>
      </c>
      <c r="E1065" s="235" t="s">
        <v>403</v>
      </c>
      <c r="F1065" s="236" t="s">
        <v>404</v>
      </c>
      <c r="G1065" s="237" t="s">
        <v>239</v>
      </c>
      <c r="H1065" s="238">
        <v>1</v>
      </c>
      <c r="I1065" s="239"/>
      <c r="J1065" s="240">
        <f>ROUND(I1065*H1065,2)</f>
        <v>0</v>
      </c>
      <c r="K1065" s="241"/>
      <c r="L1065" s="41"/>
      <c r="M1065" s="242" t="s">
        <v>1</v>
      </c>
      <c r="N1065" s="243" t="s">
        <v>44</v>
      </c>
      <c r="O1065" s="91"/>
      <c r="P1065" s="244">
        <f>O1065*H1065</f>
        <v>0</v>
      </c>
      <c r="Q1065" s="244">
        <v>0</v>
      </c>
      <c r="R1065" s="244">
        <f>Q1065*H1065</f>
        <v>0</v>
      </c>
      <c r="S1065" s="244">
        <v>0</v>
      </c>
      <c r="T1065" s="245">
        <f>S1065*H1065</f>
        <v>0</v>
      </c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R1065" s="246" t="s">
        <v>214</v>
      </c>
      <c r="AT1065" s="246" t="s">
        <v>210</v>
      </c>
      <c r="AU1065" s="246" t="s">
        <v>84</v>
      </c>
      <c r="AY1065" s="15" t="s">
        <v>209</v>
      </c>
      <c r="BE1065" s="138">
        <f>IF(N1065="základní",J1065,0)</f>
        <v>0</v>
      </c>
      <c r="BF1065" s="138">
        <f>IF(N1065="snížená",J1065,0)</f>
        <v>0</v>
      </c>
      <c r="BG1065" s="138">
        <f>IF(N1065="zákl. přenesená",J1065,0)</f>
        <v>0</v>
      </c>
      <c r="BH1065" s="138">
        <f>IF(N1065="sníž. přenesená",J1065,0)</f>
        <v>0</v>
      </c>
      <c r="BI1065" s="138">
        <f>IF(N1065="nulová",J1065,0)</f>
        <v>0</v>
      </c>
      <c r="BJ1065" s="15" t="s">
        <v>84</v>
      </c>
      <c r="BK1065" s="138">
        <f>ROUND(I1065*H1065,2)</f>
        <v>0</v>
      </c>
      <c r="BL1065" s="15" t="s">
        <v>214</v>
      </c>
      <c r="BM1065" s="246" t="s">
        <v>2154</v>
      </c>
    </row>
    <row r="1066" spans="1:65" s="2" customFormat="1" ht="16.5" customHeight="1">
      <c r="A1066" s="38"/>
      <c r="B1066" s="39"/>
      <c r="C1066" s="247" t="s">
        <v>2155</v>
      </c>
      <c r="D1066" s="247" t="s">
        <v>221</v>
      </c>
      <c r="E1066" s="248" t="s">
        <v>1067</v>
      </c>
      <c r="F1066" s="249" t="s">
        <v>1068</v>
      </c>
      <c r="G1066" s="250" t="s">
        <v>239</v>
      </c>
      <c r="H1066" s="251">
        <v>1</v>
      </c>
      <c r="I1066" s="252"/>
      <c r="J1066" s="253">
        <f>ROUND(I1066*H1066,2)</f>
        <v>0</v>
      </c>
      <c r="K1066" s="254"/>
      <c r="L1066" s="255"/>
      <c r="M1066" s="256" t="s">
        <v>1</v>
      </c>
      <c r="N1066" s="257" t="s">
        <v>44</v>
      </c>
      <c r="O1066" s="91"/>
      <c r="P1066" s="244">
        <f>O1066*H1066</f>
        <v>0</v>
      </c>
      <c r="Q1066" s="244">
        <v>0</v>
      </c>
      <c r="R1066" s="244">
        <f>Q1066*H1066</f>
        <v>0</v>
      </c>
      <c r="S1066" s="244">
        <v>0</v>
      </c>
      <c r="T1066" s="245">
        <f>S1066*H1066</f>
        <v>0</v>
      </c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R1066" s="246" t="s">
        <v>234</v>
      </c>
      <c r="AT1066" s="246" t="s">
        <v>221</v>
      </c>
      <c r="AU1066" s="246" t="s">
        <v>84</v>
      </c>
      <c r="AY1066" s="15" t="s">
        <v>209</v>
      </c>
      <c r="BE1066" s="138">
        <f>IF(N1066="základní",J1066,0)</f>
        <v>0</v>
      </c>
      <c r="BF1066" s="138">
        <f>IF(N1066="snížená",J1066,0)</f>
        <v>0</v>
      </c>
      <c r="BG1066" s="138">
        <f>IF(N1066="zákl. přenesená",J1066,0)</f>
        <v>0</v>
      </c>
      <c r="BH1066" s="138">
        <f>IF(N1066="sníž. přenesená",J1066,0)</f>
        <v>0</v>
      </c>
      <c r="BI1066" s="138">
        <f>IF(N1066="nulová",J1066,0)</f>
        <v>0</v>
      </c>
      <c r="BJ1066" s="15" t="s">
        <v>84</v>
      </c>
      <c r="BK1066" s="138">
        <f>ROUND(I1066*H1066,2)</f>
        <v>0</v>
      </c>
      <c r="BL1066" s="15" t="s">
        <v>214</v>
      </c>
      <c r="BM1066" s="246" t="s">
        <v>2156</v>
      </c>
    </row>
    <row r="1067" spans="1:63" s="12" customFormat="1" ht="22.8" customHeight="1">
      <c r="A1067" s="12"/>
      <c r="B1067" s="220"/>
      <c r="C1067" s="221"/>
      <c r="D1067" s="222" t="s">
        <v>78</v>
      </c>
      <c r="E1067" s="258" t="s">
        <v>2157</v>
      </c>
      <c r="F1067" s="258" t="s">
        <v>2158</v>
      </c>
      <c r="G1067" s="221"/>
      <c r="H1067" s="221"/>
      <c r="I1067" s="224"/>
      <c r="J1067" s="259">
        <f>BK1067</f>
        <v>0</v>
      </c>
      <c r="K1067" s="221"/>
      <c r="L1067" s="226"/>
      <c r="M1067" s="227"/>
      <c r="N1067" s="228"/>
      <c r="O1067" s="228"/>
      <c r="P1067" s="229">
        <f>P1068+SUM(P1069:P1095)</f>
        <v>0</v>
      </c>
      <c r="Q1067" s="228"/>
      <c r="R1067" s="229">
        <f>R1068+SUM(R1069:R1095)</f>
        <v>71.38765000000001</v>
      </c>
      <c r="S1067" s="228"/>
      <c r="T1067" s="230">
        <f>T1068+SUM(T1069:T1095)</f>
        <v>0</v>
      </c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R1067" s="231" t="s">
        <v>84</v>
      </c>
      <c r="AT1067" s="232" t="s">
        <v>78</v>
      </c>
      <c r="AU1067" s="232" t="s">
        <v>84</v>
      </c>
      <c r="AY1067" s="231" t="s">
        <v>209</v>
      </c>
      <c r="BK1067" s="233">
        <f>BK1068+SUM(BK1069:BK1095)</f>
        <v>0</v>
      </c>
    </row>
    <row r="1068" spans="1:65" s="2" customFormat="1" ht="16.5" customHeight="1">
      <c r="A1068" s="38"/>
      <c r="B1068" s="39"/>
      <c r="C1068" s="247" t="s">
        <v>2159</v>
      </c>
      <c r="D1068" s="247" t="s">
        <v>221</v>
      </c>
      <c r="E1068" s="248" t="s">
        <v>947</v>
      </c>
      <c r="F1068" s="249" t="s">
        <v>948</v>
      </c>
      <c r="G1068" s="250" t="s">
        <v>239</v>
      </c>
      <c r="H1068" s="251">
        <v>1</v>
      </c>
      <c r="I1068" s="252"/>
      <c r="J1068" s="253">
        <f>ROUND(I1068*H1068,2)</f>
        <v>0</v>
      </c>
      <c r="K1068" s="254"/>
      <c r="L1068" s="255"/>
      <c r="M1068" s="256" t="s">
        <v>1</v>
      </c>
      <c r="N1068" s="257" t="s">
        <v>44</v>
      </c>
      <c r="O1068" s="91"/>
      <c r="P1068" s="244">
        <f>O1068*H1068</f>
        <v>0</v>
      </c>
      <c r="Q1068" s="244">
        <v>0</v>
      </c>
      <c r="R1068" s="244">
        <f>Q1068*H1068</f>
        <v>0</v>
      </c>
      <c r="S1068" s="244">
        <v>0</v>
      </c>
      <c r="T1068" s="245">
        <f>S1068*H1068</f>
        <v>0</v>
      </c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R1068" s="246" t="s">
        <v>234</v>
      </c>
      <c r="AT1068" s="246" t="s">
        <v>221</v>
      </c>
      <c r="AU1068" s="246" t="s">
        <v>103</v>
      </c>
      <c r="AY1068" s="15" t="s">
        <v>209</v>
      </c>
      <c r="BE1068" s="138">
        <f>IF(N1068="základní",J1068,0)</f>
        <v>0</v>
      </c>
      <c r="BF1068" s="138">
        <f>IF(N1068="snížená",J1068,0)</f>
        <v>0</v>
      </c>
      <c r="BG1068" s="138">
        <f>IF(N1068="zákl. přenesená",J1068,0)</f>
        <v>0</v>
      </c>
      <c r="BH1068" s="138">
        <f>IF(N1068="sníž. přenesená",J1068,0)</f>
        <v>0</v>
      </c>
      <c r="BI1068" s="138">
        <f>IF(N1068="nulová",J1068,0)</f>
        <v>0</v>
      </c>
      <c r="BJ1068" s="15" t="s">
        <v>84</v>
      </c>
      <c r="BK1068" s="138">
        <f>ROUND(I1068*H1068,2)</f>
        <v>0</v>
      </c>
      <c r="BL1068" s="15" t="s">
        <v>214</v>
      </c>
      <c r="BM1068" s="246" t="s">
        <v>2160</v>
      </c>
    </row>
    <row r="1069" spans="1:65" s="2" customFormat="1" ht="24.15" customHeight="1">
      <c r="A1069" s="38"/>
      <c r="B1069" s="39"/>
      <c r="C1069" s="234" t="s">
        <v>2161</v>
      </c>
      <c r="D1069" s="234" t="s">
        <v>210</v>
      </c>
      <c r="E1069" s="235" t="s">
        <v>951</v>
      </c>
      <c r="F1069" s="236" t="s">
        <v>387</v>
      </c>
      <c r="G1069" s="237" t="s">
        <v>246</v>
      </c>
      <c r="H1069" s="238">
        <v>20</v>
      </c>
      <c r="I1069" s="239"/>
      <c r="J1069" s="240">
        <f>ROUND(I1069*H1069,2)</f>
        <v>0</v>
      </c>
      <c r="K1069" s="241"/>
      <c r="L1069" s="41"/>
      <c r="M1069" s="242" t="s">
        <v>1</v>
      </c>
      <c r="N1069" s="243" t="s">
        <v>44</v>
      </c>
      <c r="O1069" s="91"/>
      <c r="P1069" s="244">
        <f>O1069*H1069</f>
        <v>0</v>
      </c>
      <c r="Q1069" s="244">
        <v>0</v>
      </c>
      <c r="R1069" s="244">
        <f>Q1069*H1069</f>
        <v>0</v>
      </c>
      <c r="S1069" s="244">
        <v>0</v>
      </c>
      <c r="T1069" s="245">
        <f>S1069*H1069</f>
        <v>0</v>
      </c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R1069" s="246" t="s">
        <v>214</v>
      </c>
      <c r="AT1069" s="246" t="s">
        <v>210</v>
      </c>
      <c r="AU1069" s="246" t="s">
        <v>103</v>
      </c>
      <c r="AY1069" s="15" t="s">
        <v>209</v>
      </c>
      <c r="BE1069" s="138">
        <f>IF(N1069="základní",J1069,0)</f>
        <v>0</v>
      </c>
      <c r="BF1069" s="138">
        <f>IF(N1069="snížená",J1069,0)</f>
        <v>0</v>
      </c>
      <c r="BG1069" s="138">
        <f>IF(N1069="zákl. přenesená",J1069,0)</f>
        <v>0</v>
      </c>
      <c r="BH1069" s="138">
        <f>IF(N1069="sníž. přenesená",J1069,0)</f>
        <v>0</v>
      </c>
      <c r="BI1069" s="138">
        <f>IF(N1069="nulová",J1069,0)</f>
        <v>0</v>
      </c>
      <c r="BJ1069" s="15" t="s">
        <v>84</v>
      </c>
      <c r="BK1069" s="138">
        <f>ROUND(I1069*H1069,2)</f>
        <v>0</v>
      </c>
      <c r="BL1069" s="15" t="s">
        <v>214</v>
      </c>
      <c r="BM1069" s="246" t="s">
        <v>2162</v>
      </c>
    </row>
    <row r="1070" spans="1:65" s="2" customFormat="1" ht="16.5" customHeight="1">
      <c r="A1070" s="38"/>
      <c r="B1070" s="39"/>
      <c r="C1070" s="247" t="s">
        <v>2163</v>
      </c>
      <c r="D1070" s="247" t="s">
        <v>221</v>
      </c>
      <c r="E1070" s="248" t="s">
        <v>954</v>
      </c>
      <c r="F1070" s="249" t="s">
        <v>955</v>
      </c>
      <c r="G1070" s="250" t="s">
        <v>239</v>
      </c>
      <c r="H1070" s="251">
        <v>1</v>
      </c>
      <c r="I1070" s="252"/>
      <c r="J1070" s="253">
        <f>ROUND(I1070*H1070,2)</f>
        <v>0</v>
      </c>
      <c r="K1070" s="254"/>
      <c r="L1070" s="255"/>
      <c r="M1070" s="256" t="s">
        <v>1</v>
      </c>
      <c r="N1070" s="257" t="s">
        <v>44</v>
      </c>
      <c r="O1070" s="91"/>
      <c r="P1070" s="244">
        <f>O1070*H1070</f>
        <v>0</v>
      </c>
      <c r="Q1070" s="244">
        <v>0.00015</v>
      </c>
      <c r="R1070" s="244">
        <f>Q1070*H1070</f>
        <v>0.00015</v>
      </c>
      <c r="S1070" s="244">
        <v>0</v>
      </c>
      <c r="T1070" s="245">
        <f>S1070*H1070</f>
        <v>0</v>
      </c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R1070" s="246" t="s">
        <v>234</v>
      </c>
      <c r="AT1070" s="246" t="s">
        <v>221</v>
      </c>
      <c r="AU1070" s="246" t="s">
        <v>103</v>
      </c>
      <c r="AY1070" s="15" t="s">
        <v>209</v>
      </c>
      <c r="BE1070" s="138">
        <f>IF(N1070="základní",J1070,0)</f>
        <v>0</v>
      </c>
      <c r="BF1070" s="138">
        <f>IF(N1070="snížená",J1070,0)</f>
        <v>0</v>
      </c>
      <c r="BG1070" s="138">
        <f>IF(N1070="zákl. přenesená",J1070,0)</f>
        <v>0</v>
      </c>
      <c r="BH1070" s="138">
        <f>IF(N1070="sníž. přenesená",J1070,0)</f>
        <v>0</v>
      </c>
      <c r="BI1070" s="138">
        <f>IF(N1070="nulová",J1070,0)</f>
        <v>0</v>
      </c>
      <c r="BJ1070" s="15" t="s">
        <v>84</v>
      </c>
      <c r="BK1070" s="138">
        <f>ROUND(I1070*H1070,2)</f>
        <v>0</v>
      </c>
      <c r="BL1070" s="15" t="s">
        <v>214</v>
      </c>
      <c r="BM1070" s="246" t="s">
        <v>2164</v>
      </c>
    </row>
    <row r="1071" spans="1:65" s="2" customFormat="1" ht="16.5" customHeight="1">
      <c r="A1071" s="38"/>
      <c r="B1071" s="39"/>
      <c r="C1071" s="247" t="s">
        <v>2165</v>
      </c>
      <c r="D1071" s="247" t="s">
        <v>221</v>
      </c>
      <c r="E1071" s="248" t="s">
        <v>958</v>
      </c>
      <c r="F1071" s="249" t="s">
        <v>378</v>
      </c>
      <c r="G1071" s="250" t="s">
        <v>379</v>
      </c>
      <c r="H1071" s="251">
        <v>20</v>
      </c>
      <c r="I1071" s="252"/>
      <c r="J1071" s="253">
        <f>ROUND(I1071*H1071,2)</f>
        <v>0</v>
      </c>
      <c r="K1071" s="254"/>
      <c r="L1071" s="255"/>
      <c r="M1071" s="256" t="s">
        <v>1</v>
      </c>
      <c r="N1071" s="257" t="s">
        <v>44</v>
      </c>
      <c r="O1071" s="91"/>
      <c r="P1071" s="244">
        <f>O1071*H1071</f>
        <v>0</v>
      </c>
      <c r="Q1071" s="244">
        <v>0.001</v>
      </c>
      <c r="R1071" s="244">
        <f>Q1071*H1071</f>
        <v>0.02</v>
      </c>
      <c r="S1071" s="244">
        <v>0</v>
      </c>
      <c r="T1071" s="245">
        <f>S1071*H1071</f>
        <v>0</v>
      </c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R1071" s="246" t="s">
        <v>234</v>
      </c>
      <c r="AT1071" s="246" t="s">
        <v>221</v>
      </c>
      <c r="AU1071" s="246" t="s">
        <v>103</v>
      </c>
      <c r="AY1071" s="15" t="s">
        <v>209</v>
      </c>
      <c r="BE1071" s="138">
        <f>IF(N1071="základní",J1071,0)</f>
        <v>0</v>
      </c>
      <c r="BF1071" s="138">
        <f>IF(N1071="snížená",J1071,0)</f>
        <v>0</v>
      </c>
      <c r="BG1071" s="138">
        <f>IF(N1071="zákl. přenesená",J1071,0)</f>
        <v>0</v>
      </c>
      <c r="BH1071" s="138">
        <f>IF(N1071="sníž. přenesená",J1071,0)</f>
        <v>0</v>
      </c>
      <c r="BI1071" s="138">
        <f>IF(N1071="nulová",J1071,0)</f>
        <v>0</v>
      </c>
      <c r="BJ1071" s="15" t="s">
        <v>84</v>
      </c>
      <c r="BK1071" s="138">
        <f>ROUND(I1071*H1071,2)</f>
        <v>0</v>
      </c>
      <c r="BL1071" s="15" t="s">
        <v>214</v>
      </c>
      <c r="BM1071" s="246" t="s">
        <v>2166</v>
      </c>
    </row>
    <row r="1072" spans="1:65" s="2" customFormat="1" ht="24.15" customHeight="1">
      <c r="A1072" s="38"/>
      <c r="B1072" s="39"/>
      <c r="C1072" s="234" t="s">
        <v>2167</v>
      </c>
      <c r="D1072" s="234" t="s">
        <v>210</v>
      </c>
      <c r="E1072" s="235" t="s">
        <v>961</v>
      </c>
      <c r="F1072" s="236" t="s">
        <v>962</v>
      </c>
      <c r="G1072" s="237" t="s">
        <v>246</v>
      </c>
      <c r="H1072" s="238">
        <v>20</v>
      </c>
      <c r="I1072" s="239"/>
      <c r="J1072" s="240">
        <f>ROUND(I1072*H1072,2)</f>
        <v>0</v>
      </c>
      <c r="K1072" s="241"/>
      <c r="L1072" s="41"/>
      <c r="M1072" s="242" t="s">
        <v>1</v>
      </c>
      <c r="N1072" s="243" t="s">
        <v>44</v>
      </c>
      <c r="O1072" s="91"/>
      <c r="P1072" s="244">
        <f>O1072*H1072</f>
        <v>0</v>
      </c>
      <c r="Q1072" s="244">
        <v>0</v>
      </c>
      <c r="R1072" s="244">
        <f>Q1072*H1072</f>
        <v>0</v>
      </c>
      <c r="S1072" s="244">
        <v>0</v>
      </c>
      <c r="T1072" s="245">
        <f>S1072*H1072</f>
        <v>0</v>
      </c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R1072" s="246" t="s">
        <v>214</v>
      </c>
      <c r="AT1072" s="246" t="s">
        <v>210</v>
      </c>
      <c r="AU1072" s="246" t="s">
        <v>103</v>
      </c>
      <c r="AY1072" s="15" t="s">
        <v>209</v>
      </c>
      <c r="BE1072" s="138">
        <f>IF(N1072="základní",J1072,0)</f>
        <v>0</v>
      </c>
      <c r="BF1072" s="138">
        <f>IF(N1072="snížená",J1072,0)</f>
        <v>0</v>
      </c>
      <c r="BG1072" s="138">
        <f>IF(N1072="zákl. přenesená",J1072,0)</f>
        <v>0</v>
      </c>
      <c r="BH1072" s="138">
        <f>IF(N1072="sníž. přenesená",J1072,0)</f>
        <v>0</v>
      </c>
      <c r="BI1072" s="138">
        <f>IF(N1072="nulová",J1072,0)</f>
        <v>0</v>
      </c>
      <c r="BJ1072" s="15" t="s">
        <v>84</v>
      </c>
      <c r="BK1072" s="138">
        <f>ROUND(I1072*H1072,2)</f>
        <v>0</v>
      </c>
      <c r="BL1072" s="15" t="s">
        <v>214</v>
      </c>
      <c r="BM1072" s="246" t="s">
        <v>2168</v>
      </c>
    </row>
    <row r="1073" spans="1:65" s="2" customFormat="1" ht="24.15" customHeight="1">
      <c r="A1073" s="38"/>
      <c r="B1073" s="39"/>
      <c r="C1073" s="234" t="s">
        <v>2169</v>
      </c>
      <c r="D1073" s="234" t="s">
        <v>210</v>
      </c>
      <c r="E1073" s="235" t="s">
        <v>965</v>
      </c>
      <c r="F1073" s="236" t="s">
        <v>966</v>
      </c>
      <c r="G1073" s="237" t="s">
        <v>246</v>
      </c>
      <c r="H1073" s="238">
        <v>20</v>
      </c>
      <c r="I1073" s="239"/>
      <c r="J1073" s="240">
        <f>ROUND(I1073*H1073,2)</f>
        <v>0</v>
      </c>
      <c r="K1073" s="241"/>
      <c r="L1073" s="41"/>
      <c r="M1073" s="242" t="s">
        <v>1</v>
      </c>
      <c r="N1073" s="243" t="s">
        <v>44</v>
      </c>
      <c r="O1073" s="91"/>
      <c r="P1073" s="244">
        <f>O1073*H1073</f>
        <v>0</v>
      </c>
      <c r="Q1073" s="244">
        <v>0</v>
      </c>
      <c r="R1073" s="244">
        <f>Q1073*H1073</f>
        <v>0</v>
      </c>
      <c r="S1073" s="244">
        <v>0</v>
      </c>
      <c r="T1073" s="245">
        <f>S1073*H1073</f>
        <v>0</v>
      </c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R1073" s="246" t="s">
        <v>214</v>
      </c>
      <c r="AT1073" s="246" t="s">
        <v>210</v>
      </c>
      <c r="AU1073" s="246" t="s">
        <v>103</v>
      </c>
      <c r="AY1073" s="15" t="s">
        <v>209</v>
      </c>
      <c r="BE1073" s="138">
        <f>IF(N1073="základní",J1073,0)</f>
        <v>0</v>
      </c>
      <c r="BF1073" s="138">
        <f>IF(N1073="snížená",J1073,0)</f>
        <v>0</v>
      </c>
      <c r="BG1073" s="138">
        <f>IF(N1073="zákl. přenesená",J1073,0)</f>
        <v>0</v>
      </c>
      <c r="BH1073" s="138">
        <f>IF(N1073="sníž. přenesená",J1073,0)</f>
        <v>0</v>
      </c>
      <c r="BI1073" s="138">
        <f>IF(N1073="nulová",J1073,0)</f>
        <v>0</v>
      </c>
      <c r="BJ1073" s="15" t="s">
        <v>84</v>
      </c>
      <c r="BK1073" s="138">
        <f>ROUND(I1073*H1073,2)</f>
        <v>0</v>
      </c>
      <c r="BL1073" s="15" t="s">
        <v>214</v>
      </c>
      <c r="BM1073" s="246" t="s">
        <v>2170</v>
      </c>
    </row>
    <row r="1074" spans="1:65" s="2" customFormat="1" ht="24.15" customHeight="1">
      <c r="A1074" s="38"/>
      <c r="B1074" s="39"/>
      <c r="C1074" s="234" t="s">
        <v>2171</v>
      </c>
      <c r="D1074" s="234" t="s">
        <v>210</v>
      </c>
      <c r="E1074" s="235" t="s">
        <v>471</v>
      </c>
      <c r="F1074" s="236" t="s">
        <v>472</v>
      </c>
      <c r="G1074" s="237" t="s">
        <v>282</v>
      </c>
      <c r="H1074" s="238">
        <v>12</v>
      </c>
      <c r="I1074" s="239"/>
      <c r="J1074" s="240">
        <f>ROUND(I1074*H1074,2)</f>
        <v>0</v>
      </c>
      <c r="K1074" s="241"/>
      <c r="L1074" s="41"/>
      <c r="M1074" s="242" t="s">
        <v>1</v>
      </c>
      <c r="N1074" s="243" t="s">
        <v>44</v>
      </c>
      <c r="O1074" s="91"/>
      <c r="P1074" s="244">
        <f>O1074*H1074</f>
        <v>0</v>
      </c>
      <c r="Q1074" s="244">
        <v>0</v>
      </c>
      <c r="R1074" s="244">
        <f>Q1074*H1074</f>
        <v>0</v>
      </c>
      <c r="S1074" s="244">
        <v>0</v>
      </c>
      <c r="T1074" s="245">
        <f>S1074*H1074</f>
        <v>0</v>
      </c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R1074" s="246" t="s">
        <v>214</v>
      </c>
      <c r="AT1074" s="246" t="s">
        <v>210</v>
      </c>
      <c r="AU1074" s="246" t="s">
        <v>103</v>
      </c>
      <c r="AY1074" s="15" t="s">
        <v>209</v>
      </c>
      <c r="BE1074" s="138">
        <f>IF(N1074="základní",J1074,0)</f>
        <v>0</v>
      </c>
      <c r="BF1074" s="138">
        <f>IF(N1074="snížená",J1074,0)</f>
        <v>0</v>
      </c>
      <c r="BG1074" s="138">
        <f>IF(N1074="zákl. přenesená",J1074,0)</f>
        <v>0</v>
      </c>
      <c r="BH1074" s="138">
        <f>IF(N1074="sníž. přenesená",J1074,0)</f>
        <v>0</v>
      </c>
      <c r="BI1074" s="138">
        <f>IF(N1074="nulová",J1074,0)</f>
        <v>0</v>
      </c>
      <c r="BJ1074" s="15" t="s">
        <v>84</v>
      </c>
      <c r="BK1074" s="138">
        <f>ROUND(I1074*H1074,2)</f>
        <v>0</v>
      </c>
      <c r="BL1074" s="15" t="s">
        <v>214</v>
      </c>
      <c r="BM1074" s="246" t="s">
        <v>2172</v>
      </c>
    </row>
    <row r="1075" spans="1:65" s="2" customFormat="1" ht="16.5" customHeight="1">
      <c r="A1075" s="38"/>
      <c r="B1075" s="39"/>
      <c r="C1075" s="234" t="s">
        <v>2173</v>
      </c>
      <c r="D1075" s="234" t="s">
        <v>210</v>
      </c>
      <c r="E1075" s="235" t="s">
        <v>280</v>
      </c>
      <c r="F1075" s="236" t="s">
        <v>281</v>
      </c>
      <c r="G1075" s="237" t="s">
        <v>282</v>
      </c>
      <c r="H1075" s="238">
        <v>4.5</v>
      </c>
      <c r="I1075" s="239"/>
      <c r="J1075" s="240">
        <f>ROUND(I1075*H1075,2)</f>
        <v>0</v>
      </c>
      <c r="K1075" s="241"/>
      <c r="L1075" s="41"/>
      <c r="M1075" s="242" t="s">
        <v>1</v>
      </c>
      <c r="N1075" s="243" t="s">
        <v>44</v>
      </c>
      <c r="O1075" s="91"/>
      <c r="P1075" s="244">
        <f>O1075*H1075</f>
        <v>0</v>
      </c>
      <c r="Q1075" s="244">
        <v>0</v>
      </c>
      <c r="R1075" s="244">
        <f>Q1075*H1075</f>
        <v>0</v>
      </c>
      <c r="S1075" s="244">
        <v>0</v>
      </c>
      <c r="T1075" s="245">
        <f>S1075*H1075</f>
        <v>0</v>
      </c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R1075" s="246" t="s">
        <v>214</v>
      </c>
      <c r="AT1075" s="246" t="s">
        <v>210</v>
      </c>
      <c r="AU1075" s="246" t="s">
        <v>103</v>
      </c>
      <c r="AY1075" s="15" t="s">
        <v>209</v>
      </c>
      <c r="BE1075" s="138">
        <f>IF(N1075="základní",J1075,0)</f>
        <v>0</v>
      </c>
      <c r="BF1075" s="138">
        <f>IF(N1075="snížená",J1075,0)</f>
        <v>0</v>
      </c>
      <c r="BG1075" s="138">
        <f>IF(N1075="zákl. přenesená",J1075,0)</f>
        <v>0</v>
      </c>
      <c r="BH1075" s="138">
        <f>IF(N1075="sníž. přenesená",J1075,0)</f>
        <v>0</v>
      </c>
      <c r="BI1075" s="138">
        <f>IF(N1075="nulová",J1075,0)</f>
        <v>0</v>
      </c>
      <c r="BJ1075" s="15" t="s">
        <v>84</v>
      </c>
      <c r="BK1075" s="138">
        <f>ROUND(I1075*H1075,2)</f>
        <v>0</v>
      </c>
      <c r="BL1075" s="15" t="s">
        <v>214</v>
      </c>
      <c r="BM1075" s="246" t="s">
        <v>2174</v>
      </c>
    </row>
    <row r="1076" spans="1:65" s="2" customFormat="1" ht="16.5" customHeight="1">
      <c r="A1076" s="38"/>
      <c r="B1076" s="39"/>
      <c r="C1076" s="234" t="s">
        <v>2175</v>
      </c>
      <c r="D1076" s="234" t="s">
        <v>210</v>
      </c>
      <c r="E1076" s="235" t="s">
        <v>300</v>
      </c>
      <c r="F1076" s="236" t="s">
        <v>301</v>
      </c>
      <c r="G1076" s="237" t="s">
        <v>282</v>
      </c>
      <c r="H1076" s="238">
        <v>4.5</v>
      </c>
      <c r="I1076" s="239"/>
      <c r="J1076" s="240">
        <f>ROUND(I1076*H1076,2)</f>
        <v>0</v>
      </c>
      <c r="K1076" s="241"/>
      <c r="L1076" s="41"/>
      <c r="M1076" s="242" t="s">
        <v>1</v>
      </c>
      <c r="N1076" s="243" t="s">
        <v>44</v>
      </c>
      <c r="O1076" s="91"/>
      <c r="P1076" s="244">
        <f>O1076*H1076</f>
        <v>0</v>
      </c>
      <c r="Q1076" s="244">
        <v>0</v>
      </c>
      <c r="R1076" s="244">
        <f>Q1076*H1076</f>
        <v>0</v>
      </c>
      <c r="S1076" s="244">
        <v>0</v>
      </c>
      <c r="T1076" s="245">
        <f>S1076*H1076</f>
        <v>0</v>
      </c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R1076" s="246" t="s">
        <v>214</v>
      </c>
      <c r="AT1076" s="246" t="s">
        <v>210</v>
      </c>
      <c r="AU1076" s="246" t="s">
        <v>103</v>
      </c>
      <c r="AY1076" s="15" t="s">
        <v>209</v>
      </c>
      <c r="BE1076" s="138">
        <f>IF(N1076="základní",J1076,0)</f>
        <v>0</v>
      </c>
      <c r="BF1076" s="138">
        <f>IF(N1076="snížená",J1076,0)</f>
        <v>0</v>
      </c>
      <c r="BG1076" s="138">
        <f>IF(N1076="zákl. přenesená",J1076,0)</f>
        <v>0</v>
      </c>
      <c r="BH1076" s="138">
        <f>IF(N1076="sníž. přenesená",J1076,0)</f>
        <v>0</v>
      </c>
      <c r="BI1076" s="138">
        <f>IF(N1076="nulová",J1076,0)</f>
        <v>0</v>
      </c>
      <c r="BJ1076" s="15" t="s">
        <v>84</v>
      </c>
      <c r="BK1076" s="138">
        <f>ROUND(I1076*H1076,2)</f>
        <v>0</v>
      </c>
      <c r="BL1076" s="15" t="s">
        <v>214</v>
      </c>
      <c r="BM1076" s="246" t="s">
        <v>2176</v>
      </c>
    </row>
    <row r="1077" spans="1:65" s="2" customFormat="1" ht="24.15" customHeight="1">
      <c r="A1077" s="38"/>
      <c r="B1077" s="39"/>
      <c r="C1077" s="234" t="s">
        <v>2177</v>
      </c>
      <c r="D1077" s="234" t="s">
        <v>210</v>
      </c>
      <c r="E1077" s="235" t="s">
        <v>897</v>
      </c>
      <c r="F1077" s="236" t="s">
        <v>898</v>
      </c>
      <c r="G1077" s="237" t="s">
        <v>246</v>
      </c>
      <c r="H1077" s="238">
        <v>34</v>
      </c>
      <c r="I1077" s="239"/>
      <c r="J1077" s="240">
        <f>ROUND(I1077*H1077,2)</f>
        <v>0</v>
      </c>
      <c r="K1077" s="241"/>
      <c r="L1077" s="41"/>
      <c r="M1077" s="242" t="s">
        <v>1</v>
      </c>
      <c r="N1077" s="243" t="s">
        <v>44</v>
      </c>
      <c r="O1077" s="91"/>
      <c r="P1077" s="244">
        <f>O1077*H1077</f>
        <v>0</v>
      </c>
      <c r="Q1077" s="244">
        <v>0</v>
      </c>
      <c r="R1077" s="244">
        <f>Q1077*H1077</f>
        <v>0</v>
      </c>
      <c r="S1077" s="244">
        <v>0</v>
      </c>
      <c r="T1077" s="245">
        <f>S1077*H1077</f>
        <v>0</v>
      </c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R1077" s="246" t="s">
        <v>214</v>
      </c>
      <c r="AT1077" s="246" t="s">
        <v>210</v>
      </c>
      <c r="AU1077" s="246" t="s">
        <v>103</v>
      </c>
      <c r="AY1077" s="15" t="s">
        <v>209</v>
      </c>
      <c r="BE1077" s="138">
        <f>IF(N1077="základní",J1077,0)</f>
        <v>0</v>
      </c>
      <c r="BF1077" s="138">
        <f>IF(N1077="snížená",J1077,0)</f>
        <v>0</v>
      </c>
      <c r="BG1077" s="138">
        <f>IF(N1077="zákl. přenesená",J1077,0)</f>
        <v>0</v>
      </c>
      <c r="BH1077" s="138">
        <f>IF(N1077="sníž. přenesená",J1077,0)</f>
        <v>0</v>
      </c>
      <c r="BI1077" s="138">
        <f>IF(N1077="nulová",J1077,0)</f>
        <v>0</v>
      </c>
      <c r="BJ1077" s="15" t="s">
        <v>84</v>
      </c>
      <c r="BK1077" s="138">
        <f>ROUND(I1077*H1077,2)</f>
        <v>0</v>
      </c>
      <c r="BL1077" s="15" t="s">
        <v>214</v>
      </c>
      <c r="BM1077" s="246" t="s">
        <v>2178</v>
      </c>
    </row>
    <row r="1078" spans="1:65" s="2" customFormat="1" ht="24.15" customHeight="1">
      <c r="A1078" s="38"/>
      <c r="B1078" s="39"/>
      <c r="C1078" s="247" t="s">
        <v>2179</v>
      </c>
      <c r="D1078" s="247" t="s">
        <v>221</v>
      </c>
      <c r="E1078" s="248" t="s">
        <v>993</v>
      </c>
      <c r="F1078" s="249" t="s">
        <v>253</v>
      </c>
      <c r="G1078" s="250" t="s">
        <v>246</v>
      </c>
      <c r="H1078" s="251">
        <v>36</v>
      </c>
      <c r="I1078" s="252"/>
      <c r="J1078" s="253">
        <f>ROUND(I1078*H1078,2)</f>
        <v>0</v>
      </c>
      <c r="K1078" s="254"/>
      <c r="L1078" s="255"/>
      <c r="M1078" s="256" t="s">
        <v>1</v>
      </c>
      <c r="N1078" s="257" t="s">
        <v>44</v>
      </c>
      <c r="O1078" s="91"/>
      <c r="P1078" s="244">
        <f>O1078*H1078</f>
        <v>0</v>
      </c>
      <c r="Q1078" s="244">
        <v>0.00019</v>
      </c>
      <c r="R1078" s="244">
        <f>Q1078*H1078</f>
        <v>0.006840000000000001</v>
      </c>
      <c r="S1078" s="244">
        <v>0</v>
      </c>
      <c r="T1078" s="245">
        <f>S1078*H1078</f>
        <v>0</v>
      </c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R1078" s="246" t="s">
        <v>234</v>
      </c>
      <c r="AT1078" s="246" t="s">
        <v>221</v>
      </c>
      <c r="AU1078" s="246" t="s">
        <v>103</v>
      </c>
      <c r="AY1078" s="15" t="s">
        <v>209</v>
      </c>
      <c r="BE1078" s="138">
        <f>IF(N1078="základní",J1078,0)</f>
        <v>0</v>
      </c>
      <c r="BF1078" s="138">
        <f>IF(N1078="snížená",J1078,0)</f>
        <v>0</v>
      </c>
      <c r="BG1078" s="138">
        <f>IF(N1078="zákl. přenesená",J1078,0)</f>
        <v>0</v>
      </c>
      <c r="BH1078" s="138">
        <f>IF(N1078="sníž. přenesená",J1078,0)</f>
        <v>0</v>
      </c>
      <c r="BI1078" s="138">
        <f>IF(N1078="nulová",J1078,0)</f>
        <v>0</v>
      </c>
      <c r="BJ1078" s="15" t="s">
        <v>84</v>
      </c>
      <c r="BK1078" s="138">
        <f>ROUND(I1078*H1078,2)</f>
        <v>0</v>
      </c>
      <c r="BL1078" s="15" t="s">
        <v>214</v>
      </c>
      <c r="BM1078" s="246" t="s">
        <v>2180</v>
      </c>
    </row>
    <row r="1079" spans="1:65" s="2" customFormat="1" ht="16.5" customHeight="1">
      <c r="A1079" s="38"/>
      <c r="B1079" s="39"/>
      <c r="C1079" s="247" t="s">
        <v>2181</v>
      </c>
      <c r="D1079" s="247" t="s">
        <v>221</v>
      </c>
      <c r="E1079" s="248" t="s">
        <v>257</v>
      </c>
      <c r="F1079" s="249" t="s">
        <v>258</v>
      </c>
      <c r="G1079" s="250" t="s">
        <v>259</v>
      </c>
      <c r="H1079" s="251">
        <v>0.034</v>
      </c>
      <c r="I1079" s="252"/>
      <c r="J1079" s="253">
        <f>ROUND(I1079*H1079,2)</f>
        <v>0</v>
      </c>
      <c r="K1079" s="254"/>
      <c r="L1079" s="255"/>
      <c r="M1079" s="256" t="s">
        <v>1</v>
      </c>
      <c r="N1079" s="257" t="s">
        <v>44</v>
      </c>
      <c r="O1079" s="91"/>
      <c r="P1079" s="244">
        <f>O1079*H1079</f>
        <v>0</v>
      </c>
      <c r="Q1079" s="244">
        <v>0.9</v>
      </c>
      <c r="R1079" s="244">
        <f>Q1079*H1079</f>
        <v>0.030600000000000002</v>
      </c>
      <c r="S1079" s="244">
        <v>0</v>
      </c>
      <c r="T1079" s="245">
        <f>S1079*H1079</f>
        <v>0</v>
      </c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R1079" s="246" t="s">
        <v>234</v>
      </c>
      <c r="AT1079" s="246" t="s">
        <v>221</v>
      </c>
      <c r="AU1079" s="246" t="s">
        <v>103</v>
      </c>
      <c r="AY1079" s="15" t="s">
        <v>209</v>
      </c>
      <c r="BE1079" s="138">
        <f>IF(N1079="základní",J1079,0)</f>
        <v>0</v>
      </c>
      <c r="BF1079" s="138">
        <f>IF(N1079="snížená",J1079,0)</f>
        <v>0</v>
      </c>
      <c r="BG1079" s="138">
        <f>IF(N1079="zákl. přenesená",J1079,0)</f>
        <v>0</v>
      </c>
      <c r="BH1079" s="138">
        <f>IF(N1079="sníž. přenesená",J1079,0)</f>
        <v>0</v>
      </c>
      <c r="BI1079" s="138">
        <f>IF(N1079="nulová",J1079,0)</f>
        <v>0</v>
      </c>
      <c r="BJ1079" s="15" t="s">
        <v>84</v>
      </c>
      <c r="BK1079" s="138">
        <f>ROUND(I1079*H1079,2)</f>
        <v>0</v>
      </c>
      <c r="BL1079" s="15" t="s">
        <v>214</v>
      </c>
      <c r="BM1079" s="246" t="s">
        <v>2182</v>
      </c>
    </row>
    <row r="1080" spans="1:65" s="2" customFormat="1" ht="21.75" customHeight="1">
      <c r="A1080" s="38"/>
      <c r="B1080" s="39"/>
      <c r="C1080" s="247" t="s">
        <v>2183</v>
      </c>
      <c r="D1080" s="247" t="s">
        <v>221</v>
      </c>
      <c r="E1080" s="248" t="s">
        <v>262</v>
      </c>
      <c r="F1080" s="249" t="s">
        <v>263</v>
      </c>
      <c r="G1080" s="250" t="s">
        <v>246</v>
      </c>
      <c r="H1080" s="251">
        <v>34</v>
      </c>
      <c r="I1080" s="252"/>
      <c r="J1080" s="253">
        <f>ROUND(I1080*H1080,2)</f>
        <v>0</v>
      </c>
      <c r="K1080" s="254"/>
      <c r="L1080" s="255"/>
      <c r="M1080" s="256" t="s">
        <v>1</v>
      </c>
      <c r="N1080" s="257" t="s">
        <v>44</v>
      </c>
      <c r="O1080" s="91"/>
      <c r="P1080" s="244">
        <f>O1080*H1080</f>
        <v>0</v>
      </c>
      <c r="Q1080" s="244">
        <v>0</v>
      </c>
      <c r="R1080" s="244">
        <f>Q1080*H1080</f>
        <v>0</v>
      </c>
      <c r="S1080" s="244">
        <v>0</v>
      </c>
      <c r="T1080" s="245">
        <f>S1080*H1080</f>
        <v>0</v>
      </c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R1080" s="246" t="s">
        <v>234</v>
      </c>
      <c r="AT1080" s="246" t="s">
        <v>221</v>
      </c>
      <c r="AU1080" s="246" t="s">
        <v>103</v>
      </c>
      <c r="AY1080" s="15" t="s">
        <v>209</v>
      </c>
      <c r="BE1080" s="138">
        <f>IF(N1080="základní",J1080,0)</f>
        <v>0</v>
      </c>
      <c r="BF1080" s="138">
        <f>IF(N1080="snížená",J1080,0)</f>
        <v>0</v>
      </c>
      <c r="BG1080" s="138">
        <f>IF(N1080="zákl. přenesená",J1080,0)</f>
        <v>0</v>
      </c>
      <c r="BH1080" s="138">
        <f>IF(N1080="sníž. přenesená",J1080,0)</f>
        <v>0</v>
      </c>
      <c r="BI1080" s="138">
        <f>IF(N1080="nulová",J1080,0)</f>
        <v>0</v>
      </c>
      <c r="BJ1080" s="15" t="s">
        <v>84</v>
      </c>
      <c r="BK1080" s="138">
        <f>ROUND(I1080*H1080,2)</f>
        <v>0</v>
      </c>
      <c r="BL1080" s="15" t="s">
        <v>214</v>
      </c>
      <c r="BM1080" s="246" t="s">
        <v>2184</v>
      </c>
    </row>
    <row r="1081" spans="1:65" s="2" customFormat="1" ht="16.5" customHeight="1">
      <c r="A1081" s="38"/>
      <c r="B1081" s="39"/>
      <c r="C1081" s="234" t="s">
        <v>2185</v>
      </c>
      <c r="D1081" s="234" t="s">
        <v>210</v>
      </c>
      <c r="E1081" s="235" t="s">
        <v>266</v>
      </c>
      <c r="F1081" s="236" t="s">
        <v>267</v>
      </c>
      <c r="G1081" s="237" t="s">
        <v>246</v>
      </c>
      <c r="H1081" s="238">
        <v>34</v>
      </c>
      <c r="I1081" s="239"/>
      <c r="J1081" s="240">
        <f>ROUND(I1081*H1081,2)</f>
        <v>0</v>
      </c>
      <c r="K1081" s="241"/>
      <c r="L1081" s="41"/>
      <c r="M1081" s="242" t="s">
        <v>1</v>
      </c>
      <c r="N1081" s="243" t="s">
        <v>44</v>
      </c>
      <c r="O1081" s="91"/>
      <c r="P1081" s="244">
        <f>O1081*H1081</f>
        <v>0</v>
      </c>
      <c r="Q1081" s="244">
        <v>0</v>
      </c>
      <c r="R1081" s="244">
        <f>Q1081*H1081</f>
        <v>0</v>
      </c>
      <c r="S1081" s="244">
        <v>0</v>
      </c>
      <c r="T1081" s="245">
        <f>S1081*H1081</f>
        <v>0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46" t="s">
        <v>214</v>
      </c>
      <c r="AT1081" s="246" t="s">
        <v>210</v>
      </c>
      <c r="AU1081" s="246" t="s">
        <v>103</v>
      </c>
      <c r="AY1081" s="15" t="s">
        <v>209</v>
      </c>
      <c r="BE1081" s="138">
        <f>IF(N1081="základní",J1081,0)</f>
        <v>0</v>
      </c>
      <c r="BF1081" s="138">
        <f>IF(N1081="snížená",J1081,0)</f>
        <v>0</v>
      </c>
      <c r="BG1081" s="138">
        <f>IF(N1081="zákl. přenesená",J1081,0)</f>
        <v>0</v>
      </c>
      <c r="BH1081" s="138">
        <f>IF(N1081="sníž. přenesená",J1081,0)</f>
        <v>0</v>
      </c>
      <c r="BI1081" s="138">
        <f>IF(N1081="nulová",J1081,0)</f>
        <v>0</v>
      </c>
      <c r="BJ1081" s="15" t="s">
        <v>84</v>
      </c>
      <c r="BK1081" s="138">
        <f>ROUND(I1081*H1081,2)</f>
        <v>0</v>
      </c>
      <c r="BL1081" s="15" t="s">
        <v>214</v>
      </c>
      <c r="BM1081" s="246" t="s">
        <v>2186</v>
      </c>
    </row>
    <row r="1082" spans="1:65" s="2" customFormat="1" ht="24.15" customHeight="1">
      <c r="A1082" s="38"/>
      <c r="B1082" s="39"/>
      <c r="C1082" s="234" t="s">
        <v>2187</v>
      </c>
      <c r="D1082" s="234" t="s">
        <v>210</v>
      </c>
      <c r="E1082" s="235" t="s">
        <v>1002</v>
      </c>
      <c r="F1082" s="236" t="s">
        <v>902</v>
      </c>
      <c r="G1082" s="237" t="s">
        <v>246</v>
      </c>
      <c r="H1082" s="238">
        <v>34</v>
      </c>
      <c r="I1082" s="239"/>
      <c r="J1082" s="240">
        <f>ROUND(I1082*H1082,2)</f>
        <v>0</v>
      </c>
      <c r="K1082" s="241"/>
      <c r="L1082" s="41"/>
      <c r="M1082" s="242" t="s">
        <v>1</v>
      </c>
      <c r="N1082" s="243" t="s">
        <v>44</v>
      </c>
      <c r="O1082" s="91"/>
      <c r="P1082" s="244">
        <f>O1082*H1082</f>
        <v>0</v>
      </c>
      <c r="Q1082" s="244">
        <v>0</v>
      </c>
      <c r="R1082" s="244">
        <f>Q1082*H1082</f>
        <v>0</v>
      </c>
      <c r="S1082" s="244">
        <v>0</v>
      </c>
      <c r="T1082" s="245">
        <f>S1082*H1082</f>
        <v>0</v>
      </c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R1082" s="246" t="s">
        <v>214</v>
      </c>
      <c r="AT1082" s="246" t="s">
        <v>210</v>
      </c>
      <c r="AU1082" s="246" t="s">
        <v>103</v>
      </c>
      <c r="AY1082" s="15" t="s">
        <v>209</v>
      </c>
      <c r="BE1082" s="138">
        <f>IF(N1082="základní",J1082,0)</f>
        <v>0</v>
      </c>
      <c r="BF1082" s="138">
        <f>IF(N1082="snížená",J1082,0)</f>
        <v>0</v>
      </c>
      <c r="BG1082" s="138">
        <f>IF(N1082="zákl. přenesená",J1082,0)</f>
        <v>0</v>
      </c>
      <c r="BH1082" s="138">
        <f>IF(N1082="sníž. přenesená",J1082,0)</f>
        <v>0</v>
      </c>
      <c r="BI1082" s="138">
        <f>IF(N1082="nulová",J1082,0)</f>
        <v>0</v>
      </c>
      <c r="BJ1082" s="15" t="s">
        <v>84</v>
      </c>
      <c r="BK1082" s="138">
        <f>ROUND(I1082*H1082,2)</f>
        <v>0</v>
      </c>
      <c r="BL1082" s="15" t="s">
        <v>214</v>
      </c>
      <c r="BM1082" s="246" t="s">
        <v>2188</v>
      </c>
    </row>
    <row r="1083" spans="1:65" s="2" customFormat="1" ht="16.5" customHeight="1">
      <c r="A1083" s="38"/>
      <c r="B1083" s="39"/>
      <c r="C1083" s="247" t="s">
        <v>2189</v>
      </c>
      <c r="D1083" s="247" t="s">
        <v>221</v>
      </c>
      <c r="E1083" s="248" t="s">
        <v>907</v>
      </c>
      <c r="F1083" s="249" t="s">
        <v>908</v>
      </c>
      <c r="G1083" s="250" t="s">
        <v>239</v>
      </c>
      <c r="H1083" s="251">
        <v>1</v>
      </c>
      <c r="I1083" s="252"/>
      <c r="J1083" s="253">
        <f>ROUND(I1083*H1083,2)</f>
        <v>0</v>
      </c>
      <c r="K1083" s="254"/>
      <c r="L1083" s="255"/>
      <c r="M1083" s="256" t="s">
        <v>1</v>
      </c>
      <c r="N1083" s="257" t="s">
        <v>44</v>
      </c>
      <c r="O1083" s="91"/>
      <c r="P1083" s="244">
        <f>O1083*H1083</f>
        <v>0</v>
      </c>
      <c r="Q1083" s="244">
        <v>0.0019</v>
      </c>
      <c r="R1083" s="244">
        <f>Q1083*H1083</f>
        <v>0.0019</v>
      </c>
      <c r="S1083" s="244">
        <v>0</v>
      </c>
      <c r="T1083" s="245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46" t="s">
        <v>234</v>
      </c>
      <c r="AT1083" s="246" t="s">
        <v>221</v>
      </c>
      <c r="AU1083" s="246" t="s">
        <v>103</v>
      </c>
      <c r="AY1083" s="15" t="s">
        <v>209</v>
      </c>
      <c r="BE1083" s="138">
        <f>IF(N1083="základní",J1083,0)</f>
        <v>0</v>
      </c>
      <c r="BF1083" s="138">
        <f>IF(N1083="snížená",J1083,0)</f>
        <v>0</v>
      </c>
      <c r="BG1083" s="138">
        <f>IF(N1083="zákl. přenesená",J1083,0)</f>
        <v>0</v>
      </c>
      <c r="BH1083" s="138">
        <f>IF(N1083="sníž. přenesená",J1083,0)</f>
        <v>0</v>
      </c>
      <c r="BI1083" s="138">
        <f>IF(N1083="nulová",J1083,0)</f>
        <v>0</v>
      </c>
      <c r="BJ1083" s="15" t="s">
        <v>84</v>
      </c>
      <c r="BK1083" s="138">
        <f>ROUND(I1083*H1083,2)</f>
        <v>0</v>
      </c>
      <c r="BL1083" s="15" t="s">
        <v>214</v>
      </c>
      <c r="BM1083" s="246" t="s">
        <v>2190</v>
      </c>
    </row>
    <row r="1084" spans="1:65" s="2" customFormat="1" ht="16.5" customHeight="1">
      <c r="A1084" s="38"/>
      <c r="B1084" s="39"/>
      <c r="C1084" s="247" t="s">
        <v>2191</v>
      </c>
      <c r="D1084" s="247" t="s">
        <v>221</v>
      </c>
      <c r="E1084" s="248" t="s">
        <v>911</v>
      </c>
      <c r="F1084" s="249" t="s">
        <v>912</v>
      </c>
      <c r="G1084" s="250" t="s">
        <v>224</v>
      </c>
      <c r="H1084" s="251">
        <v>5.4</v>
      </c>
      <c r="I1084" s="252"/>
      <c r="J1084" s="253">
        <f>ROUND(I1084*H1084,2)</f>
        <v>0</v>
      </c>
      <c r="K1084" s="254"/>
      <c r="L1084" s="255"/>
      <c r="M1084" s="256" t="s">
        <v>1</v>
      </c>
      <c r="N1084" s="257" t="s">
        <v>44</v>
      </c>
      <c r="O1084" s="91"/>
      <c r="P1084" s="244">
        <f>O1084*H1084</f>
        <v>0</v>
      </c>
      <c r="Q1084" s="244">
        <v>1</v>
      </c>
      <c r="R1084" s="244">
        <f>Q1084*H1084</f>
        <v>5.4</v>
      </c>
      <c r="S1084" s="244">
        <v>0</v>
      </c>
      <c r="T1084" s="245">
        <f>S1084*H1084</f>
        <v>0</v>
      </c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R1084" s="246" t="s">
        <v>234</v>
      </c>
      <c r="AT1084" s="246" t="s">
        <v>221</v>
      </c>
      <c r="AU1084" s="246" t="s">
        <v>103</v>
      </c>
      <c r="AY1084" s="15" t="s">
        <v>209</v>
      </c>
      <c r="BE1084" s="138">
        <f>IF(N1084="základní",J1084,0)</f>
        <v>0</v>
      </c>
      <c r="BF1084" s="138">
        <f>IF(N1084="snížená",J1084,0)</f>
        <v>0</v>
      </c>
      <c r="BG1084" s="138">
        <f>IF(N1084="zákl. přenesená",J1084,0)</f>
        <v>0</v>
      </c>
      <c r="BH1084" s="138">
        <f>IF(N1084="sníž. přenesená",J1084,0)</f>
        <v>0</v>
      </c>
      <c r="BI1084" s="138">
        <f>IF(N1084="nulová",J1084,0)</f>
        <v>0</v>
      </c>
      <c r="BJ1084" s="15" t="s">
        <v>84</v>
      </c>
      <c r="BK1084" s="138">
        <f>ROUND(I1084*H1084,2)</f>
        <v>0</v>
      </c>
      <c r="BL1084" s="15" t="s">
        <v>214</v>
      </c>
      <c r="BM1084" s="246" t="s">
        <v>2192</v>
      </c>
    </row>
    <row r="1085" spans="1:65" s="2" customFormat="1" ht="16.5" customHeight="1">
      <c r="A1085" s="38"/>
      <c r="B1085" s="39"/>
      <c r="C1085" s="247" t="s">
        <v>2193</v>
      </c>
      <c r="D1085" s="247" t="s">
        <v>221</v>
      </c>
      <c r="E1085" s="248" t="s">
        <v>915</v>
      </c>
      <c r="F1085" s="249" t="s">
        <v>916</v>
      </c>
      <c r="G1085" s="250" t="s">
        <v>224</v>
      </c>
      <c r="H1085" s="251">
        <v>3.6</v>
      </c>
      <c r="I1085" s="252"/>
      <c r="J1085" s="253">
        <f>ROUND(I1085*H1085,2)</f>
        <v>0</v>
      </c>
      <c r="K1085" s="254"/>
      <c r="L1085" s="255"/>
      <c r="M1085" s="256" t="s">
        <v>1</v>
      </c>
      <c r="N1085" s="257" t="s">
        <v>44</v>
      </c>
      <c r="O1085" s="91"/>
      <c r="P1085" s="244">
        <f>O1085*H1085</f>
        <v>0</v>
      </c>
      <c r="Q1085" s="244">
        <v>1</v>
      </c>
      <c r="R1085" s="244">
        <f>Q1085*H1085</f>
        <v>3.6</v>
      </c>
      <c r="S1085" s="244">
        <v>0</v>
      </c>
      <c r="T1085" s="245">
        <f>S1085*H1085</f>
        <v>0</v>
      </c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R1085" s="246" t="s">
        <v>234</v>
      </c>
      <c r="AT1085" s="246" t="s">
        <v>221</v>
      </c>
      <c r="AU1085" s="246" t="s">
        <v>103</v>
      </c>
      <c r="AY1085" s="15" t="s">
        <v>209</v>
      </c>
      <c r="BE1085" s="138">
        <f>IF(N1085="základní",J1085,0)</f>
        <v>0</v>
      </c>
      <c r="BF1085" s="138">
        <f>IF(N1085="snížená",J1085,0)</f>
        <v>0</v>
      </c>
      <c r="BG1085" s="138">
        <f>IF(N1085="zákl. přenesená",J1085,0)</f>
        <v>0</v>
      </c>
      <c r="BH1085" s="138">
        <f>IF(N1085="sníž. přenesená",J1085,0)</f>
        <v>0</v>
      </c>
      <c r="BI1085" s="138">
        <f>IF(N1085="nulová",J1085,0)</f>
        <v>0</v>
      </c>
      <c r="BJ1085" s="15" t="s">
        <v>84</v>
      </c>
      <c r="BK1085" s="138">
        <f>ROUND(I1085*H1085,2)</f>
        <v>0</v>
      </c>
      <c r="BL1085" s="15" t="s">
        <v>214</v>
      </c>
      <c r="BM1085" s="246" t="s">
        <v>2194</v>
      </c>
    </row>
    <row r="1086" spans="1:65" s="2" customFormat="1" ht="16.5" customHeight="1">
      <c r="A1086" s="38"/>
      <c r="B1086" s="39"/>
      <c r="C1086" s="247" t="s">
        <v>2195</v>
      </c>
      <c r="D1086" s="247" t="s">
        <v>221</v>
      </c>
      <c r="E1086" s="248" t="s">
        <v>919</v>
      </c>
      <c r="F1086" s="249" t="s">
        <v>920</v>
      </c>
      <c r="G1086" s="250" t="s">
        <v>213</v>
      </c>
      <c r="H1086" s="251">
        <v>2.55</v>
      </c>
      <c r="I1086" s="252"/>
      <c r="J1086" s="253">
        <f>ROUND(I1086*H1086,2)</f>
        <v>0</v>
      </c>
      <c r="K1086" s="254"/>
      <c r="L1086" s="255"/>
      <c r="M1086" s="256" t="s">
        <v>1</v>
      </c>
      <c r="N1086" s="257" t="s">
        <v>44</v>
      </c>
      <c r="O1086" s="91"/>
      <c r="P1086" s="244">
        <f>O1086*H1086</f>
        <v>0</v>
      </c>
      <c r="Q1086" s="244">
        <v>2.234</v>
      </c>
      <c r="R1086" s="244">
        <f>Q1086*H1086</f>
        <v>5.6967</v>
      </c>
      <c r="S1086" s="244">
        <v>0</v>
      </c>
      <c r="T1086" s="245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246" t="s">
        <v>234</v>
      </c>
      <c r="AT1086" s="246" t="s">
        <v>221</v>
      </c>
      <c r="AU1086" s="246" t="s">
        <v>103</v>
      </c>
      <c r="AY1086" s="15" t="s">
        <v>209</v>
      </c>
      <c r="BE1086" s="138">
        <f>IF(N1086="základní",J1086,0)</f>
        <v>0</v>
      </c>
      <c r="BF1086" s="138">
        <f>IF(N1086="snížená",J1086,0)</f>
        <v>0</v>
      </c>
      <c r="BG1086" s="138">
        <f>IF(N1086="zákl. přenesená",J1086,0)</f>
        <v>0</v>
      </c>
      <c r="BH1086" s="138">
        <f>IF(N1086="sníž. přenesená",J1086,0)</f>
        <v>0</v>
      </c>
      <c r="BI1086" s="138">
        <f>IF(N1086="nulová",J1086,0)</f>
        <v>0</v>
      </c>
      <c r="BJ1086" s="15" t="s">
        <v>84</v>
      </c>
      <c r="BK1086" s="138">
        <f>ROUND(I1086*H1086,2)</f>
        <v>0</v>
      </c>
      <c r="BL1086" s="15" t="s">
        <v>214</v>
      </c>
      <c r="BM1086" s="246" t="s">
        <v>2196</v>
      </c>
    </row>
    <row r="1087" spans="1:65" s="2" customFormat="1" ht="24.15" customHeight="1">
      <c r="A1087" s="38"/>
      <c r="B1087" s="39"/>
      <c r="C1087" s="247" t="s">
        <v>2197</v>
      </c>
      <c r="D1087" s="247" t="s">
        <v>221</v>
      </c>
      <c r="E1087" s="248" t="s">
        <v>475</v>
      </c>
      <c r="F1087" s="249" t="s">
        <v>476</v>
      </c>
      <c r="G1087" s="250" t="s">
        <v>224</v>
      </c>
      <c r="H1087" s="251">
        <v>3.24</v>
      </c>
      <c r="I1087" s="252"/>
      <c r="J1087" s="253">
        <f>ROUND(I1087*H1087,2)</f>
        <v>0</v>
      </c>
      <c r="K1087" s="254"/>
      <c r="L1087" s="255"/>
      <c r="M1087" s="256" t="s">
        <v>1</v>
      </c>
      <c r="N1087" s="257" t="s">
        <v>44</v>
      </c>
      <c r="O1087" s="91"/>
      <c r="P1087" s="244">
        <f>O1087*H1087</f>
        <v>0</v>
      </c>
      <c r="Q1087" s="244">
        <v>1</v>
      </c>
      <c r="R1087" s="244">
        <f>Q1087*H1087</f>
        <v>3.24</v>
      </c>
      <c r="S1087" s="244">
        <v>0</v>
      </c>
      <c r="T1087" s="245">
        <f>S1087*H1087</f>
        <v>0</v>
      </c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R1087" s="246" t="s">
        <v>234</v>
      </c>
      <c r="AT1087" s="246" t="s">
        <v>221</v>
      </c>
      <c r="AU1087" s="246" t="s">
        <v>103</v>
      </c>
      <c r="AY1087" s="15" t="s">
        <v>209</v>
      </c>
      <c r="BE1087" s="138">
        <f>IF(N1087="základní",J1087,0)</f>
        <v>0</v>
      </c>
      <c r="BF1087" s="138">
        <f>IF(N1087="snížená",J1087,0)</f>
        <v>0</v>
      </c>
      <c r="BG1087" s="138">
        <f>IF(N1087="zákl. přenesená",J1087,0)</f>
        <v>0</v>
      </c>
      <c r="BH1087" s="138">
        <f>IF(N1087="sníž. přenesená",J1087,0)</f>
        <v>0</v>
      </c>
      <c r="BI1087" s="138">
        <f>IF(N1087="nulová",J1087,0)</f>
        <v>0</v>
      </c>
      <c r="BJ1087" s="15" t="s">
        <v>84</v>
      </c>
      <c r="BK1087" s="138">
        <f>ROUND(I1087*H1087,2)</f>
        <v>0</v>
      </c>
      <c r="BL1087" s="15" t="s">
        <v>214</v>
      </c>
      <c r="BM1087" s="246" t="s">
        <v>2198</v>
      </c>
    </row>
    <row r="1088" spans="1:65" s="2" customFormat="1" ht="24.15" customHeight="1">
      <c r="A1088" s="38"/>
      <c r="B1088" s="39"/>
      <c r="C1088" s="247" t="s">
        <v>2199</v>
      </c>
      <c r="D1088" s="247" t="s">
        <v>221</v>
      </c>
      <c r="E1088" s="248" t="s">
        <v>479</v>
      </c>
      <c r="F1088" s="249" t="s">
        <v>480</v>
      </c>
      <c r="G1088" s="250" t="s">
        <v>224</v>
      </c>
      <c r="H1088" s="251">
        <v>3.24</v>
      </c>
      <c r="I1088" s="252"/>
      <c r="J1088" s="253">
        <f>ROUND(I1088*H1088,2)</f>
        <v>0</v>
      </c>
      <c r="K1088" s="254"/>
      <c r="L1088" s="255"/>
      <c r="M1088" s="256" t="s">
        <v>1</v>
      </c>
      <c r="N1088" s="257" t="s">
        <v>44</v>
      </c>
      <c r="O1088" s="91"/>
      <c r="P1088" s="244">
        <f>O1088*H1088</f>
        <v>0</v>
      </c>
      <c r="Q1088" s="244">
        <v>1</v>
      </c>
      <c r="R1088" s="244">
        <f>Q1088*H1088</f>
        <v>3.24</v>
      </c>
      <c r="S1088" s="244">
        <v>0</v>
      </c>
      <c r="T1088" s="245">
        <f>S1088*H1088</f>
        <v>0</v>
      </c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R1088" s="246" t="s">
        <v>234</v>
      </c>
      <c r="AT1088" s="246" t="s">
        <v>221</v>
      </c>
      <c r="AU1088" s="246" t="s">
        <v>103</v>
      </c>
      <c r="AY1088" s="15" t="s">
        <v>209</v>
      </c>
      <c r="BE1088" s="138">
        <f>IF(N1088="základní",J1088,0)</f>
        <v>0</v>
      </c>
      <c r="BF1088" s="138">
        <f>IF(N1088="snížená",J1088,0)</f>
        <v>0</v>
      </c>
      <c r="BG1088" s="138">
        <f>IF(N1088="zákl. přenesená",J1088,0)</f>
        <v>0</v>
      </c>
      <c r="BH1088" s="138">
        <f>IF(N1088="sníž. přenesená",J1088,0)</f>
        <v>0</v>
      </c>
      <c r="BI1088" s="138">
        <f>IF(N1088="nulová",J1088,0)</f>
        <v>0</v>
      </c>
      <c r="BJ1088" s="15" t="s">
        <v>84</v>
      </c>
      <c r="BK1088" s="138">
        <f>ROUND(I1088*H1088,2)</f>
        <v>0</v>
      </c>
      <c r="BL1088" s="15" t="s">
        <v>214</v>
      </c>
      <c r="BM1088" s="246" t="s">
        <v>2200</v>
      </c>
    </row>
    <row r="1089" spans="1:65" s="2" customFormat="1" ht="21.75" customHeight="1">
      <c r="A1089" s="38"/>
      <c r="B1089" s="39"/>
      <c r="C1089" s="247" t="s">
        <v>2201</v>
      </c>
      <c r="D1089" s="247" t="s">
        <v>221</v>
      </c>
      <c r="E1089" s="248" t="s">
        <v>483</v>
      </c>
      <c r="F1089" s="249" t="s">
        <v>484</v>
      </c>
      <c r="G1089" s="250" t="s">
        <v>379</v>
      </c>
      <c r="H1089" s="251">
        <v>10</v>
      </c>
      <c r="I1089" s="252"/>
      <c r="J1089" s="253">
        <f>ROUND(I1089*H1089,2)</f>
        <v>0</v>
      </c>
      <c r="K1089" s="254"/>
      <c r="L1089" s="255"/>
      <c r="M1089" s="256" t="s">
        <v>1</v>
      </c>
      <c r="N1089" s="257" t="s">
        <v>44</v>
      </c>
      <c r="O1089" s="91"/>
      <c r="P1089" s="244">
        <f>O1089*H1089</f>
        <v>0</v>
      </c>
      <c r="Q1089" s="244">
        <v>0.001</v>
      </c>
      <c r="R1089" s="244">
        <f>Q1089*H1089</f>
        <v>0.01</v>
      </c>
      <c r="S1089" s="244">
        <v>0</v>
      </c>
      <c r="T1089" s="245">
        <f>S1089*H1089</f>
        <v>0</v>
      </c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R1089" s="246" t="s">
        <v>234</v>
      </c>
      <c r="AT1089" s="246" t="s">
        <v>221</v>
      </c>
      <c r="AU1089" s="246" t="s">
        <v>103</v>
      </c>
      <c r="AY1089" s="15" t="s">
        <v>209</v>
      </c>
      <c r="BE1089" s="138">
        <f>IF(N1089="základní",J1089,0)</f>
        <v>0</v>
      </c>
      <c r="BF1089" s="138">
        <f>IF(N1089="snížená",J1089,0)</f>
        <v>0</v>
      </c>
      <c r="BG1089" s="138">
        <f>IF(N1089="zákl. přenesená",J1089,0)</f>
        <v>0</v>
      </c>
      <c r="BH1089" s="138">
        <f>IF(N1089="sníž. přenesená",J1089,0)</f>
        <v>0</v>
      </c>
      <c r="BI1089" s="138">
        <f>IF(N1089="nulová",J1089,0)</f>
        <v>0</v>
      </c>
      <c r="BJ1089" s="15" t="s">
        <v>84</v>
      </c>
      <c r="BK1089" s="138">
        <f>ROUND(I1089*H1089,2)</f>
        <v>0</v>
      </c>
      <c r="BL1089" s="15" t="s">
        <v>214</v>
      </c>
      <c r="BM1089" s="246" t="s">
        <v>2202</v>
      </c>
    </row>
    <row r="1090" spans="1:65" s="2" customFormat="1" ht="21.75" customHeight="1">
      <c r="A1090" s="38"/>
      <c r="B1090" s="39"/>
      <c r="C1090" s="234" t="s">
        <v>2203</v>
      </c>
      <c r="D1090" s="234" t="s">
        <v>210</v>
      </c>
      <c r="E1090" s="235" t="s">
        <v>487</v>
      </c>
      <c r="F1090" s="236" t="s">
        <v>488</v>
      </c>
      <c r="G1090" s="237" t="s">
        <v>246</v>
      </c>
      <c r="H1090" s="238">
        <v>25</v>
      </c>
      <c r="I1090" s="239"/>
      <c r="J1090" s="240">
        <f>ROUND(I1090*H1090,2)</f>
        <v>0</v>
      </c>
      <c r="K1090" s="241"/>
      <c r="L1090" s="41"/>
      <c r="M1090" s="242" t="s">
        <v>1</v>
      </c>
      <c r="N1090" s="243" t="s">
        <v>44</v>
      </c>
      <c r="O1090" s="91"/>
      <c r="P1090" s="244">
        <f>O1090*H1090</f>
        <v>0</v>
      </c>
      <c r="Q1090" s="244">
        <v>2E-05</v>
      </c>
      <c r="R1090" s="244">
        <f>Q1090*H1090</f>
        <v>0.0005</v>
      </c>
      <c r="S1090" s="244">
        <v>0</v>
      </c>
      <c r="T1090" s="245">
        <f>S1090*H1090</f>
        <v>0</v>
      </c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R1090" s="246" t="s">
        <v>214</v>
      </c>
      <c r="AT1090" s="246" t="s">
        <v>210</v>
      </c>
      <c r="AU1090" s="246" t="s">
        <v>103</v>
      </c>
      <c r="AY1090" s="15" t="s">
        <v>209</v>
      </c>
      <c r="BE1090" s="138">
        <f>IF(N1090="základní",J1090,0)</f>
        <v>0</v>
      </c>
      <c r="BF1090" s="138">
        <f>IF(N1090="snížená",J1090,0)</f>
        <v>0</v>
      </c>
      <c r="BG1090" s="138">
        <f>IF(N1090="zákl. přenesená",J1090,0)</f>
        <v>0</v>
      </c>
      <c r="BH1090" s="138">
        <f>IF(N1090="sníž. přenesená",J1090,0)</f>
        <v>0</v>
      </c>
      <c r="BI1090" s="138">
        <f>IF(N1090="nulová",J1090,0)</f>
        <v>0</v>
      </c>
      <c r="BJ1090" s="15" t="s">
        <v>84</v>
      </c>
      <c r="BK1090" s="138">
        <f>ROUND(I1090*H1090,2)</f>
        <v>0</v>
      </c>
      <c r="BL1090" s="15" t="s">
        <v>214</v>
      </c>
      <c r="BM1090" s="246" t="s">
        <v>2204</v>
      </c>
    </row>
    <row r="1091" spans="1:65" s="2" customFormat="1" ht="33" customHeight="1">
      <c r="A1091" s="38"/>
      <c r="B1091" s="39"/>
      <c r="C1091" s="234" t="s">
        <v>2205</v>
      </c>
      <c r="D1091" s="234" t="s">
        <v>210</v>
      </c>
      <c r="E1091" s="235" t="s">
        <v>491</v>
      </c>
      <c r="F1091" s="236" t="s">
        <v>492</v>
      </c>
      <c r="G1091" s="237" t="s">
        <v>224</v>
      </c>
      <c r="H1091" s="238">
        <v>6.48</v>
      </c>
      <c r="I1091" s="239"/>
      <c r="J1091" s="240">
        <f>ROUND(I1091*H1091,2)</f>
        <v>0</v>
      </c>
      <c r="K1091" s="241"/>
      <c r="L1091" s="41"/>
      <c r="M1091" s="242" t="s">
        <v>1</v>
      </c>
      <c r="N1091" s="243" t="s">
        <v>44</v>
      </c>
      <c r="O1091" s="91"/>
      <c r="P1091" s="244">
        <f>O1091*H1091</f>
        <v>0</v>
      </c>
      <c r="Q1091" s="244">
        <v>0</v>
      </c>
      <c r="R1091" s="244">
        <f>Q1091*H1091</f>
        <v>0</v>
      </c>
      <c r="S1091" s="244">
        <v>0</v>
      </c>
      <c r="T1091" s="245">
        <f>S1091*H1091</f>
        <v>0</v>
      </c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R1091" s="246" t="s">
        <v>214</v>
      </c>
      <c r="AT1091" s="246" t="s">
        <v>210</v>
      </c>
      <c r="AU1091" s="246" t="s">
        <v>103</v>
      </c>
      <c r="AY1091" s="15" t="s">
        <v>209</v>
      </c>
      <c r="BE1091" s="138">
        <f>IF(N1091="základní",J1091,0)</f>
        <v>0</v>
      </c>
      <c r="BF1091" s="138">
        <f>IF(N1091="snížená",J1091,0)</f>
        <v>0</v>
      </c>
      <c r="BG1091" s="138">
        <f>IF(N1091="zákl. přenesená",J1091,0)</f>
        <v>0</v>
      </c>
      <c r="BH1091" s="138">
        <f>IF(N1091="sníž. přenesená",J1091,0)</f>
        <v>0</v>
      </c>
      <c r="BI1091" s="138">
        <f>IF(N1091="nulová",J1091,0)</f>
        <v>0</v>
      </c>
      <c r="BJ1091" s="15" t="s">
        <v>84</v>
      </c>
      <c r="BK1091" s="138">
        <f>ROUND(I1091*H1091,2)</f>
        <v>0</v>
      </c>
      <c r="BL1091" s="15" t="s">
        <v>214</v>
      </c>
      <c r="BM1091" s="246" t="s">
        <v>2206</v>
      </c>
    </row>
    <row r="1092" spans="1:65" s="2" customFormat="1" ht="24.15" customHeight="1">
      <c r="A1092" s="38"/>
      <c r="B1092" s="39"/>
      <c r="C1092" s="234" t="s">
        <v>2207</v>
      </c>
      <c r="D1092" s="234" t="s">
        <v>210</v>
      </c>
      <c r="E1092" s="235" t="s">
        <v>271</v>
      </c>
      <c r="F1092" s="236" t="s">
        <v>272</v>
      </c>
      <c r="G1092" s="237" t="s">
        <v>246</v>
      </c>
      <c r="H1092" s="238">
        <v>25</v>
      </c>
      <c r="I1092" s="239"/>
      <c r="J1092" s="240">
        <f>ROUND(I1092*H1092,2)</f>
        <v>0</v>
      </c>
      <c r="K1092" s="241"/>
      <c r="L1092" s="41"/>
      <c r="M1092" s="242" t="s">
        <v>1</v>
      </c>
      <c r="N1092" s="243" t="s">
        <v>44</v>
      </c>
      <c r="O1092" s="91"/>
      <c r="P1092" s="244">
        <f>O1092*H1092</f>
        <v>0</v>
      </c>
      <c r="Q1092" s="244">
        <v>0.0019</v>
      </c>
      <c r="R1092" s="244">
        <f>Q1092*H1092</f>
        <v>0.0475</v>
      </c>
      <c r="S1092" s="244">
        <v>0</v>
      </c>
      <c r="T1092" s="245">
        <f>S1092*H1092</f>
        <v>0</v>
      </c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R1092" s="246" t="s">
        <v>214</v>
      </c>
      <c r="AT1092" s="246" t="s">
        <v>210</v>
      </c>
      <c r="AU1092" s="246" t="s">
        <v>103</v>
      </c>
      <c r="AY1092" s="15" t="s">
        <v>209</v>
      </c>
      <c r="BE1092" s="138">
        <f>IF(N1092="základní",J1092,0)</f>
        <v>0</v>
      </c>
      <c r="BF1092" s="138">
        <f>IF(N1092="snížená",J1092,0)</f>
        <v>0</v>
      </c>
      <c r="BG1092" s="138">
        <f>IF(N1092="zákl. přenesená",J1092,0)</f>
        <v>0</v>
      </c>
      <c r="BH1092" s="138">
        <f>IF(N1092="sníž. přenesená",J1092,0)</f>
        <v>0</v>
      </c>
      <c r="BI1092" s="138">
        <f>IF(N1092="nulová",J1092,0)</f>
        <v>0</v>
      </c>
      <c r="BJ1092" s="15" t="s">
        <v>84</v>
      </c>
      <c r="BK1092" s="138">
        <f>ROUND(I1092*H1092,2)</f>
        <v>0</v>
      </c>
      <c r="BL1092" s="15" t="s">
        <v>214</v>
      </c>
      <c r="BM1092" s="246" t="s">
        <v>2208</v>
      </c>
    </row>
    <row r="1093" spans="1:65" s="2" customFormat="1" ht="21.75" customHeight="1">
      <c r="A1093" s="38"/>
      <c r="B1093" s="39"/>
      <c r="C1093" s="234" t="s">
        <v>2209</v>
      </c>
      <c r="D1093" s="234" t="s">
        <v>210</v>
      </c>
      <c r="E1093" s="235" t="s">
        <v>274</v>
      </c>
      <c r="F1093" s="236" t="s">
        <v>275</v>
      </c>
      <c r="G1093" s="237" t="s">
        <v>239</v>
      </c>
      <c r="H1093" s="238">
        <v>2</v>
      </c>
      <c r="I1093" s="239"/>
      <c r="J1093" s="240">
        <f>ROUND(I1093*H1093,2)</f>
        <v>0</v>
      </c>
      <c r="K1093" s="241"/>
      <c r="L1093" s="41"/>
      <c r="M1093" s="242" t="s">
        <v>1</v>
      </c>
      <c r="N1093" s="243" t="s">
        <v>44</v>
      </c>
      <c r="O1093" s="91"/>
      <c r="P1093" s="244">
        <f>O1093*H1093</f>
        <v>0</v>
      </c>
      <c r="Q1093" s="244">
        <v>0.0076</v>
      </c>
      <c r="R1093" s="244">
        <f>Q1093*H1093</f>
        <v>0.0152</v>
      </c>
      <c r="S1093" s="244">
        <v>0</v>
      </c>
      <c r="T1093" s="245">
        <f>S1093*H1093</f>
        <v>0</v>
      </c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R1093" s="246" t="s">
        <v>214</v>
      </c>
      <c r="AT1093" s="246" t="s">
        <v>210</v>
      </c>
      <c r="AU1093" s="246" t="s">
        <v>103</v>
      </c>
      <c r="AY1093" s="15" t="s">
        <v>209</v>
      </c>
      <c r="BE1093" s="138">
        <f>IF(N1093="základní",J1093,0)</f>
        <v>0</v>
      </c>
      <c r="BF1093" s="138">
        <f>IF(N1093="snížená",J1093,0)</f>
        <v>0</v>
      </c>
      <c r="BG1093" s="138">
        <f>IF(N1093="zákl. přenesená",J1093,0)</f>
        <v>0</v>
      </c>
      <c r="BH1093" s="138">
        <f>IF(N1093="sníž. přenesená",J1093,0)</f>
        <v>0</v>
      </c>
      <c r="BI1093" s="138">
        <f>IF(N1093="nulová",J1093,0)</f>
        <v>0</v>
      </c>
      <c r="BJ1093" s="15" t="s">
        <v>84</v>
      </c>
      <c r="BK1093" s="138">
        <f>ROUND(I1093*H1093,2)</f>
        <v>0</v>
      </c>
      <c r="BL1093" s="15" t="s">
        <v>214</v>
      </c>
      <c r="BM1093" s="246" t="s">
        <v>2210</v>
      </c>
    </row>
    <row r="1094" spans="1:65" s="2" customFormat="1" ht="16.5" customHeight="1">
      <c r="A1094" s="38"/>
      <c r="B1094" s="39"/>
      <c r="C1094" s="247" t="s">
        <v>2211</v>
      </c>
      <c r="D1094" s="247" t="s">
        <v>221</v>
      </c>
      <c r="E1094" s="248" t="s">
        <v>969</v>
      </c>
      <c r="F1094" s="249" t="s">
        <v>970</v>
      </c>
      <c r="G1094" s="250" t="s">
        <v>239</v>
      </c>
      <c r="H1094" s="251">
        <v>1</v>
      </c>
      <c r="I1094" s="252"/>
      <c r="J1094" s="253">
        <f>ROUND(I1094*H1094,2)</f>
        <v>0</v>
      </c>
      <c r="K1094" s="254"/>
      <c r="L1094" s="255"/>
      <c r="M1094" s="256" t="s">
        <v>1</v>
      </c>
      <c r="N1094" s="257" t="s">
        <v>44</v>
      </c>
      <c r="O1094" s="91"/>
      <c r="P1094" s="244">
        <f>O1094*H1094</f>
        <v>0</v>
      </c>
      <c r="Q1094" s="244">
        <v>0.05</v>
      </c>
      <c r="R1094" s="244">
        <f>Q1094*H1094</f>
        <v>0.05</v>
      </c>
      <c r="S1094" s="244">
        <v>0</v>
      </c>
      <c r="T1094" s="245">
        <f>S1094*H1094</f>
        <v>0</v>
      </c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R1094" s="246" t="s">
        <v>234</v>
      </c>
      <c r="AT1094" s="246" t="s">
        <v>221</v>
      </c>
      <c r="AU1094" s="246" t="s">
        <v>103</v>
      </c>
      <c r="AY1094" s="15" t="s">
        <v>209</v>
      </c>
      <c r="BE1094" s="138">
        <f>IF(N1094="základní",J1094,0)</f>
        <v>0</v>
      </c>
      <c r="BF1094" s="138">
        <f>IF(N1094="snížená",J1094,0)</f>
        <v>0</v>
      </c>
      <c r="BG1094" s="138">
        <f>IF(N1094="zákl. přenesená",J1094,0)</f>
        <v>0</v>
      </c>
      <c r="BH1094" s="138">
        <f>IF(N1094="sníž. přenesená",J1094,0)</f>
        <v>0</v>
      </c>
      <c r="BI1094" s="138">
        <f>IF(N1094="nulová",J1094,0)</f>
        <v>0</v>
      </c>
      <c r="BJ1094" s="15" t="s">
        <v>84</v>
      </c>
      <c r="BK1094" s="138">
        <f>ROUND(I1094*H1094,2)</f>
        <v>0</v>
      </c>
      <c r="BL1094" s="15" t="s">
        <v>214</v>
      </c>
      <c r="BM1094" s="246" t="s">
        <v>2212</v>
      </c>
    </row>
    <row r="1095" spans="1:63" s="12" customFormat="1" ht="20.85" customHeight="1">
      <c r="A1095" s="12"/>
      <c r="B1095" s="220"/>
      <c r="C1095" s="221"/>
      <c r="D1095" s="222" t="s">
        <v>78</v>
      </c>
      <c r="E1095" s="258" t="s">
        <v>2213</v>
      </c>
      <c r="F1095" s="258" t="s">
        <v>2214</v>
      </c>
      <c r="G1095" s="221"/>
      <c r="H1095" s="221"/>
      <c r="I1095" s="224"/>
      <c r="J1095" s="259">
        <f>BK1095</f>
        <v>0</v>
      </c>
      <c r="K1095" s="221"/>
      <c r="L1095" s="226"/>
      <c r="M1095" s="227"/>
      <c r="N1095" s="228"/>
      <c r="O1095" s="228"/>
      <c r="P1095" s="229">
        <f>P1096+SUM(P1097:P1108)</f>
        <v>0</v>
      </c>
      <c r="Q1095" s="228"/>
      <c r="R1095" s="229">
        <f>R1096+SUM(R1097:R1108)</f>
        <v>50.02826000000001</v>
      </c>
      <c r="S1095" s="228"/>
      <c r="T1095" s="230">
        <f>T1096+SUM(T1097:T1108)</f>
        <v>0</v>
      </c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R1095" s="231" t="s">
        <v>84</v>
      </c>
      <c r="AT1095" s="232" t="s">
        <v>78</v>
      </c>
      <c r="AU1095" s="232" t="s">
        <v>103</v>
      </c>
      <c r="AY1095" s="231" t="s">
        <v>209</v>
      </c>
      <c r="BK1095" s="233">
        <f>BK1096+SUM(BK1097:BK1108)</f>
        <v>0</v>
      </c>
    </row>
    <row r="1096" spans="1:65" s="2" customFormat="1" ht="24.15" customHeight="1">
      <c r="A1096" s="38"/>
      <c r="B1096" s="39"/>
      <c r="C1096" s="234" t="s">
        <v>2215</v>
      </c>
      <c r="D1096" s="234" t="s">
        <v>210</v>
      </c>
      <c r="E1096" s="235" t="s">
        <v>211</v>
      </c>
      <c r="F1096" s="236" t="s">
        <v>212</v>
      </c>
      <c r="G1096" s="237" t="s">
        <v>213</v>
      </c>
      <c r="H1096" s="238">
        <v>0.539</v>
      </c>
      <c r="I1096" s="239"/>
      <c r="J1096" s="240">
        <f>ROUND(I1096*H1096,2)</f>
        <v>0</v>
      </c>
      <c r="K1096" s="241"/>
      <c r="L1096" s="41"/>
      <c r="M1096" s="242" t="s">
        <v>1</v>
      </c>
      <c r="N1096" s="243" t="s">
        <v>44</v>
      </c>
      <c r="O1096" s="91"/>
      <c r="P1096" s="244">
        <f>O1096*H1096</f>
        <v>0</v>
      </c>
      <c r="Q1096" s="244">
        <v>0</v>
      </c>
      <c r="R1096" s="244">
        <f>Q1096*H1096</f>
        <v>0</v>
      </c>
      <c r="S1096" s="244">
        <v>0</v>
      </c>
      <c r="T1096" s="245">
        <f>S1096*H1096</f>
        <v>0</v>
      </c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R1096" s="246" t="s">
        <v>214</v>
      </c>
      <c r="AT1096" s="246" t="s">
        <v>210</v>
      </c>
      <c r="AU1096" s="246" t="s">
        <v>220</v>
      </c>
      <c r="AY1096" s="15" t="s">
        <v>209</v>
      </c>
      <c r="BE1096" s="138">
        <f>IF(N1096="základní",J1096,0)</f>
        <v>0</v>
      </c>
      <c r="BF1096" s="138">
        <f>IF(N1096="snížená",J1096,0)</f>
        <v>0</v>
      </c>
      <c r="BG1096" s="138">
        <f>IF(N1096="zákl. přenesená",J1096,0)</f>
        <v>0</v>
      </c>
      <c r="BH1096" s="138">
        <f>IF(N1096="sníž. přenesená",J1096,0)</f>
        <v>0</v>
      </c>
      <c r="BI1096" s="138">
        <f>IF(N1096="nulová",J1096,0)</f>
        <v>0</v>
      </c>
      <c r="BJ1096" s="15" t="s">
        <v>84</v>
      </c>
      <c r="BK1096" s="138">
        <f>ROUND(I1096*H1096,2)</f>
        <v>0</v>
      </c>
      <c r="BL1096" s="15" t="s">
        <v>214</v>
      </c>
      <c r="BM1096" s="246" t="s">
        <v>2216</v>
      </c>
    </row>
    <row r="1097" spans="1:65" s="2" customFormat="1" ht="16.5" customHeight="1">
      <c r="A1097" s="38"/>
      <c r="B1097" s="39"/>
      <c r="C1097" s="247" t="s">
        <v>2217</v>
      </c>
      <c r="D1097" s="247" t="s">
        <v>221</v>
      </c>
      <c r="E1097" s="248" t="s">
        <v>316</v>
      </c>
      <c r="F1097" s="249" t="s">
        <v>317</v>
      </c>
      <c r="G1097" s="250" t="s">
        <v>239</v>
      </c>
      <c r="H1097" s="251">
        <v>1</v>
      </c>
      <c r="I1097" s="252"/>
      <c r="J1097" s="253">
        <f>ROUND(I1097*H1097,2)</f>
        <v>0</v>
      </c>
      <c r="K1097" s="254"/>
      <c r="L1097" s="255"/>
      <c r="M1097" s="256" t="s">
        <v>1</v>
      </c>
      <c r="N1097" s="257" t="s">
        <v>44</v>
      </c>
      <c r="O1097" s="91"/>
      <c r="P1097" s="244">
        <f>O1097*H1097</f>
        <v>0</v>
      </c>
      <c r="Q1097" s="244">
        <v>0</v>
      </c>
      <c r="R1097" s="244">
        <f>Q1097*H1097</f>
        <v>0</v>
      </c>
      <c r="S1097" s="244">
        <v>0</v>
      </c>
      <c r="T1097" s="245">
        <f>S1097*H1097</f>
        <v>0</v>
      </c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R1097" s="246" t="s">
        <v>234</v>
      </c>
      <c r="AT1097" s="246" t="s">
        <v>221</v>
      </c>
      <c r="AU1097" s="246" t="s">
        <v>220</v>
      </c>
      <c r="AY1097" s="15" t="s">
        <v>209</v>
      </c>
      <c r="BE1097" s="138">
        <f>IF(N1097="základní",J1097,0)</f>
        <v>0</v>
      </c>
      <c r="BF1097" s="138">
        <f>IF(N1097="snížená",J1097,0)</f>
        <v>0</v>
      </c>
      <c r="BG1097" s="138">
        <f>IF(N1097="zákl. přenesená",J1097,0)</f>
        <v>0</v>
      </c>
      <c r="BH1097" s="138">
        <f>IF(N1097="sníž. přenesená",J1097,0)</f>
        <v>0</v>
      </c>
      <c r="BI1097" s="138">
        <f>IF(N1097="nulová",J1097,0)</f>
        <v>0</v>
      </c>
      <c r="BJ1097" s="15" t="s">
        <v>84</v>
      </c>
      <c r="BK1097" s="138">
        <f>ROUND(I1097*H1097,2)</f>
        <v>0</v>
      </c>
      <c r="BL1097" s="15" t="s">
        <v>214</v>
      </c>
      <c r="BM1097" s="246" t="s">
        <v>2218</v>
      </c>
    </row>
    <row r="1098" spans="1:65" s="2" customFormat="1" ht="16.5" customHeight="1">
      <c r="A1098" s="38"/>
      <c r="B1098" s="39"/>
      <c r="C1098" s="247" t="s">
        <v>2219</v>
      </c>
      <c r="D1098" s="247" t="s">
        <v>221</v>
      </c>
      <c r="E1098" s="248" t="s">
        <v>1586</v>
      </c>
      <c r="F1098" s="249" t="s">
        <v>1587</v>
      </c>
      <c r="G1098" s="250" t="s">
        <v>239</v>
      </c>
      <c r="H1098" s="251">
        <v>1</v>
      </c>
      <c r="I1098" s="252"/>
      <c r="J1098" s="253">
        <f>ROUND(I1098*H1098,2)</f>
        <v>0</v>
      </c>
      <c r="K1098" s="254"/>
      <c r="L1098" s="255"/>
      <c r="M1098" s="256" t="s">
        <v>1</v>
      </c>
      <c r="N1098" s="257" t="s">
        <v>44</v>
      </c>
      <c r="O1098" s="91"/>
      <c r="P1098" s="244">
        <f>O1098*H1098</f>
        <v>0</v>
      </c>
      <c r="Q1098" s="244">
        <v>0</v>
      </c>
      <c r="R1098" s="244">
        <f>Q1098*H1098</f>
        <v>0</v>
      </c>
      <c r="S1098" s="244">
        <v>0</v>
      </c>
      <c r="T1098" s="245">
        <f>S1098*H1098</f>
        <v>0</v>
      </c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R1098" s="246" t="s">
        <v>234</v>
      </c>
      <c r="AT1098" s="246" t="s">
        <v>221</v>
      </c>
      <c r="AU1098" s="246" t="s">
        <v>220</v>
      </c>
      <c r="AY1098" s="15" t="s">
        <v>209</v>
      </c>
      <c r="BE1098" s="138">
        <f>IF(N1098="základní",J1098,0)</f>
        <v>0</v>
      </c>
      <c r="BF1098" s="138">
        <f>IF(N1098="snížená",J1098,0)</f>
        <v>0</v>
      </c>
      <c r="BG1098" s="138">
        <f>IF(N1098="zákl. přenesená",J1098,0)</f>
        <v>0</v>
      </c>
      <c r="BH1098" s="138">
        <f>IF(N1098="sníž. přenesená",J1098,0)</f>
        <v>0</v>
      </c>
      <c r="BI1098" s="138">
        <f>IF(N1098="nulová",J1098,0)</f>
        <v>0</v>
      </c>
      <c r="BJ1098" s="15" t="s">
        <v>84</v>
      </c>
      <c r="BK1098" s="138">
        <f>ROUND(I1098*H1098,2)</f>
        <v>0</v>
      </c>
      <c r="BL1098" s="15" t="s">
        <v>214</v>
      </c>
      <c r="BM1098" s="246" t="s">
        <v>2220</v>
      </c>
    </row>
    <row r="1099" spans="1:65" s="2" customFormat="1" ht="24.15" customHeight="1">
      <c r="A1099" s="38"/>
      <c r="B1099" s="39"/>
      <c r="C1099" s="234" t="s">
        <v>2221</v>
      </c>
      <c r="D1099" s="234" t="s">
        <v>210</v>
      </c>
      <c r="E1099" s="235" t="s">
        <v>324</v>
      </c>
      <c r="F1099" s="236" t="s">
        <v>325</v>
      </c>
      <c r="G1099" s="237" t="s">
        <v>239</v>
      </c>
      <c r="H1099" s="238">
        <v>1</v>
      </c>
      <c r="I1099" s="239"/>
      <c r="J1099" s="240">
        <f>ROUND(I1099*H1099,2)</f>
        <v>0</v>
      </c>
      <c r="K1099" s="241"/>
      <c r="L1099" s="41"/>
      <c r="M1099" s="242" t="s">
        <v>1</v>
      </c>
      <c r="N1099" s="243" t="s">
        <v>44</v>
      </c>
      <c r="O1099" s="91"/>
      <c r="P1099" s="244">
        <f>O1099*H1099</f>
        <v>0</v>
      </c>
      <c r="Q1099" s="244">
        <v>0</v>
      </c>
      <c r="R1099" s="244">
        <f>Q1099*H1099</f>
        <v>0</v>
      </c>
      <c r="S1099" s="244">
        <v>0</v>
      </c>
      <c r="T1099" s="245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246" t="s">
        <v>214</v>
      </c>
      <c r="AT1099" s="246" t="s">
        <v>210</v>
      </c>
      <c r="AU1099" s="246" t="s">
        <v>220</v>
      </c>
      <c r="AY1099" s="15" t="s">
        <v>209</v>
      </c>
      <c r="BE1099" s="138">
        <f>IF(N1099="základní",J1099,0)</f>
        <v>0</v>
      </c>
      <c r="BF1099" s="138">
        <f>IF(N1099="snížená",J1099,0)</f>
        <v>0</v>
      </c>
      <c r="BG1099" s="138">
        <f>IF(N1099="zákl. přenesená",J1099,0)</f>
        <v>0</v>
      </c>
      <c r="BH1099" s="138">
        <f>IF(N1099="sníž. přenesená",J1099,0)</f>
        <v>0</v>
      </c>
      <c r="BI1099" s="138">
        <f>IF(N1099="nulová",J1099,0)</f>
        <v>0</v>
      </c>
      <c r="BJ1099" s="15" t="s">
        <v>84</v>
      </c>
      <c r="BK1099" s="138">
        <f>ROUND(I1099*H1099,2)</f>
        <v>0</v>
      </c>
      <c r="BL1099" s="15" t="s">
        <v>214</v>
      </c>
      <c r="BM1099" s="246" t="s">
        <v>2222</v>
      </c>
    </row>
    <row r="1100" spans="1:65" s="2" customFormat="1" ht="16.5" customHeight="1">
      <c r="A1100" s="38"/>
      <c r="B1100" s="39"/>
      <c r="C1100" s="247" t="s">
        <v>2223</v>
      </c>
      <c r="D1100" s="247" t="s">
        <v>221</v>
      </c>
      <c r="E1100" s="248" t="s">
        <v>328</v>
      </c>
      <c r="F1100" s="249" t="s">
        <v>329</v>
      </c>
      <c r="G1100" s="250" t="s">
        <v>213</v>
      </c>
      <c r="H1100" s="251">
        <v>0.539</v>
      </c>
      <c r="I1100" s="252"/>
      <c r="J1100" s="253">
        <f>ROUND(I1100*H1100,2)</f>
        <v>0</v>
      </c>
      <c r="K1100" s="254"/>
      <c r="L1100" s="255"/>
      <c r="M1100" s="256" t="s">
        <v>1</v>
      </c>
      <c r="N1100" s="257" t="s">
        <v>44</v>
      </c>
      <c r="O1100" s="91"/>
      <c r="P1100" s="244">
        <f>O1100*H1100</f>
        <v>0</v>
      </c>
      <c r="Q1100" s="244">
        <v>0</v>
      </c>
      <c r="R1100" s="244">
        <f>Q1100*H1100</f>
        <v>0</v>
      </c>
      <c r="S1100" s="244">
        <v>0</v>
      </c>
      <c r="T1100" s="245">
        <f>S1100*H1100</f>
        <v>0</v>
      </c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R1100" s="246" t="s">
        <v>234</v>
      </c>
      <c r="AT1100" s="246" t="s">
        <v>221</v>
      </c>
      <c r="AU1100" s="246" t="s">
        <v>220</v>
      </c>
      <c r="AY1100" s="15" t="s">
        <v>209</v>
      </c>
      <c r="BE1100" s="138">
        <f>IF(N1100="základní",J1100,0)</f>
        <v>0</v>
      </c>
      <c r="BF1100" s="138">
        <f>IF(N1100="snížená",J1100,0)</f>
        <v>0</v>
      </c>
      <c r="BG1100" s="138">
        <f>IF(N1100="zákl. přenesená",J1100,0)</f>
        <v>0</v>
      </c>
      <c r="BH1100" s="138">
        <f>IF(N1100="sníž. přenesená",J1100,0)</f>
        <v>0</v>
      </c>
      <c r="BI1100" s="138">
        <f>IF(N1100="nulová",J1100,0)</f>
        <v>0</v>
      </c>
      <c r="BJ1100" s="15" t="s">
        <v>84</v>
      </c>
      <c r="BK1100" s="138">
        <f>ROUND(I1100*H1100,2)</f>
        <v>0</v>
      </c>
      <c r="BL1100" s="15" t="s">
        <v>214</v>
      </c>
      <c r="BM1100" s="246" t="s">
        <v>2224</v>
      </c>
    </row>
    <row r="1101" spans="1:65" s="2" customFormat="1" ht="16.5" customHeight="1">
      <c r="A1101" s="38"/>
      <c r="B1101" s="39"/>
      <c r="C1101" s="234" t="s">
        <v>2225</v>
      </c>
      <c r="D1101" s="234" t="s">
        <v>210</v>
      </c>
      <c r="E1101" s="235" t="s">
        <v>216</v>
      </c>
      <c r="F1101" s="236" t="s">
        <v>217</v>
      </c>
      <c r="G1101" s="237" t="s">
        <v>213</v>
      </c>
      <c r="H1101" s="238">
        <v>0.539</v>
      </c>
      <c r="I1101" s="239"/>
      <c r="J1101" s="240">
        <f>ROUND(I1101*H1101,2)</f>
        <v>0</v>
      </c>
      <c r="K1101" s="241"/>
      <c r="L1101" s="41"/>
      <c r="M1101" s="242" t="s">
        <v>1</v>
      </c>
      <c r="N1101" s="243" t="s">
        <v>44</v>
      </c>
      <c r="O1101" s="91"/>
      <c r="P1101" s="244">
        <f>O1101*H1101</f>
        <v>0</v>
      </c>
      <c r="Q1101" s="244">
        <v>0</v>
      </c>
      <c r="R1101" s="244">
        <f>Q1101*H1101</f>
        <v>0</v>
      </c>
      <c r="S1101" s="244">
        <v>0</v>
      </c>
      <c r="T1101" s="245">
        <f>S1101*H1101</f>
        <v>0</v>
      </c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R1101" s="246" t="s">
        <v>214</v>
      </c>
      <c r="AT1101" s="246" t="s">
        <v>210</v>
      </c>
      <c r="AU1101" s="246" t="s">
        <v>220</v>
      </c>
      <c r="AY1101" s="15" t="s">
        <v>209</v>
      </c>
      <c r="BE1101" s="138">
        <f>IF(N1101="základní",J1101,0)</f>
        <v>0</v>
      </c>
      <c r="BF1101" s="138">
        <f>IF(N1101="snížená",J1101,0)</f>
        <v>0</v>
      </c>
      <c r="BG1101" s="138">
        <f>IF(N1101="zákl. přenesená",J1101,0)</f>
        <v>0</v>
      </c>
      <c r="BH1101" s="138">
        <f>IF(N1101="sníž. přenesená",J1101,0)</f>
        <v>0</v>
      </c>
      <c r="BI1101" s="138">
        <f>IF(N1101="nulová",J1101,0)</f>
        <v>0</v>
      </c>
      <c r="BJ1101" s="15" t="s">
        <v>84</v>
      </c>
      <c r="BK1101" s="138">
        <f>ROUND(I1101*H1101,2)</f>
        <v>0</v>
      </c>
      <c r="BL1101" s="15" t="s">
        <v>214</v>
      </c>
      <c r="BM1101" s="246" t="s">
        <v>2226</v>
      </c>
    </row>
    <row r="1102" spans="1:65" s="2" customFormat="1" ht="24.15" customHeight="1">
      <c r="A1102" s="38"/>
      <c r="B1102" s="39"/>
      <c r="C1102" s="234" t="s">
        <v>2227</v>
      </c>
      <c r="D1102" s="234" t="s">
        <v>210</v>
      </c>
      <c r="E1102" s="235" t="s">
        <v>471</v>
      </c>
      <c r="F1102" s="236" t="s">
        <v>472</v>
      </c>
      <c r="G1102" s="237" t="s">
        <v>282</v>
      </c>
      <c r="H1102" s="238">
        <v>0.6</v>
      </c>
      <c r="I1102" s="239"/>
      <c r="J1102" s="240">
        <f>ROUND(I1102*H1102,2)</f>
        <v>0</v>
      </c>
      <c r="K1102" s="241"/>
      <c r="L1102" s="41"/>
      <c r="M1102" s="242" t="s">
        <v>1</v>
      </c>
      <c r="N1102" s="243" t="s">
        <v>44</v>
      </c>
      <c r="O1102" s="91"/>
      <c r="P1102" s="244">
        <f>O1102*H1102</f>
        <v>0</v>
      </c>
      <c r="Q1102" s="244">
        <v>0</v>
      </c>
      <c r="R1102" s="244">
        <f>Q1102*H1102</f>
        <v>0</v>
      </c>
      <c r="S1102" s="244">
        <v>0</v>
      </c>
      <c r="T1102" s="245">
        <f>S1102*H1102</f>
        <v>0</v>
      </c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R1102" s="246" t="s">
        <v>214</v>
      </c>
      <c r="AT1102" s="246" t="s">
        <v>210</v>
      </c>
      <c r="AU1102" s="246" t="s">
        <v>220</v>
      </c>
      <c r="AY1102" s="15" t="s">
        <v>209</v>
      </c>
      <c r="BE1102" s="138">
        <f>IF(N1102="základní",J1102,0)</f>
        <v>0</v>
      </c>
      <c r="BF1102" s="138">
        <f>IF(N1102="snížená",J1102,0)</f>
        <v>0</v>
      </c>
      <c r="BG1102" s="138">
        <f>IF(N1102="zákl. přenesená",J1102,0)</f>
        <v>0</v>
      </c>
      <c r="BH1102" s="138">
        <f>IF(N1102="sníž. přenesená",J1102,0)</f>
        <v>0</v>
      </c>
      <c r="BI1102" s="138">
        <f>IF(N1102="nulová",J1102,0)</f>
        <v>0</v>
      </c>
      <c r="BJ1102" s="15" t="s">
        <v>84</v>
      </c>
      <c r="BK1102" s="138">
        <f>ROUND(I1102*H1102,2)</f>
        <v>0</v>
      </c>
      <c r="BL1102" s="15" t="s">
        <v>214</v>
      </c>
      <c r="BM1102" s="246" t="s">
        <v>2228</v>
      </c>
    </row>
    <row r="1103" spans="1:65" s="2" customFormat="1" ht="24.15" customHeight="1">
      <c r="A1103" s="38"/>
      <c r="B1103" s="39"/>
      <c r="C1103" s="247" t="s">
        <v>2229</v>
      </c>
      <c r="D1103" s="247" t="s">
        <v>221</v>
      </c>
      <c r="E1103" s="248" t="s">
        <v>475</v>
      </c>
      <c r="F1103" s="249" t="s">
        <v>476</v>
      </c>
      <c r="G1103" s="250" t="s">
        <v>224</v>
      </c>
      <c r="H1103" s="251">
        <v>0.048</v>
      </c>
      <c r="I1103" s="252"/>
      <c r="J1103" s="253">
        <f>ROUND(I1103*H1103,2)</f>
        <v>0</v>
      </c>
      <c r="K1103" s="254"/>
      <c r="L1103" s="255"/>
      <c r="M1103" s="256" t="s">
        <v>1</v>
      </c>
      <c r="N1103" s="257" t="s">
        <v>44</v>
      </c>
      <c r="O1103" s="91"/>
      <c r="P1103" s="244">
        <f>O1103*H1103</f>
        <v>0</v>
      </c>
      <c r="Q1103" s="244">
        <v>1</v>
      </c>
      <c r="R1103" s="244">
        <f>Q1103*H1103</f>
        <v>0.048</v>
      </c>
      <c r="S1103" s="244">
        <v>0</v>
      </c>
      <c r="T1103" s="245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246" t="s">
        <v>234</v>
      </c>
      <c r="AT1103" s="246" t="s">
        <v>221</v>
      </c>
      <c r="AU1103" s="246" t="s">
        <v>220</v>
      </c>
      <c r="AY1103" s="15" t="s">
        <v>209</v>
      </c>
      <c r="BE1103" s="138">
        <f>IF(N1103="základní",J1103,0)</f>
        <v>0</v>
      </c>
      <c r="BF1103" s="138">
        <f>IF(N1103="snížená",J1103,0)</f>
        <v>0</v>
      </c>
      <c r="BG1103" s="138">
        <f>IF(N1103="zákl. přenesená",J1103,0)</f>
        <v>0</v>
      </c>
      <c r="BH1103" s="138">
        <f>IF(N1103="sníž. přenesená",J1103,0)</f>
        <v>0</v>
      </c>
      <c r="BI1103" s="138">
        <f>IF(N1103="nulová",J1103,0)</f>
        <v>0</v>
      </c>
      <c r="BJ1103" s="15" t="s">
        <v>84</v>
      </c>
      <c r="BK1103" s="138">
        <f>ROUND(I1103*H1103,2)</f>
        <v>0</v>
      </c>
      <c r="BL1103" s="15" t="s">
        <v>214</v>
      </c>
      <c r="BM1103" s="246" t="s">
        <v>2230</v>
      </c>
    </row>
    <row r="1104" spans="1:65" s="2" customFormat="1" ht="24.15" customHeight="1">
      <c r="A1104" s="38"/>
      <c r="B1104" s="39"/>
      <c r="C1104" s="247" t="s">
        <v>2231</v>
      </c>
      <c r="D1104" s="247" t="s">
        <v>221</v>
      </c>
      <c r="E1104" s="248" t="s">
        <v>479</v>
      </c>
      <c r="F1104" s="249" t="s">
        <v>480</v>
      </c>
      <c r="G1104" s="250" t="s">
        <v>224</v>
      </c>
      <c r="H1104" s="251">
        <v>0.048</v>
      </c>
      <c r="I1104" s="252"/>
      <c r="J1104" s="253">
        <f>ROUND(I1104*H1104,2)</f>
        <v>0</v>
      </c>
      <c r="K1104" s="254"/>
      <c r="L1104" s="255"/>
      <c r="M1104" s="256" t="s">
        <v>1</v>
      </c>
      <c r="N1104" s="257" t="s">
        <v>44</v>
      </c>
      <c r="O1104" s="91"/>
      <c r="P1104" s="244">
        <f>O1104*H1104</f>
        <v>0</v>
      </c>
      <c r="Q1104" s="244">
        <v>1</v>
      </c>
      <c r="R1104" s="244">
        <f>Q1104*H1104</f>
        <v>0.048</v>
      </c>
      <c r="S1104" s="244">
        <v>0</v>
      </c>
      <c r="T1104" s="245">
        <f>S1104*H1104</f>
        <v>0</v>
      </c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R1104" s="246" t="s">
        <v>234</v>
      </c>
      <c r="AT1104" s="246" t="s">
        <v>221</v>
      </c>
      <c r="AU1104" s="246" t="s">
        <v>220</v>
      </c>
      <c r="AY1104" s="15" t="s">
        <v>209</v>
      </c>
      <c r="BE1104" s="138">
        <f>IF(N1104="základní",J1104,0)</f>
        <v>0</v>
      </c>
      <c r="BF1104" s="138">
        <f>IF(N1104="snížená",J1104,0)</f>
        <v>0</v>
      </c>
      <c r="BG1104" s="138">
        <f>IF(N1104="zákl. přenesená",J1104,0)</f>
        <v>0</v>
      </c>
      <c r="BH1104" s="138">
        <f>IF(N1104="sníž. přenesená",J1104,0)</f>
        <v>0</v>
      </c>
      <c r="BI1104" s="138">
        <f>IF(N1104="nulová",J1104,0)</f>
        <v>0</v>
      </c>
      <c r="BJ1104" s="15" t="s">
        <v>84</v>
      </c>
      <c r="BK1104" s="138">
        <f>ROUND(I1104*H1104,2)</f>
        <v>0</v>
      </c>
      <c r="BL1104" s="15" t="s">
        <v>214</v>
      </c>
      <c r="BM1104" s="246" t="s">
        <v>2232</v>
      </c>
    </row>
    <row r="1105" spans="1:65" s="2" customFormat="1" ht="21.75" customHeight="1">
      <c r="A1105" s="38"/>
      <c r="B1105" s="39"/>
      <c r="C1105" s="247" t="s">
        <v>2233</v>
      </c>
      <c r="D1105" s="247" t="s">
        <v>221</v>
      </c>
      <c r="E1105" s="248" t="s">
        <v>483</v>
      </c>
      <c r="F1105" s="249" t="s">
        <v>484</v>
      </c>
      <c r="G1105" s="250" t="s">
        <v>379</v>
      </c>
      <c r="H1105" s="251">
        <v>1</v>
      </c>
      <c r="I1105" s="252"/>
      <c r="J1105" s="253">
        <f>ROUND(I1105*H1105,2)</f>
        <v>0</v>
      </c>
      <c r="K1105" s="254"/>
      <c r="L1105" s="255"/>
      <c r="M1105" s="256" t="s">
        <v>1</v>
      </c>
      <c r="N1105" s="257" t="s">
        <v>44</v>
      </c>
      <c r="O1105" s="91"/>
      <c r="P1105" s="244">
        <f>O1105*H1105</f>
        <v>0</v>
      </c>
      <c r="Q1105" s="244">
        <v>0.001</v>
      </c>
      <c r="R1105" s="244">
        <f>Q1105*H1105</f>
        <v>0.001</v>
      </c>
      <c r="S1105" s="244">
        <v>0</v>
      </c>
      <c r="T1105" s="245">
        <f>S1105*H1105</f>
        <v>0</v>
      </c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R1105" s="246" t="s">
        <v>234</v>
      </c>
      <c r="AT1105" s="246" t="s">
        <v>221</v>
      </c>
      <c r="AU1105" s="246" t="s">
        <v>220</v>
      </c>
      <c r="AY1105" s="15" t="s">
        <v>209</v>
      </c>
      <c r="BE1105" s="138">
        <f>IF(N1105="základní",J1105,0)</f>
        <v>0</v>
      </c>
      <c r="BF1105" s="138">
        <f>IF(N1105="snížená",J1105,0)</f>
        <v>0</v>
      </c>
      <c r="BG1105" s="138">
        <f>IF(N1105="zákl. přenesená",J1105,0)</f>
        <v>0</v>
      </c>
      <c r="BH1105" s="138">
        <f>IF(N1105="sníž. přenesená",J1105,0)</f>
        <v>0</v>
      </c>
      <c r="BI1105" s="138">
        <f>IF(N1105="nulová",J1105,0)</f>
        <v>0</v>
      </c>
      <c r="BJ1105" s="15" t="s">
        <v>84</v>
      </c>
      <c r="BK1105" s="138">
        <f>ROUND(I1105*H1105,2)</f>
        <v>0</v>
      </c>
      <c r="BL1105" s="15" t="s">
        <v>214</v>
      </c>
      <c r="BM1105" s="246" t="s">
        <v>2234</v>
      </c>
    </row>
    <row r="1106" spans="1:65" s="2" customFormat="1" ht="21.75" customHeight="1">
      <c r="A1106" s="38"/>
      <c r="B1106" s="39"/>
      <c r="C1106" s="234" t="s">
        <v>2235</v>
      </c>
      <c r="D1106" s="234" t="s">
        <v>210</v>
      </c>
      <c r="E1106" s="235" t="s">
        <v>487</v>
      </c>
      <c r="F1106" s="236" t="s">
        <v>488</v>
      </c>
      <c r="G1106" s="237" t="s">
        <v>246</v>
      </c>
      <c r="H1106" s="238">
        <v>1</v>
      </c>
      <c r="I1106" s="239"/>
      <c r="J1106" s="240">
        <f>ROUND(I1106*H1106,2)</f>
        <v>0</v>
      </c>
      <c r="K1106" s="241"/>
      <c r="L1106" s="41"/>
      <c r="M1106" s="242" t="s">
        <v>1</v>
      </c>
      <c r="N1106" s="243" t="s">
        <v>44</v>
      </c>
      <c r="O1106" s="91"/>
      <c r="P1106" s="244">
        <f>O1106*H1106</f>
        <v>0</v>
      </c>
      <c r="Q1106" s="244">
        <v>2E-05</v>
      </c>
      <c r="R1106" s="244">
        <f>Q1106*H1106</f>
        <v>2E-05</v>
      </c>
      <c r="S1106" s="244">
        <v>0</v>
      </c>
      <c r="T1106" s="245">
        <f>S1106*H1106</f>
        <v>0</v>
      </c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R1106" s="246" t="s">
        <v>214</v>
      </c>
      <c r="AT1106" s="246" t="s">
        <v>210</v>
      </c>
      <c r="AU1106" s="246" t="s">
        <v>220</v>
      </c>
      <c r="AY1106" s="15" t="s">
        <v>209</v>
      </c>
      <c r="BE1106" s="138">
        <f>IF(N1106="základní",J1106,0)</f>
        <v>0</v>
      </c>
      <c r="BF1106" s="138">
        <f>IF(N1106="snížená",J1106,0)</f>
        <v>0</v>
      </c>
      <c r="BG1106" s="138">
        <f>IF(N1106="zákl. přenesená",J1106,0)</f>
        <v>0</v>
      </c>
      <c r="BH1106" s="138">
        <f>IF(N1106="sníž. přenesená",J1106,0)</f>
        <v>0</v>
      </c>
      <c r="BI1106" s="138">
        <f>IF(N1106="nulová",J1106,0)</f>
        <v>0</v>
      </c>
      <c r="BJ1106" s="15" t="s">
        <v>84</v>
      </c>
      <c r="BK1106" s="138">
        <f>ROUND(I1106*H1106,2)</f>
        <v>0</v>
      </c>
      <c r="BL1106" s="15" t="s">
        <v>214</v>
      </c>
      <c r="BM1106" s="246" t="s">
        <v>2236</v>
      </c>
    </row>
    <row r="1107" spans="1:65" s="2" customFormat="1" ht="33" customHeight="1">
      <c r="A1107" s="38"/>
      <c r="B1107" s="39"/>
      <c r="C1107" s="234" t="s">
        <v>2237</v>
      </c>
      <c r="D1107" s="234" t="s">
        <v>210</v>
      </c>
      <c r="E1107" s="235" t="s">
        <v>491</v>
      </c>
      <c r="F1107" s="236" t="s">
        <v>492</v>
      </c>
      <c r="G1107" s="237" t="s">
        <v>224</v>
      </c>
      <c r="H1107" s="238">
        <v>0.096</v>
      </c>
      <c r="I1107" s="239"/>
      <c r="J1107" s="240">
        <f>ROUND(I1107*H1107,2)</f>
        <v>0</v>
      </c>
      <c r="K1107" s="241"/>
      <c r="L1107" s="41"/>
      <c r="M1107" s="242" t="s">
        <v>1</v>
      </c>
      <c r="N1107" s="243" t="s">
        <v>44</v>
      </c>
      <c r="O1107" s="91"/>
      <c r="P1107" s="244">
        <f>O1107*H1107</f>
        <v>0</v>
      </c>
      <c r="Q1107" s="244">
        <v>0</v>
      </c>
      <c r="R1107" s="244">
        <f>Q1107*H1107</f>
        <v>0</v>
      </c>
      <c r="S1107" s="244">
        <v>0</v>
      </c>
      <c r="T1107" s="245">
        <f>S1107*H1107</f>
        <v>0</v>
      </c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R1107" s="246" t="s">
        <v>214</v>
      </c>
      <c r="AT1107" s="246" t="s">
        <v>210</v>
      </c>
      <c r="AU1107" s="246" t="s">
        <v>220</v>
      </c>
      <c r="AY1107" s="15" t="s">
        <v>209</v>
      </c>
      <c r="BE1107" s="138">
        <f>IF(N1107="základní",J1107,0)</f>
        <v>0</v>
      </c>
      <c r="BF1107" s="138">
        <f>IF(N1107="snížená",J1107,0)</f>
        <v>0</v>
      </c>
      <c r="BG1107" s="138">
        <f>IF(N1107="zákl. přenesená",J1107,0)</f>
        <v>0</v>
      </c>
      <c r="BH1107" s="138">
        <f>IF(N1107="sníž. přenesená",J1107,0)</f>
        <v>0</v>
      </c>
      <c r="BI1107" s="138">
        <f>IF(N1107="nulová",J1107,0)</f>
        <v>0</v>
      </c>
      <c r="BJ1107" s="15" t="s">
        <v>84</v>
      </c>
      <c r="BK1107" s="138">
        <f>ROUND(I1107*H1107,2)</f>
        <v>0</v>
      </c>
      <c r="BL1107" s="15" t="s">
        <v>214</v>
      </c>
      <c r="BM1107" s="246" t="s">
        <v>2238</v>
      </c>
    </row>
    <row r="1108" spans="1:63" s="13" customFormat="1" ht="20.85" customHeight="1">
      <c r="A1108" s="13"/>
      <c r="B1108" s="260"/>
      <c r="C1108" s="261"/>
      <c r="D1108" s="262" t="s">
        <v>78</v>
      </c>
      <c r="E1108" s="262" t="s">
        <v>2239</v>
      </c>
      <c r="F1108" s="262" t="s">
        <v>2240</v>
      </c>
      <c r="G1108" s="261"/>
      <c r="H1108" s="261"/>
      <c r="I1108" s="263"/>
      <c r="J1108" s="264">
        <f>BK1108</f>
        <v>0</v>
      </c>
      <c r="K1108" s="261"/>
      <c r="L1108" s="265"/>
      <c r="M1108" s="266"/>
      <c r="N1108" s="267"/>
      <c r="O1108" s="267"/>
      <c r="P1108" s="268">
        <f>P1109+SUM(P1110:P1128)</f>
        <v>0</v>
      </c>
      <c r="Q1108" s="267"/>
      <c r="R1108" s="268">
        <f>R1109+SUM(R1110:R1128)</f>
        <v>49.93124000000001</v>
      </c>
      <c r="S1108" s="267"/>
      <c r="T1108" s="269">
        <f>T1109+SUM(T1110:T1128)</f>
        <v>0</v>
      </c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R1108" s="270" t="s">
        <v>84</v>
      </c>
      <c r="AT1108" s="271" t="s">
        <v>78</v>
      </c>
      <c r="AU1108" s="271" t="s">
        <v>220</v>
      </c>
      <c r="AY1108" s="270" t="s">
        <v>209</v>
      </c>
      <c r="BK1108" s="272">
        <f>BK1109+SUM(BK1110:BK1128)</f>
        <v>0</v>
      </c>
    </row>
    <row r="1109" spans="1:65" s="2" customFormat="1" ht="24.15" customHeight="1">
      <c r="A1109" s="38"/>
      <c r="B1109" s="39"/>
      <c r="C1109" s="234" t="s">
        <v>2241</v>
      </c>
      <c r="D1109" s="234" t="s">
        <v>210</v>
      </c>
      <c r="E1109" s="235" t="s">
        <v>336</v>
      </c>
      <c r="F1109" s="236" t="s">
        <v>337</v>
      </c>
      <c r="G1109" s="237" t="s">
        <v>239</v>
      </c>
      <c r="H1109" s="238">
        <v>1</v>
      </c>
      <c r="I1109" s="239"/>
      <c r="J1109" s="240">
        <f>ROUND(I1109*H1109,2)</f>
        <v>0</v>
      </c>
      <c r="K1109" s="241"/>
      <c r="L1109" s="41"/>
      <c r="M1109" s="242" t="s">
        <v>1</v>
      </c>
      <c r="N1109" s="243" t="s">
        <v>44</v>
      </c>
      <c r="O1109" s="91"/>
      <c r="P1109" s="244">
        <f>O1109*H1109</f>
        <v>0</v>
      </c>
      <c r="Q1109" s="244">
        <v>0</v>
      </c>
      <c r="R1109" s="244">
        <f>Q1109*H1109</f>
        <v>0</v>
      </c>
      <c r="S1109" s="244">
        <v>0</v>
      </c>
      <c r="T1109" s="245">
        <f>S1109*H1109</f>
        <v>0</v>
      </c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R1109" s="246" t="s">
        <v>214</v>
      </c>
      <c r="AT1109" s="246" t="s">
        <v>210</v>
      </c>
      <c r="AU1109" s="246" t="s">
        <v>214</v>
      </c>
      <c r="AY1109" s="15" t="s">
        <v>209</v>
      </c>
      <c r="BE1109" s="138">
        <f>IF(N1109="základní",J1109,0)</f>
        <v>0</v>
      </c>
      <c r="BF1109" s="138">
        <f>IF(N1109="snížená",J1109,0)</f>
        <v>0</v>
      </c>
      <c r="BG1109" s="138">
        <f>IF(N1109="zákl. přenesená",J1109,0)</f>
        <v>0</v>
      </c>
      <c r="BH1109" s="138">
        <f>IF(N1109="sníž. přenesená",J1109,0)</f>
        <v>0</v>
      </c>
      <c r="BI1109" s="138">
        <f>IF(N1109="nulová",J1109,0)</f>
        <v>0</v>
      </c>
      <c r="BJ1109" s="15" t="s">
        <v>84</v>
      </c>
      <c r="BK1109" s="138">
        <f>ROUND(I1109*H1109,2)</f>
        <v>0</v>
      </c>
      <c r="BL1109" s="15" t="s">
        <v>214</v>
      </c>
      <c r="BM1109" s="246" t="s">
        <v>2242</v>
      </c>
    </row>
    <row r="1110" spans="1:65" s="2" customFormat="1" ht="16.5" customHeight="1">
      <c r="A1110" s="38"/>
      <c r="B1110" s="39"/>
      <c r="C1110" s="247" t="s">
        <v>2243</v>
      </c>
      <c r="D1110" s="247" t="s">
        <v>221</v>
      </c>
      <c r="E1110" s="248" t="s">
        <v>340</v>
      </c>
      <c r="F1110" s="249" t="s">
        <v>341</v>
      </c>
      <c r="G1110" s="250" t="s">
        <v>239</v>
      </c>
      <c r="H1110" s="251">
        <v>1</v>
      </c>
      <c r="I1110" s="252"/>
      <c r="J1110" s="253">
        <f>ROUND(I1110*H1110,2)</f>
        <v>0</v>
      </c>
      <c r="K1110" s="254"/>
      <c r="L1110" s="255"/>
      <c r="M1110" s="256" t="s">
        <v>1</v>
      </c>
      <c r="N1110" s="257" t="s">
        <v>44</v>
      </c>
      <c r="O1110" s="91"/>
      <c r="P1110" s="244">
        <f>O1110*H1110</f>
        <v>0</v>
      </c>
      <c r="Q1110" s="244">
        <v>0</v>
      </c>
      <c r="R1110" s="244">
        <f>Q1110*H1110</f>
        <v>0</v>
      </c>
      <c r="S1110" s="244">
        <v>0</v>
      </c>
      <c r="T1110" s="245">
        <f>S1110*H1110</f>
        <v>0</v>
      </c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R1110" s="246" t="s">
        <v>234</v>
      </c>
      <c r="AT1110" s="246" t="s">
        <v>221</v>
      </c>
      <c r="AU1110" s="246" t="s">
        <v>214</v>
      </c>
      <c r="AY1110" s="15" t="s">
        <v>209</v>
      </c>
      <c r="BE1110" s="138">
        <f>IF(N1110="základní",J1110,0)</f>
        <v>0</v>
      </c>
      <c r="BF1110" s="138">
        <f>IF(N1110="snížená",J1110,0)</f>
        <v>0</v>
      </c>
      <c r="BG1110" s="138">
        <f>IF(N1110="zákl. přenesená",J1110,0)</f>
        <v>0</v>
      </c>
      <c r="BH1110" s="138">
        <f>IF(N1110="sníž. přenesená",J1110,0)</f>
        <v>0</v>
      </c>
      <c r="BI1110" s="138">
        <f>IF(N1110="nulová",J1110,0)</f>
        <v>0</v>
      </c>
      <c r="BJ1110" s="15" t="s">
        <v>84</v>
      </c>
      <c r="BK1110" s="138">
        <f>ROUND(I1110*H1110,2)</f>
        <v>0</v>
      </c>
      <c r="BL1110" s="15" t="s">
        <v>214</v>
      </c>
      <c r="BM1110" s="246" t="s">
        <v>2244</v>
      </c>
    </row>
    <row r="1111" spans="1:65" s="2" customFormat="1" ht="24.15" customHeight="1">
      <c r="A1111" s="38"/>
      <c r="B1111" s="39"/>
      <c r="C1111" s="234" t="s">
        <v>2245</v>
      </c>
      <c r="D1111" s="234" t="s">
        <v>210</v>
      </c>
      <c r="E1111" s="235" t="s">
        <v>344</v>
      </c>
      <c r="F1111" s="236" t="s">
        <v>345</v>
      </c>
      <c r="G1111" s="237" t="s">
        <v>246</v>
      </c>
      <c r="H1111" s="238">
        <v>3</v>
      </c>
      <c r="I1111" s="239"/>
      <c r="J1111" s="240">
        <f>ROUND(I1111*H1111,2)</f>
        <v>0</v>
      </c>
      <c r="K1111" s="241"/>
      <c r="L1111" s="41"/>
      <c r="M1111" s="242" t="s">
        <v>1</v>
      </c>
      <c r="N1111" s="243" t="s">
        <v>44</v>
      </c>
      <c r="O1111" s="91"/>
      <c r="P1111" s="244">
        <f>O1111*H1111</f>
        <v>0</v>
      </c>
      <c r="Q1111" s="244">
        <v>0</v>
      </c>
      <c r="R1111" s="244">
        <f>Q1111*H1111</f>
        <v>0</v>
      </c>
      <c r="S1111" s="244">
        <v>0</v>
      </c>
      <c r="T1111" s="245">
        <f>S1111*H1111</f>
        <v>0</v>
      </c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R1111" s="246" t="s">
        <v>214</v>
      </c>
      <c r="AT1111" s="246" t="s">
        <v>210</v>
      </c>
      <c r="AU1111" s="246" t="s">
        <v>214</v>
      </c>
      <c r="AY1111" s="15" t="s">
        <v>209</v>
      </c>
      <c r="BE1111" s="138">
        <f>IF(N1111="základní",J1111,0)</f>
        <v>0</v>
      </c>
      <c r="BF1111" s="138">
        <f>IF(N1111="snížená",J1111,0)</f>
        <v>0</v>
      </c>
      <c r="BG1111" s="138">
        <f>IF(N1111="zákl. přenesená",J1111,0)</f>
        <v>0</v>
      </c>
      <c r="BH1111" s="138">
        <f>IF(N1111="sníž. přenesená",J1111,0)</f>
        <v>0</v>
      </c>
      <c r="BI1111" s="138">
        <f>IF(N1111="nulová",J1111,0)</f>
        <v>0</v>
      </c>
      <c r="BJ1111" s="15" t="s">
        <v>84</v>
      </c>
      <c r="BK1111" s="138">
        <f>ROUND(I1111*H1111,2)</f>
        <v>0</v>
      </c>
      <c r="BL1111" s="15" t="s">
        <v>214</v>
      </c>
      <c r="BM1111" s="246" t="s">
        <v>2246</v>
      </c>
    </row>
    <row r="1112" spans="1:65" s="2" customFormat="1" ht="24.15" customHeight="1">
      <c r="A1112" s="38"/>
      <c r="B1112" s="39"/>
      <c r="C1112" s="234" t="s">
        <v>2247</v>
      </c>
      <c r="D1112" s="234" t="s">
        <v>210</v>
      </c>
      <c r="E1112" s="235" t="s">
        <v>348</v>
      </c>
      <c r="F1112" s="236" t="s">
        <v>349</v>
      </c>
      <c r="G1112" s="237" t="s">
        <v>239</v>
      </c>
      <c r="H1112" s="238">
        <v>5</v>
      </c>
      <c r="I1112" s="239"/>
      <c r="J1112" s="240">
        <f>ROUND(I1112*H1112,2)</f>
        <v>0</v>
      </c>
      <c r="K1112" s="241"/>
      <c r="L1112" s="41"/>
      <c r="M1112" s="242" t="s">
        <v>1</v>
      </c>
      <c r="N1112" s="243" t="s">
        <v>44</v>
      </c>
      <c r="O1112" s="91"/>
      <c r="P1112" s="244">
        <f>O1112*H1112</f>
        <v>0</v>
      </c>
      <c r="Q1112" s="244">
        <v>0</v>
      </c>
      <c r="R1112" s="244">
        <f>Q1112*H1112</f>
        <v>0</v>
      </c>
      <c r="S1112" s="244">
        <v>0</v>
      </c>
      <c r="T1112" s="245">
        <f>S1112*H1112</f>
        <v>0</v>
      </c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R1112" s="246" t="s">
        <v>214</v>
      </c>
      <c r="AT1112" s="246" t="s">
        <v>210</v>
      </c>
      <c r="AU1112" s="246" t="s">
        <v>214</v>
      </c>
      <c r="AY1112" s="15" t="s">
        <v>209</v>
      </c>
      <c r="BE1112" s="138">
        <f>IF(N1112="základní",J1112,0)</f>
        <v>0</v>
      </c>
      <c r="BF1112" s="138">
        <f>IF(N1112="snížená",J1112,0)</f>
        <v>0</v>
      </c>
      <c r="BG1112" s="138">
        <f>IF(N1112="zákl. přenesená",J1112,0)</f>
        <v>0</v>
      </c>
      <c r="BH1112" s="138">
        <f>IF(N1112="sníž. přenesená",J1112,0)</f>
        <v>0</v>
      </c>
      <c r="BI1112" s="138">
        <f>IF(N1112="nulová",J1112,0)</f>
        <v>0</v>
      </c>
      <c r="BJ1112" s="15" t="s">
        <v>84</v>
      </c>
      <c r="BK1112" s="138">
        <f>ROUND(I1112*H1112,2)</f>
        <v>0</v>
      </c>
      <c r="BL1112" s="15" t="s">
        <v>214</v>
      </c>
      <c r="BM1112" s="246" t="s">
        <v>2248</v>
      </c>
    </row>
    <row r="1113" spans="1:65" s="2" customFormat="1" ht="24.15" customHeight="1">
      <c r="A1113" s="38"/>
      <c r="B1113" s="39"/>
      <c r="C1113" s="234" t="s">
        <v>2249</v>
      </c>
      <c r="D1113" s="234" t="s">
        <v>210</v>
      </c>
      <c r="E1113" s="235" t="s">
        <v>352</v>
      </c>
      <c r="F1113" s="236" t="s">
        <v>353</v>
      </c>
      <c r="G1113" s="237" t="s">
        <v>239</v>
      </c>
      <c r="H1113" s="238">
        <v>8</v>
      </c>
      <c r="I1113" s="239"/>
      <c r="J1113" s="240">
        <f>ROUND(I1113*H1113,2)</f>
        <v>0</v>
      </c>
      <c r="K1113" s="241"/>
      <c r="L1113" s="41"/>
      <c r="M1113" s="242" t="s">
        <v>1</v>
      </c>
      <c r="N1113" s="243" t="s">
        <v>44</v>
      </c>
      <c r="O1113" s="91"/>
      <c r="P1113" s="244">
        <f>O1113*H1113</f>
        <v>0</v>
      </c>
      <c r="Q1113" s="244">
        <v>0</v>
      </c>
      <c r="R1113" s="244">
        <f>Q1113*H1113</f>
        <v>0</v>
      </c>
      <c r="S1113" s="244">
        <v>0</v>
      </c>
      <c r="T1113" s="245">
        <f>S1113*H1113</f>
        <v>0</v>
      </c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R1113" s="246" t="s">
        <v>214</v>
      </c>
      <c r="AT1113" s="246" t="s">
        <v>210</v>
      </c>
      <c r="AU1113" s="246" t="s">
        <v>214</v>
      </c>
      <c r="AY1113" s="15" t="s">
        <v>209</v>
      </c>
      <c r="BE1113" s="138">
        <f>IF(N1113="základní",J1113,0)</f>
        <v>0</v>
      </c>
      <c r="BF1113" s="138">
        <f>IF(N1113="snížená",J1113,0)</f>
        <v>0</v>
      </c>
      <c r="BG1113" s="138">
        <f>IF(N1113="zákl. přenesená",J1113,0)</f>
        <v>0</v>
      </c>
      <c r="BH1113" s="138">
        <f>IF(N1113="sníž. přenesená",J1113,0)</f>
        <v>0</v>
      </c>
      <c r="BI1113" s="138">
        <f>IF(N1113="nulová",J1113,0)</f>
        <v>0</v>
      </c>
      <c r="BJ1113" s="15" t="s">
        <v>84</v>
      </c>
      <c r="BK1113" s="138">
        <f>ROUND(I1113*H1113,2)</f>
        <v>0</v>
      </c>
      <c r="BL1113" s="15" t="s">
        <v>214</v>
      </c>
      <c r="BM1113" s="246" t="s">
        <v>2250</v>
      </c>
    </row>
    <row r="1114" spans="1:65" s="2" customFormat="1" ht="16.5" customHeight="1">
      <c r="A1114" s="38"/>
      <c r="B1114" s="39"/>
      <c r="C1114" s="247" t="s">
        <v>2251</v>
      </c>
      <c r="D1114" s="247" t="s">
        <v>221</v>
      </c>
      <c r="E1114" s="248" t="s">
        <v>363</v>
      </c>
      <c r="F1114" s="249" t="s">
        <v>364</v>
      </c>
      <c r="G1114" s="250" t="s">
        <v>259</v>
      </c>
      <c r="H1114" s="251">
        <v>0.007</v>
      </c>
      <c r="I1114" s="252"/>
      <c r="J1114" s="253">
        <f>ROUND(I1114*H1114,2)</f>
        <v>0</v>
      </c>
      <c r="K1114" s="254"/>
      <c r="L1114" s="255"/>
      <c r="M1114" s="256" t="s">
        <v>1</v>
      </c>
      <c r="N1114" s="257" t="s">
        <v>44</v>
      </c>
      <c r="O1114" s="91"/>
      <c r="P1114" s="244">
        <f>O1114*H1114</f>
        <v>0</v>
      </c>
      <c r="Q1114" s="244">
        <v>0.16</v>
      </c>
      <c r="R1114" s="244">
        <f>Q1114*H1114</f>
        <v>0.0011200000000000001</v>
      </c>
      <c r="S1114" s="244">
        <v>0</v>
      </c>
      <c r="T1114" s="245">
        <f>S1114*H1114</f>
        <v>0</v>
      </c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R1114" s="246" t="s">
        <v>234</v>
      </c>
      <c r="AT1114" s="246" t="s">
        <v>221</v>
      </c>
      <c r="AU1114" s="246" t="s">
        <v>214</v>
      </c>
      <c r="AY1114" s="15" t="s">
        <v>209</v>
      </c>
      <c r="BE1114" s="138">
        <f>IF(N1114="základní",J1114,0)</f>
        <v>0</v>
      </c>
      <c r="BF1114" s="138">
        <f>IF(N1114="snížená",J1114,0)</f>
        <v>0</v>
      </c>
      <c r="BG1114" s="138">
        <f>IF(N1114="zákl. přenesená",J1114,0)</f>
        <v>0</v>
      </c>
      <c r="BH1114" s="138">
        <f>IF(N1114="sníž. přenesená",J1114,0)</f>
        <v>0</v>
      </c>
      <c r="BI1114" s="138">
        <f>IF(N1114="nulová",J1114,0)</f>
        <v>0</v>
      </c>
      <c r="BJ1114" s="15" t="s">
        <v>84</v>
      </c>
      <c r="BK1114" s="138">
        <f>ROUND(I1114*H1114,2)</f>
        <v>0</v>
      </c>
      <c r="BL1114" s="15" t="s">
        <v>214</v>
      </c>
      <c r="BM1114" s="246" t="s">
        <v>2252</v>
      </c>
    </row>
    <row r="1115" spans="1:65" s="2" customFormat="1" ht="16.5" customHeight="1">
      <c r="A1115" s="38"/>
      <c r="B1115" s="39"/>
      <c r="C1115" s="247" t="s">
        <v>2253</v>
      </c>
      <c r="D1115" s="247" t="s">
        <v>221</v>
      </c>
      <c r="E1115" s="248" t="s">
        <v>257</v>
      </c>
      <c r="F1115" s="249" t="s">
        <v>258</v>
      </c>
      <c r="G1115" s="250" t="s">
        <v>259</v>
      </c>
      <c r="H1115" s="251">
        <v>0.004</v>
      </c>
      <c r="I1115" s="252"/>
      <c r="J1115" s="253">
        <f>ROUND(I1115*H1115,2)</f>
        <v>0</v>
      </c>
      <c r="K1115" s="254"/>
      <c r="L1115" s="255"/>
      <c r="M1115" s="256" t="s">
        <v>1</v>
      </c>
      <c r="N1115" s="257" t="s">
        <v>44</v>
      </c>
      <c r="O1115" s="91"/>
      <c r="P1115" s="244">
        <f>O1115*H1115</f>
        <v>0</v>
      </c>
      <c r="Q1115" s="244">
        <v>0.9</v>
      </c>
      <c r="R1115" s="244">
        <f>Q1115*H1115</f>
        <v>0.0036000000000000003</v>
      </c>
      <c r="S1115" s="244">
        <v>0</v>
      </c>
      <c r="T1115" s="245">
        <f>S1115*H1115</f>
        <v>0</v>
      </c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R1115" s="246" t="s">
        <v>234</v>
      </c>
      <c r="AT1115" s="246" t="s">
        <v>221</v>
      </c>
      <c r="AU1115" s="246" t="s">
        <v>214</v>
      </c>
      <c r="AY1115" s="15" t="s">
        <v>209</v>
      </c>
      <c r="BE1115" s="138">
        <f>IF(N1115="základní",J1115,0)</f>
        <v>0</v>
      </c>
      <c r="BF1115" s="138">
        <f>IF(N1115="snížená",J1115,0)</f>
        <v>0</v>
      </c>
      <c r="BG1115" s="138">
        <f>IF(N1115="zákl. přenesená",J1115,0)</f>
        <v>0</v>
      </c>
      <c r="BH1115" s="138">
        <f>IF(N1115="sníž. přenesená",J1115,0)</f>
        <v>0</v>
      </c>
      <c r="BI1115" s="138">
        <f>IF(N1115="nulová",J1115,0)</f>
        <v>0</v>
      </c>
      <c r="BJ1115" s="15" t="s">
        <v>84</v>
      </c>
      <c r="BK1115" s="138">
        <f>ROUND(I1115*H1115,2)</f>
        <v>0</v>
      </c>
      <c r="BL1115" s="15" t="s">
        <v>214</v>
      </c>
      <c r="BM1115" s="246" t="s">
        <v>2254</v>
      </c>
    </row>
    <row r="1116" spans="1:65" s="2" customFormat="1" ht="16.5" customHeight="1">
      <c r="A1116" s="38"/>
      <c r="B1116" s="39"/>
      <c r="C1116" s="247" t="s">
        <v>2255</v>
      </c>
      <c r="D1116" s="247" t="s">
        <v>221</v>
      </c>
      <c r="E1116" s="248" t="s">
        <v>356</v>
      </c>
      <c r="F1116" s="249" t="s">
        <v>357</v>
      </c>
      <c r="G1116" s="250" t="s">
        <v>239</v>
      </c>
      <c r="H1116" s="251">
        <v>1</v>
      </c>
      <c r="I1116" s="252"/>
      <c r="J1116" s="253">
        <f>ROUND(I1116*H1116,2)</f>
        <v>0</v>
      </c>
      <c r="K1116" s="254"/>
      <c r="L1116" s="255"/>
      <c r="M1116" s="256" t="s">
        <v>1</v>
      </c>
      <c r="N1116" s="257" t="s">
        <v>44</v>
      </c>
      <c r="O1116" s="91"/>
      <c r="P1116" s="244">
        <f>O1116*H1116</f>
        <v>0</v>
      </c>
      <c r="Q1116" s="244">
        <v>3E-05</v>
      </c>
      <c r="R1116" s="244">
        <f>Q1116*H1116</f>
        <v>3E-05</v>
      </c>
      <c r="S1116" s="244">
        <v>0</v>
      </c>
      <c r="T1116" s="245">
        <f>S1116*H1116</f>
        <v>0</v>
      </c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R1116" s="246" t="s">
        <v>234</v>
      </c>
      <c r="AT1116" s="246" t="s">
        <v>221</v>
      </c>
      <c r="AU1116" s="246" t="s">
        <v>214</v>
      </c>
      <c r="AY1116" s="15" t="s">
        <v>209</v>
      </c>
      <c r="BE1116" s="138">
        <f>IF(N1116="základní",J1116,0)</f>
        <v>0</v>
      </c>
      <c r="BF1116" s="138">
        <f>IF(N1116="snížená",J1116,0)</f>
        <v>0</v>
      </c>
      <c r="BG1116" s="138">
        <f>IF(N1116="zákl. přenesená",J1116,0)</f>
        <v>0</v>
      </c>
      <c r="BH1116" s="138">
        <f>IF(N1116="sníž. přenesená",J1116,0)</f>
        <v>0</v>
      </c>
      <c r="BI1116" s="138">
        <f>IF(N1116="nulová",J1116,0)</f>
        <v>0</v>
      </c>
      <c r="BJ1116" s="15" t="s">
        <v>84</v>
      </c>
      <c r="BK1116" s="138">
        <f>ROUND(I1116*H1116,2)</f>
        <v>0</v>
      </c>
      <c r="BL1116" s="15" t="s">
        <v>214</v>
      </c>
      <c r="BM1116" s="246" t="s">
        <v>2256</v>
      </c>
    </row>
    <row r="1117" spans="1:65" s="2" customFormat="1" ht="21.75" customHeight="1">
      <c r="A1117" s="38"/>
      <c r="B1117" s="39"/>
      <c r="C1117" s="247" t="s">
        <v>2257</v>
      </c>
      <c r="D1117" s="247" t="s">
        <v>221</v>
      </c>
      <c r="E1117" s="248" t="s">
        <v>359</v>
      </c>
      <c r="F1117" s="249" t="s">
        <v>360</v>
      </c>
      <c r="G1117" s="250" t="s">
        <v>239</v>
      </c>
      <c r="H1117" s="251">
        <v>1</v>
      </c>
      <c r="I1117" s="252"/>
      <c r="J1117" s="253">
        <f>ROUND(I1117*H1117,2)</f>
        <v>0</v>
      </c>
      <c r="K1117" s="254"/>
      <c r="L1117" s="255"/>
      <c r="M1117" s="256" t="s">
        <v>1</v>
      </c>
      <c r="N1117" s="257" t="s">
        <v>44</v>
      </c>
      <c r="O1117" s="91"/>
      <c r="P1117" s="244">
        <f>O1117*H1117</f>
        <v>0</v>
      </c>
      <c r="Q1117" s="244">
        <v>3E-05</v>
      </c>
      <c r="R1117" s="244">
        <f>Q1117*H1117</f>
        <v>3E-05</v>
      </c>
      <c r="S1117" s="244">
        <v>0</v>
      </c>
      <c r="T1117" s="245">
        <f>S1117*H1117</f>
        <v>0</v>
      </c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R1117" s="246" t="s">
        <v>234</v>
      </c>
      <c r="AT1117" s="246" t="s">
        <v>221</v>
      </c>
      <c r="AU1117" s="246" t="s">
        <v>214</v>
      </c>
      <c r="AY1117" s="15" t="s">
        <v>209</v>
      </c>
      <c r="BE1117" s="138">
        <f>IF(N1117="základní",J1117,0)</f>
        <v>0</v>
      </c>
      <c r="BF1117" s="138">
        <f>IF(N1117="snížená",J1117,0)</f>
        <v>0</v>
      </c>
      <c r="BG1117" s="138">
        <f>IF(N1117="zákl. přenesená",J1117,0)</f>
        <v>0</v>
      </c>
      <c r="BH1117" s="138">
        <f>IF(N1117="sníž. přenesená",J1117,0)</f>
        <v>0</v>
      </c>
      <c r="BI1117" s="138">
        <f>IF(N1117="nulová",J1117,0)</f>
        <v>0</v>
      </c>
      <c r="BJ1117" s="15" t="s">
        <v>84</v>
      </c>
      <c r="BK1117" s="138">
        <f>ROUND(I1117*H1117,2)</f>
        <v>0</v>
      </c>
      <c r="BL1117" s="15" t="s">
        <v>214</v>
      </c>
      <c r="BM1117" s="246" t="s">
        <v>2258</v>
      </c>
    </row>
    <row r="1118" spans="1:65" s="2" customFormat="1" ht="16.5" customHeight="1">
      <c r="A1118" s="38"/>
      <c r="B1118" s="39"/>
      <c r="C1118" s="247" t="s">
        <v>2259</v>
      </c>
      <c r="D1118" s="247" t="s">
        <v>221</v>
      </c>
      <c r="E1118" s="248" t="s">
        <v>369</v>
      </c>
      <c r="F1118" s="249" t="s">
        <v>370</v>
      </c>
      <c r="G1118" s="250" t="s">
        <v>239</v>
      </c>
      <c r="H1118" s="251">
        <v>2</v>
      </c>
      <c r="I1118" s="252"/>
      <c r="J1118" s="253">
        <f>ROUND(I1118*H1118,2)</f>
        <v>0</v>
      </c>
      <c r="K1118" s="254"/>
      <c r="L1118" s="255"/>
      <c r="M1118" s="256" t="s">
        <v>1</v>
      </c>
      <c r="N1118" s="257" t="s">
        <v>44</v>
      </c>
      <c r="O1118" s="91"/>
      <c r="P1118" s="244">
        <f>O1118*H1118</f>
        <v>0</v>
      </c>
      <c r="Q1118" s="244">
        <v>0</v>
      </c>
      <c r="R1118" s="244">
        <f>Q1118*H1118</f>
        <v>0</v>
      </c>
      <c r="S1118" s="244">
        <v>0</v>
      </c>
      <c r="T1118" s="245">
        <f>S1118*H1118</f>
        <v>0</v>
      </c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R1118" s="246" t="s">
        <v>234</v>
      </c>
      <c r="AT1118" s="246" t="s">
        <v>221</v>
      </c>
      <c r="AU1118" s="246" t="s">
        <v>214</v>
      </c>
      <c r="AY1118" s="15" t="s">
        <v>209</v>
      </c>
      <c r="BE1118" s="138">
        <f>IF(N1118="základní",J1118,0)</f>
        <v>0</v>
      </c>
      <c r="BF1118" s="138">
        <f>IF(N1118="snížená",J1118,0)</f>
        <v>0</v>
      </c>
      <c r="BG1118" s="138">
        <f>IF(N1118="zákl. přenesená",J1118,0)</f>
        <v>0</v>
      </c>
      <c r="BH1118" s="138">
        <f>IF(N1118="sníž. přenesená",J1118,0)</f>
        <v>0</v>
      </c>
      <c r="BI1118" s="138">
        <f>IF(N1118="nulová",J1118,0)</f>
        <v>0</v>
      </c>
      <c r="BJ1118" s="15" t="s">
        <v>84</v>
      </c>
      <c r="BK1118" s="138">
        <f>ROUND(I1118*H1118,2)</f>
        <v>0</v>
      </c>
      <c r="BL1118" s="15" t="s">
        <v>214</v>
      </c>
      <c r="BM1118" s="246" t="s">
        <v>2260</v>
      </c>
    </row>
    <row r="1119" spans="1:65" s="2" customFormat="1" ht="16.5" customHeight="1">
      <c r="A1119" s="38"/>
      <c r="B1119" s="39"/>
      <c r="C1119" s="247" t="s">
        <v>2261</v>
      </c>
      <c r="D1119" s="247" t="s">
        <v>221</v>
      </c>
      <c r="E1119" s="248" t="s">
        <v>1616</v>
      </c>
      <c r="F1119" s="249" t="s">
        <v>1046</v>
      </c>
      <c r="G1119" s="250" t="s">
        <v>1</v>
      </c>
      <c r="H1119" s="251">
        <v>1</v>
      </c>
      <c r="I1119" s="252"/>
      <c r="J1119" s="253">
        <f>ROUND(I1119*H1119,2)</f>
        <v>0</v>
      </c>
      <c r="K1119" s="254"/>
      <c r="L1119" s="255"/>
      <c r="M1119" s="256" t="s">
        <v>1</v>
      </c>
      <c r="N1119" s="257" t="s">
        <v>44</v>
      </c>
      <c r="O1119" s="91"/>
      <c r="P1119" s="244">
        <f>O1119*H1119</f>
        <v>0</v>
      </c>
      <c r="Q1119" s="244">
        <v>0</v>
      </c>
      <c r="R1119" s="244">
        <f>Q1119*H1119</f>
        <v>0</v>
      </c>
      <c r="S1119" s="244">
        <v>0</v>
      </c>
      <c r="T1119" s="245">
        <f>S1119*H1119</f>
        <v>0</v>
      </c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R1119" s="246" t="s">
        <v>234</v>
      </c>
      <c r="AT1119" s="246" t="s">
        <v>221</v>
      </c>
      <c r="AU1119" s="246" t="s">
        <v>214</v>
      </c>
      <c r="AY1119" s="15" t="s">
        <v>209</v>
      </c>
      <c r="BE1119" s="138">
        <f>IF(N1119="základní",J1119,0)</f>
        <v>0</v>
      </c>
      <c r="BF1119" s="138">
        <f>IF(N1119="snížená",J1119,0)</f>
        <v>0</v>
      </c>
      <c r="BG1119" s="138">
        <f>IF(N1119="zákl. přenesená",J1119,0)</f>
        <v>0</v>
      </c>
      <c r="BH1119" s="138">
        <f>IF(N1119="sníž. přenesená",J1119,0)</f>
        <v>0</v>
      </c>
      <c r="BI1119" s="138">
        <f>IF(N1119="nulová",J1119,0)</f>
        <v>0</v>
      </c>
      <c r="BJ1119" s="15" t="s">
        <v>84</v>
      </c>
      <c r="BK1119" s="138">
        <f>ROUND(I1119*H1119,2)</f>
        <v>0</v>
      </c>
      <c r="BL1119" s="15" t="s">
        <v>214</v>
      </c>
      <c r="BM1119" s="246" t="s">
        <v>2262</v>
      </c>
    </row>
    <row r="1120" spans="1:65" s="2" customFormat="1" ht="16.5" customHeight="1">
      <c r="A1120" s="38"/>
      <c r="B1120" s="39"/>
      <c r="C1120" s="247" t="s">
        <v>2263</v>
      </c>
      <c r="D1120" s="247" t="s">
        <v>221</v>
      </c>
      <c r="E1120" s="248" t="s">
        <v>377</v>
      </c>
      <c r="F1120" s="249" t="s">
        <v>378</v>
      </c>
      <c r="G1120" s="250" t="s">
        <v>379</v>
      </c>
      <c r="H1120" s="251">
        <v>1</v>
      </c>
      <c r="I1120" s="252"/>
      <c r="J1120" s="253">
        <f>ROUND(I1120*H1120,2)</f>
        <v>0</v>
      </c>
      <c r="K1120" s="254"/>
      <c r="L1120" s="255"/>
      <c r="M1120" s="256" t="s">
        <v>1</v>
      </c>
      <c r="N1120" s="257" t="s">
        <v>44</v>
      </c>
      <c r="O1120" s="91"/>
      <c r="P1120" s="244">
        <f>O1120*H1120</f>
        <v>0</v>
      </c>
      <c r="Q1120" s="244">
        <v>0.001</v>
      </c>
      <c r="R1120" s="244">
        <f>Q1120*H1120</f>
        <v>0.001</v>
      </c>
      <c r="S1120" s="244">
        <v>0</v>
      </c>
      <c r="T1120" s="245">
        <f>S1120*H1120</f>
        <v>0</v>
      </c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R1120" s="246" t="s">
        <v>234</v>
      </c>
      <c r="AT1120" s="246" t="s">
        <v>221</v>
      </c>
      <c r="AU1120" s="246" t="s">
        <v>214</v>
      </c>
      <c r="AY1120" s="15" t="s">
        <v>209</v>
      </c>
      <c r="BE1120" s="138">
        <f>IF(N1120="základní",J1120,0)</f>
        <v>0</v>
      </c>
      <c r="BF1120" s="138">
        <f>IF(N1120="snížená",J1120,0)</f>
        <v>0</v>
      </c>
      <c r="BG1120" s="138">
        <f>IF(N1120="zákl. přenesená",J1120,0)</f>
        <v>0</v>
      </c>
      <c r="BH1120" s="138">
        <f>IF(N1120="sníž. přenesená",J1120,0)</f>
        <v>0</v>
      </c>
      <c r="BI1120" s="138">
        <f>IF(N1120="nulová",J1120,0)</f>
        <v>0</v>
      </c>
      <c r="BJ1120" s="15" t="s">
        <v>84</v>
      </c>
      <c r="BK1120" s="138">
        <f>ROUND(I1120*H1120,2)</f>
        <v>0</v>
      </c>
      <c r="BL1120" s="15" t="s">
        <v>214</v>
      </c>
      <c r="BM1120" s="246" t="s">
        <v>2264</v>
      </c>
    </row>
    <row r="1121" spans="1:65" s="2" customFormat="1" ht="16.5" customHeight="1">
      <c r="A1121" s="38"/>
      <c r="B1121" s="39"/>
      <c r="C1121" s="247" t="s">
        <v>2265</v>
      </c>
      <c r="D1121" s="247" t="s">
        <v>221</v>
      </c>
      <c r="E1121" s="248" t="s">
        <v>382</v>
      </c>
      <c r="F1121" s="249" t="s">
        <v>383</v>
      </c>
      <c r="G1121" s="250" t="s">
        <v>239</v>
      </c>
      <c r="H1121" s="251">
        <v>1</v>
      </c>
      <c r="I1121" s="252"/>
      <c r="J1121" s="253">
        <f>ROUND(I1121*H1121,2)</f>
        <v>0</v>
      </c>
      <c r="K1121" s="254"/>
      <c r="L1121" s="255"/>
      <c r="M1121" s="256" t="s">
        <v>1</v>
      </c>
      <c r="N1121" s="257" t="s">
        <v>44</v>
      </c>
      <c r="O1121" s="91"/>
      <c r="P1121" s="244">
        <f>O1121*H1121</f>
        <v>0</v>
      </c>
      <c r="Q1121" s="244">
        <v>0</v>
      </c>
      <c r="R1121" s="244">
        <f>Q1121*H1121</f>
        <v>0</v>
      </c>
      <c r="S1121" s="244">
        <v>0</v>
      </c>
      <c r="T1121" s="245">
        <f>S1121*H1121</f>
        <v>0</v>
      </c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R1121" s="246" t="s">
        <v>234</v>
      </c>
      <c r="AT1121" s="246" t="s">
        <v>221</v>
      </c>
      <c r="AU1121" s="246" t="s">
        <v>214</v>
      </c>
      <c r="AY1121" s="15" t="s">
        <v>209</v>
      </c>
      <c r="BE1121" s="138">
        <f>IF(N1121="základní",J1121,0)</f>
        <v>0</v>
      </c>
      <c r="BF1121" s="138">
        <f>IF(N1121="snížená",J1121,0)</f>
        <v>0</v>
      </c>
      <c r="BG1121" s="138">
        <f>IF(N1121="zákl. přenesená",J1121,0)</f>
        <v>0</v>
      </c>
      <c r="BH1121" s="138">
        <f>IF(N1121="sníž. přenesená",J1121,0)</f>
        <v>0</v>
      </c>
      <c r="BI1121" s="138">
        <f>IF(N1121="nulová",J1121,0)</f>
        <v>0</v>
      </c>
      <c r="BJ1121" s="15" t="s">
        <v>84</v>
      </c>
      <c r="BK1121" s="138">
        <f>ROUND(I1121*H1121,2)</f>
        <v>0</v>
      </c>
      <c r="BL1121" s="15" t="s">
        <v>214</v>
      </c>
      <c r="BM1121" s="246" t="s">
        <v>2266</v>
      </c>
    </row>
    <row r="1122" spans="1:65" s="2" customFormat="1" ht="24.15" customHeight="1">
      <c r="A1122" s="38"/>
      <c r="B1122" s="39"/>
      <c r="C1122" s="234" t="s">
        <v>2267</v>
      </c>
      <c r="D1122" s="234" t="s">
        <v>210</v>
      </c>
      <c r="E1122" s="235" t="s">
        <v>386</v>
      </c>
      <c r="F1122" s="236" t="s">
        <v>387</v>
      </c>
      <c r="G1122" s="237" t="s">
        <v>246</v>
      </c>
      <c r="H1122" s="238">
        <v>1</v>
      </c>
      <c r="I1122" s="239"/>
      <c r="J1122" s="240">
        <f>ROUND(I1122*H1122,2)</f>
        <v>0</v>
      </c>
      <c r="K1122" s="241"/>
      <c r="L1122" s="41"/>
      <c r="M1122" s="242" t="s">
        <v>1</v>
      </c>
      <c r="N1122" s="243" t="s">
        <v>44</v>
      </c>
      <c r="O1122" s="91"/>
      <c r="P1122" s="244">
        <f>O1122*H1122</f>
        <v>0</v>
      </c>
      <c r="Q1122" s="244">
        <v>0</v>
      </c>
      <c r="R1122" s="244">
        <f>Q1122*H1122</f>
        <v>0</v>
      </c>
      <c r="S1122" s="244">
        <v>0</v>
      </c>
      <c r="T1122" s="245">
        <f>S1122*H1122</f>
        <v>0</v>
      </c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R1122" s="246" t="s">
        <v>214</v>
      </c>
      <c r="AT1122" s="246" t="s">
        <v>210</v>
      </c>
      <c r="AU1122" s="246" t="s">
        <v>214</v>
      </c>
      <c r="AY1122" s="15" t="s">
        <v>209</v>
      </c>
      <c r="BE1122" s="138">
        <f>IF(N1122="základní",J1122,0)</f>
        <v>0</v>
      </c>
      <c r="BF1122" s="138">
        <f>IF(N1122="snížená",J1122,0)</f>
        <v>0</v>
      </c>
      <c r="BG1122" s="138">
        <f>IF(N1122="zákl. přenesená",J1122,0)</f>
        <v>0</v>
      </c>
      <c r="BH1122" s="138">
        <f>IF(N1122="sníž. přenesená",J1122,0)</f>
        <v>0</v>
      </c>
      <c r="BI1122" s="138">
        <f>IF(N1122="nulová",J1122,0)</f>
        <v>0</v>
      </c>
      <c r="BJ1122" s="15" t="s">
        <v>84</v>
      </c>
      <c r="BK1122" s="138">
        <f>ROUND(I1122*H1122,2)</f>
        <v>0</v>
      </c>
      <c r="BL1122" s="15" t="s">
        <v>214</v>
      </c>
      <c r="BM1122" s="246" t="s">
        <v>2268</v>
      </c>
    </row>
    <row r="1123" spans="1:65" s="2" customFormat="1" ht="21.75" customHeight="1">
      <c r="A1123" s="38"/>
      <c r="B1123" s="39"/>
      <c r="C1123" s="247" t="s">
        <v>2269</v>
      </c>
      <c r="D1123" s="247" t="s">
        <v>221</v>
      </c>
      <c r="E1123" s="248" t="s">
        <v>390</v>
      </c>
      <c r="F1123" s="249" t="s">
        <v>391</v>
      </c>
      <c r="G1123" s="250" t="s">
        <v>392</v>
      </c>
      <c r="H1123" s="251">
        <v>1</v>
      </c>
      <c r="I1123" s="252"/>
      <c r="J1123" s="253">
        <f>ROUND(I1123*H1123,2)</f>
        <v>0</v>
      </c>
      <c r="K1123" s="254"/>
      <c r="L1123" s="255"/>
      <c r="M1123" s="256" t="s">
        <v>1</v>
      </c>
      <c r="N1123" s="257" t="s">
        <v>44</v>
      </c>
      <c r="O1123" s="91"/>
      <c r="P1123" s="244">
        <f>O1123*H1123</f>
        <v>0</v>
      </c>
      <c r="Q1123" s="244">
        <v>0</v>
      </c>
      <c r="R1123" s="244">
        <f>Q1123*H1123</f>
        <v>0</v>
      </c>
      <c r="S1123" s="244">
        <v>0</v>
      </c>
      <c r="T1123" s="245">
        <f>S1123*H1123</f>
        <v>0</v>
      </c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R1123" s="246" t="s">
        <v>234</v>
      </c>
      <c r="AT1123" s="246" t="s">
        <v>221</v>
      </c>
      <c r="AU1123" s="246" t="s">
        <v>214</v>
      </c>
      <c r="AY1123" s="15" t="s">
        <v>209</v>
      </c>
      <c r="BE1123" s="138">
        <f>IF(N1123="základní",J1123,0)</f>
        <v>0</v>
      </c>
      <c r="BF1123" s="138">
        <f>IF(N1123="snížená",J1123,0)</f>
        <v>0</v>
      </c>
      <c r="BG1123" s="138">
        <f>IF(N1123="zákl. přenesená",J1123,0)</f>
        <v>0</v>
      </c>
      <c r="BH1123" s="138">
        <f>IF(N1123="sníž. přenesená",J1123,0)</f>
        <v>0</v>
      </c>
      <c r="BI1123" s="138">
        <f>IF(N1123="nulová",J1123,0)</f>
        <v>0</v>
      </c>
      <c r="BJ1123" s="15" t="s">
        <v>84</v>
      </c>
      <c r="BK1123" s="138">
        <f>ROUND(I1123*H1123,2)</f>
        <v>0</v>
      </c>
      <c r="BL1123" s="15" t="s">
        <v>214</v>
      </c>
      <c r="BM1123" s="246" t="s">
        <v>2270</v>
      </c>
    </row>
    <row r="1124" spans="1:65" s="2" customFormat="1" ht="16.5" customHeight="1">
      <c r="A1124" s="38"/>
      <c r="B1124" s="39"/>
      <c r="C1124" s="247" t="s">
        <v>2271</v>
      </c>
      <c r="D1124" s="247" t="s">
        <v>221</v>
      </c>
      <c r="E1124" s="248" t="s">
        <v>395</v>
      </c>
      <c r="F1124" s="249" t="s">
        <v>396</v>
      </c>
      <c r="G1124" s="250" t="s">
        <v>239</v>
      </c>
      <c r="H1124" s="251">
        <v>1</v>
      </c>
      <c r="I1124" s="252"/>
      <c r="J1124" s="253">
        <f>ROUND(I1124*H1124,2)</f>
        <v>0</v>
      </c>
      <c r="K1124" s="254"/>
      <c r="L1124" s="255"/>
      <c r="M1124" s="256" t="s">
        <v>1</v>
      </c>
      <c r="N1124" s="257" t="s">
        <v>44</v>
      </c>
      <c r="O1124" s="91"/>
      <c r="P1124" s="244">
        <f>O1124*H1124</f>
        <v>0</v>
      </c>
      <c r="Q1124" s="244">
        <v>1E-05</v>
      </c>
      <c r="R1124" s="244">
        <f>Q1124*H1124</f>
        <v>1E-05</v>
      </c>
      <c r="S1124" s="244">
        <v>0</v>
      </c>
      <c r="T1124" s="245">
        <f>S1124*H1124</f>
        <v>0</v>
      </c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R1124" s="246" t="s">
        <v>234</v>
      </c>
      <c r="AT1124" s="246" t="s">
        <v>221</v>
      </c>
      <c r="AU1124" s="246" t="s">
        <v>214</v>
      </c>
      <c r="AY1124" s="15" t="s">
        <v>209</v>
      </c>
      <c r="BE1124" s="138">
        <f>IF(N1124="základní",J1124,0)</f>
        <v>0</v>
      </c>
      <c r="BF1124" s="138">
        <f>IF(N1124="snížená",J1124,0)</f>
        <v>0</v>
      </c>
      <c r="BG1124" s="138">
        <f>IF(N1124="zákl. přenesená",J1124,0)</f>
        <v>0</v>
      </c>
      <c r="BH1124" s="138">
        <f>IF(N1124="sníž. přenesená",J1124,0)</f>
        <v>0</v>
      </c>
      <c r="BI1124" s="138">
        <f>IF(N1124="nulová",J1124,0)</f>
        <v>0</v>
      </c>
      <c r="BJ1124" s="15" t="s">
        <v>84</v>
      </c>
      <c r="BK1124" s="138">
        <f>ROUND(I1124*H1124,2)</f>
        <v>0</v>
      </c>
      <c r="BL1124" s="15" t="s">
        <v>214</v>
      </c>
      <c r="BM1124" s="246" t="s">
        <v>2272</v>
      </c>
    </row>
    <row r="1125" spans="1:65" s="2" customFormat="1" ht="16.5" customHeight="1">
      <c r="A1125" s="38"/>
      <c r="B1125" s="39"/>
      <c r="C1125" s="247" t="s">
        <v>2273</v>
      </c>
      <c r="D1125" s="247" t="s">
        <v>221</v>
      </c>
      <c r="E1125" s="248" t="s">
        <v>2274</v>
      </c>
      <c r="F1125" s="249" t="s">
        <v>2275</v>
      </c>
      <c r="G1125" s="250" t="s">
        <v>239</v>
      </c>
      <c r="H1125" s="251">
        <v>1</v>
      </c>
      <c r="I1125" s="252"/>
      <c r="J1125" s="253">
        <f>ROUND(I1125*H1125,2)</f>
        <v>0</v>
      </c>
      <c r="K1125" s="254"/>
      <c r="L1125" s="255"/>
      <c r="M1125" s="256" t="s">
        <v>1</v>
      </c>
      <c r="N1125" s="257" t="s">
        <v>44</v>
      </c>
      <c r="O1125" s="91"/>
      <c r="P1125" s="244">
        <f>O1125*H1125</f>
        <v>0</v>
      </c>
      <c r="Q1125" s="244">
        <v>0</v>
      </c>
      <c r="R1125" s="244">
        <f>Q1125*H1125</f>
        <v>0</v>
      </c>
      <c r="S1125" s="244">
        <v>0</v>
      </c>
      <c r="T1125" s="245">
        <f>S1125*H1125</f>
        <v>0</v>
      </c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R1125" s="246" t="s">
        <v>234</v>
      </c>
      <c r="AT1125" s="246" t="s">
        <v>221</v>
      </c>
      <c r="AU1125" s="246" t="s">
        <v>214</v>
      </c>
      <c r="AY1125" s="15" t="s">
        <v>209</v>
      </c>
      <c r="BE1125" s="138">
        <f>IF(N1125="základní",J1125,0)</f>
        <v>0</v>
      </c>
      <c r="BF1125" s="138">
        <f>IF(N1125="snížená",J1125,0)</f>
        <v>0</v>
      </c>
      <c r="BG1125" s="138">
        <f>IF(N1125="zákl. přenesená",J1125,0)</f>
        <v>0</v>
      </c>
      <c r="BH1125" s="138">
        <f>IF(N1125="sníž. přenesená",J1125,0)</f>
        <v>0</v>
      </c>
      <c r="BI1125" s="138">
        <f>IF(N1125="nulová",J1125,0)</f>
        <v>0</v>
      </c>
      <c r="BJ1125" s="15" t="s">
        <v>84</v>
      </c>
      <c r="BK1125" s="138">
        <f>ROUND(I1125*H1125,2)</f>
        <v>0</v>
      </c>
      <c r="BL1125" s="15" t="s">
        <v>214</v>
      </c>
      <c r="BM1125" s="246" t="s">
        <v>2276</v>
      </c>
    </row>
    <row r="1126" spans="1:65" s="2" customFormat="1" ht="16.5" customHeight="1">
      <c r="A1126" s="38"/>
      <c r="B1126" s="39"/>
      <c r="C1126" s="234" t="s">
        <v>2277</v>
      </c>
      <c r="D1126" s="234" t="s">
        <v>210</v>
      </c>
      <c r="E1126" s="235" t="s">
        <v>403</v>
      </c>
      <c r="F1126" s="236" t="s">
        <v>404</v>
      </c>
      <c r="G1126" s="237" t="s">
        <v>239</v>
      </c>
      <c r="H1126" s="238">
        <v>1</v>
      </c>
      <c r="I1126" s="239"/>
      <c r="J1126" s="240">
        <f>ROUND(I1126*H1126,2)</f>
        <v>0</v>
      </c>
      <c r="K1126" s="241"/>
      <c r="L1126" s="41"/>
      <c r="M1126" s="242" t="s">
        <v>1</v>
      </c>
      <c r="N1126" s="243" t="s">
        <v>44</v>
      </c>
      <c r="O1126" s="91"/>
      <c r="P1126" s="244">
        <f>O1126*H1126</f>
        <v>0</v>
      </c>
      <c r="Q1126" s="244">
        <v>0</v>
      </c>
      <c r="R1126" s="244">
        <f>Q1126*H1126</f>
        <v>0</v>
      </c>
      <c r="S1126" s="244">
        <v>0</v>
      </c>
      <c r="T1126" s="245">
        <f>S1126*H1126</f>
        <v>0</v>
      </c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R1126" s="246" t="s">
        <v>214</v>
      </c>
      <c r="AT1126" s="246" t="s">
        <v>210</v>
      </c>
      <c r="AU1126" s="246" t="s">
        <v>214</v>
      </c>
      <c r="AY1126" s="15" t="s">
        <v>209</v>
      </c>
      <c r="BE1126" s="138">
        <f>IF(N1126="základní",J1126,0)</f>
        <v>0</v>
      </c>
      <c r="BF1126" s="138">
        <f>IF(N1126="snížená",J1126,0)</f>
        <v>0</v>
      </c>
      <c r="BG1126" s="138">
        <f>IF(N1126="zákl. přenesená",J1126,0)</f>
        <v>0</v>
      </c>
      <c r="BH1126" s="138">
        <f>IF(N1126="sníž. přenesená",J1126,0)</f>
        <v>0</v>
      </c>
      <c r="BI1126" s="138">
        <f>IF(N1126="nulová",J1126,0)</f>
        <v>0</v>
      </c>
      <c r="BJ1126" s="15" t="s">
        <v>84</v>
      </c>
      <c r="BK1126" s="138">
        <f>ROUND(I1126*H1126,2)</f>
        <v>0</v>
      </c>
      <c r="BL1126" s="15" t="s">
        <v>214</v>
      </c>
      <c r="BM1126" s="246" t="s">
        <v>2278</v>
      </c>
    </row>
    <row r="1127" spans="1:65" s="2" customFormat="1" ht="16.5" customHeight="1">
      <c r="A1127" s="38"/>
      <c r="B1127" s="39"/>
      <c r="C1127" s="247" t="s">
        <v>2279</v>
      </c>
      <c r="D1127" s="247" t="s">
        <v>221</v>
      </c>
      <c r="E1127" s="248" t="s">
        <v>1067</v>
      </c>
      <c r="F1127" s="249" t="s">
        <v>1068</v>
      </c>
      <c r="G1127" s="250" t="s">
        <v>239</v>
      </c>
      <c r="H1127" s="251">
        <v>1</v>
      </c>
      <c r="I1127" s="252"/>
      <c r="J1127" s="253">
        <f>ROUND(I1127*H1127,2)</f>
        <v>0</v>
      </c>
      <c r="K1127" s="254"/>
      <c r="L1127" s="255"/>
      <c r="M1127" s="256" t="s">
        <v>1</v>
      </c>
      <c r="N1127" s="257" t="s">
        <v>44</v>
      </c>
      <c r="O1127" s="91"/>
      <c r="P1127" s="244">
        <f>O1127*H1127</f>
        <v>0</v>
      </c>
      <c r="Q1127" s="244">
        <v>0</v>
      </c>
      <c r="R1127" s="244">
        <f>Q1127*H1127</f>
        <v>0</v>
      </c>
      <c r="S1127" s="244">
        <v>0</v>
      </c>
      <c r="T1127" s="245">
        <f>S1127*H1127</f>
        <v>0</v>
      </c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R1127" s="246" t="s">
        <v>234</v>
      </c>
      <c r="AT1127" s="246" t="s">
        <v>221</v>
      </c>
      <c r="AU1127" s="246" t="s">
        <v>214</v>
      </c>
      <c r="AY1127" s="15" t="s">
        <v>209</v>
      </c>
      <c r="BE1127" s="138">
        <f>IF(N1127="základní",J1127,0)</f>
        <v>0</v>
      </c>
      <c r="BF1127" s="138">
        <f>IF(N1127="snížená",J1127,0)</f>
        <v>0</v>
      </c>
      <c r="BG1127" s="138">
        <f>IF(N1127="zákl. přenesená",J1127,0)</f>
        <v>0</v>
      </c>
      <c r="BH1127" s="138">
        <f>IF(N1127="sníž. přenesená",J1127,0)</f>
        <v>0</v>
      </c>
      <c r="BI1127" s="138">
        <f>IF(N1127="nulová",J1127,0)</f>
        <v>0</v>
      </c>
      <c r="BJ1127" s="15" t="s">
        <v>84</v>
      </c>
      <c r="BK1127" s="138">
        <f>ROUND(I1127*H1127,2)</f>
        <v>0</v>
      </c>
      <c r="BL1127" s="15" t="s">
        <v>214</v>
      </c>
      <c r="BM1127" s="246" t="s">
        <v>2280</v>
      </c>
    </row>
    <row r="1128" spans="1:63" s="13" customFormat="1" ht="20.85" customHeight="1">
      <c r="A1128" s="13"/>
      <c r="B1128" s="260"/>
      <c r="C1128" s="261"/>
      <c r="D1128" s="262" t="s">
        <v>78</v>
      </c>
      <c r="E1128" s="262" t="s">
        <v>2281</v>
      </c>
      <c r="F1128" s="262" t="s">
        <v>2282</v>
      </c>
      <c r="G1128" s="261"/>
      <c r="H1128" s="261"/>
      <c r="I1128" s="263"/>
      <c r="J1128" s="264">
        <f>BK1128</f>
        <v>0</v>
      </c>
      <c r="K1128" s="261"/>
      <c r="L1128" s="265"/>
      <c r="M1128" s="266"/>
      <c r="N1128" s="267"/>
      <c r="O1128" s="267"/>
      <c r="P1128" s="268">
        <f>P1129+SUM(P1130:P1153)+P1186</f>
        <v>0</v>
      </c>
      <c r="Q1128" s="267"/>
      <c r="R1128" s="268">
        <f>R1129+SUM(R1130:R1153)+R1186</f>
        <v>49.925450000000005</v>
      </c>
      <c r="S1128" s="267"/>
      <c r="T1128" s="269">
        <f>T1129+SUM(T1130:T1153)+T1186</f>
        <v>0</v>
      </c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R1128" s="270" t="s">
        <v>84</v>
      </c>
      <c r="AT1128" s="271" t="s">
        <v>78</v>
      </c>
      <c r="AU1128" s="271" t="s">
        <v>214</v>
      </c>
      <c r="AY1128" s="270" t="s">
        <v>209</v>
      </c>
      <c r="BK1128" s="272">
        <f>BK1129+SUM(BK1130:BK1153)+BK1186</f>
        <v>0</v>
      </c>
    </row>
    <row r="1129" spans="1:65" s="2" customFormat="1" ht="16.5" customHeight="1">
      <c r="A1129" s="38"/>
      <c r="B1129" s="39"/>
      <c r="C1129" s="247" t="s">
        <v>2283</v>
      </c>
      <c r="D1129" s="247" t="s">
        <v>221</v>
      </c>
      <c r="E1129" s="248" t="s">
        <v>947</v>
      </c>
      <c r="F1129" s="249" t="s">
        <v>948</v>
      </c>
      <c r="G1129" s="250" t="s">
        <v>239</v>
      </c>
      <c r="H1129" s="251">
        <v>1</v>
      </c>
      <c r="I1129" s="252"/>
      <c r="J1129" s="253">
        <f>ROUND(I1129*H1129,2)</f>
        <v>0</v>
      </c>
      <c r="K1129" s="254"/>
      <c r="L1129" s="255"/>
      <c r="M1129" s="256" t="s">
        <v>1</v>
      </c>
      <c r="N1129" s="257" t="s">
        <v>44</v>
      </c>
      <c r="O1129" s="91"/>
      <c r="P1129" s="244">
        <f>O1129*H1129</f>
        <v>0</v>
      </c>
      <c r="Q1129" s="244">
        <v>0</v>
      </c>
      <c r="R1129" s="244">
        <f>Q1129*H1129</f>
        <v>0</v>
      </c>
      <c r="S1129" s="244">
        <v>0</v>
      </c>
      <c r="T1129" s="245">
        <f>S1129*H1129</f>
        <v>0</v>
      </c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R1129" s="246" t="s">
        <v>234</v>
      </c>
      <c r="AT1129" s="246" t="s">
        <v>221</v>
      </c>
      <c r="AU1129" s="246" t="s">
        <v>497</v>
      </c>
      <c r="AY1129" s="15" t="s">
        <v>209</v>
      </c>
      <c r="BE1129" s="138">
        <f>IF(N1129="základní",J1129,0)</f>
        <v>0</v>
      </c>
      <c r="BF1129" s="138">
        <f>IF(N1129="snížená",J1129,0)</f>
        <v>0</v>
      </c>
      <c r="BG1129" s="138">
        <f>IF(N1129="zákl. přenesená",J1129,0)</f>
        <v>0</v>
      </c>
      <c r="BH1129" s="138">
        <f>IF(N1129="sníž. přenesená",J1129,0)</f>
        <v>0</v>
      </c>
      <c r="BI1129" s="138">
        <f>IF(N1129="nulová",J1129,0)</f>
        <v>0</v>
      </c>
      <c r="BJ1129" s="15" t="s">
        <v>84</v>
      </c>
      <c r="BK1129" s="138">
        <f>ROUND(I1129*H1129,2)</f>
        <v>0</v>
      </c>
      <c r="BL1129" s="15" t="s">
        <v>214</v>
      </c>
      <c r="BM1129" s="246" t="s">
        <v>2284</v>
      </c>
    </row>
    <row r="1130" spans="1:65" s="2" customFormat="1" ht="24.15" customHeight="1">
      <c r="A1130" s="38"/>
      <c r="B1130" s="39"/>
      <c r="C1130" s="234" t="s">
        <v>2285</v>
      </c>
      <c r="D1130" s="234" t="s">
        <v>210</v>
      </c>
      <c r="E1130" s="235" t="s">
        <v>951</v>
      </c>
      <c r="F1130" s="236" t="s">
        <v>387</v>
      </c>
      <c r="G1130" s="237" t="s">
        <v>246</v>
      </c>
      <c r="H1130" s="238">
        <v>20</v>
      </c>
      <c r="I1130" s="239"/>
      <c r="J1130" s="240">
        <f>ROUND(I1130*H1130,2)</f>
        <v>0</v>
      </c>
      <c r="K1130" s="241"/>
      <c r="L1130" s="41"/>
      <c r="M1130" s="242" t="s">
        <v>1</v>
      </c>
      <c r="N1130" s="243" t="s">
        <v>44</v>
      </c>
      <c r="O1130" s="91"/>
      <c r="P1130" s="244">
        <f>O1130*H1130</f>
        <v>0</v>
      </c>
      <c r="Q1130" s="244">
        <v>0</v>
      </c>
      <c r="R1130" s="244">
        <f>Q1130*H1130</f>
        <v>0</v>
      </c>
      <c r="S1130" s="244">
        <v>0</v>
      </c>
      <c r="T1130" s="245">
        <f>S1130*H1130</f>
        <v>0</v>
      </c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R1130" s="246" t="s">
        <v>214</v>
      </c>
      <c r="AT1130" s="246" t="s">
        <v>210</v>
      </c>
      <c r="AU1130" s="246" t="s">
        <v>497</v>
      </c>
      <c r="AY1130" s="15" t="s">
        <v>209</v>
      </c>
      <c r="BE1130" s="138">
        <f>IF(N1130="základní",J1130,0)</f>
        <v>0</v>
      </c>
      <c r="BF1130" s="138">
        <f>IF(N1130="snížená",J1130,0)</f>
        <v>0</v>
      </c>
      <c r="BG1130" s="138">
        <f>IF(N1130="zákl. přenesená",J1130,0)</f>
        <v>0</v>
      </c>
      <c r="BH1130" s="138">
        <f>IF(N1130="sníž. přenesená",J1130,0)</f>
        <v>0</v>
      </c>
      <c r="BI1130" s="138">
        <f>IF(N1130="nulová",J1130,0)</f>
        <v>0</v>
      </c>
      <c r="BJ1130" s="15" t="s">
        <v>84</v>
      </c>
      <c r="BK1130" s="138">
        <f>ROUND(I1130*H1130,2)</f>
        <v>0</v>
      </c>
      <c r="BL1130" s="15" t="s">
        <v>214</v>
      </c>
      <c r="BM1130" s="246" t="s">
        <v>2286</v>
      </c>
    </row>
    <row r="1131" spans="1:65" s="2" customFormat="1" ht="16.5" customHeight="1">
      <c r="A1131" s="38"/>
      <c r="B1131" s="39"/>
      <c r="C1131" s="247" t="s">
        <v>2287</v>
      </c>
      <c r="D1131" s="247" t="s">
        <v>221</v>
      </c>
      <c r="E1131" s="248" t="s">
        <v>954</v>
      </c>
      <c r="F1131" s="249" t="s">
        <v>955</v>
      </c>
      <c r="G1131" s="250" t="s">
        <v>239</v>
      </c>
      <c r="H1131" s="251">
        <v>1</v>
      </c>
      <c r="I1131" s="252"/>
      <c r="J1131" s="253">
        <f>ROUND(I1131*H1131,2)</f>
        <v>0</v>
      </c>
      <c r="K1131" s="254"/>
      <c r="L1131" s="255"/>
      <c r="M1131" s="256" t="s">
        <v>1</v>
      </c>
      <c r="N1131" s="257" t="s">
        <v>44</v>
      </c>
      <c r="O1131" s="91"/>
      <c r="P1131" s="244">
        <f>O1131*H1131</f>
        <v>0</v>
      </c>
      <c r="Q1131" s="244">
        <v>0.00015</v>
      </c>
      <c r="R1131" s="244">
        <f>Q1131*H1131</f>
        <v>0.00015</v>
      </c>
      <c r="S1131" s="244">
        <v>0</v>
      </c>
      <c r="T1131" s="245">
        <f>S1131*H1131</f>
        <v>0</v>
      </c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R1131" s="246" t="s">
        <v>234</v>
      </c>
      <c r="AT1131" s="246" t="s">
        <v>221</v>
      </c>
      <c r="AU1131" s="246" t="s">
        <v>497</v>
      </c>
      <c r="AY1131" s="15" t="s">
        <v>209</v>
      </c>
      <c r="BE1131" s="138">
        <f>IF(N1131="základní",J1131,0)</f>
        <v>0</v>
      </c>
      <c r="BF1131" s="138">
        <f>IF(N1131="snížená",J1131,0)</f>
        <v>0</v>
      </c>
      <c r="BG1131" s="138">
        <f>IF(N1131="zákl. přenesená",J1131,0)</f>
        <v>0</v>
      </c>
      <c r="BH1131" s="138">
        <f>IF(N1131="sníž. přenesená",J1131,0)</f>
        <v>0</v>
      </c>
      <c r="BI1131" s="138">
        <f>IF(N1131="nulová",J1131,0)</f>
        <v>0</v>
      </c>
      <c r="BJ1131" s="15" t="s">
        <v>84</v>
      </c>
      <c r="BK1131" s="138">
        <f>ROUND(I1131*H1131,2)</f>
        <v>0</v>
      </c>
      <c r="BL1131" s="15" t="s">
        <v>214</v>
      </c>
      <c r="BM1131" s="246" t="s">
        <v>2288</v>
      </c>
    </row>
    <row r="1132" spans="1:65" s="2" customFormat="1" ht="16.5" customHeight="1">
      <c r="A1132" s="38"/>
      <c r="B1132" s="39"/>
      <c r="C1132" s="247" t="s">
        <v>2289</v>
      </c>
      <c r="D1132" s="247" t="s">
        <v>221</v>
      </c>
      <c r="E1132" s="248" t="s">
        <v>958</v>
      </c>
      <c r="F1132" s="249" t="s">
        <v>378</v>
      </c>
      <c r="G1132" s="250" t="s">
        <v>379</v>
      </c>
      <c r="H1132" s="251">
        <v>20</v>
      </c>
      <c r="I1132" s="252"/>
      <c r="J1132" s="253">
        <f>ROUND(I1132*H1132,2)</f>
        <v>0</v>
      </c>
      <c r="K1132" s="254"/>
      <c r="L1132" s="255"/>
      <c r="M1132" s="256" t="s">
        <v>1</v>
      </c>
      <c r="N1132" s="257" t="s">
        <v>44</v>
      </c>
      <c r="O1132" s="91"/>
      <c r="P1132" s="244">
        <f>O1132*H1132</f>
        <v>0</v>
      </c>
      <c r="Q1132" s="244">
        <v>0.001</v>
      </c>
      <c r="R1132" s="244">
        <f>Q1132*H1132</f>
        <v>0.02</v>
      </c>
      <c r="S1132" s="244">
        <v>0</v>
      </c>
      <c r="T1132" s="245">
        <f>S1132*H1132</f>
        <v>0</v>
      </c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R1132" s="246" t="s">
        <v>234</v>
      </c>
      <c r="AT1132" s="246" t="s">
        <v>221</v>
      </c>
      <c r="AU1132" s="246" t="s">
        <v>497</v>
      </c>
      <c r="AY1132" s="15" t="s">
        <v>209</v>
      </c>
      <c r="BE1132" s="138">
        <f>IF(N1132="základní",J1132,0)</f>
        <v>0</v>
      </c>
      <c r="BF1132" s="138">
        <f>IF(N1132="snížená",J1132,0)</f>
        <v>0</v>
      </c>
      <c r="BG1132" s="138">
        <f>IF(N1132="zákl. přenesená",J1132,0)</f>
        <v>0</v>
      </c>
      <c r="BH1132" s="138">
        <f>IF(N1132="sníž. přenesená",J1132,0)</f>
        <v>0</v>
      </c>
      <c r="BI1132" s="138">
        <f>IF(N1132="nulová",J1132,0)</f>
        <v>0</v>
      </c>
      <c r="BJ1132" s="15" t="s">
        <v>84</v>
      </c>
      <c r="BK1132" s="138">
        <f>ROUND(I1132*H1132,2)</f>
        <v>0</v>
      </c>
      <c r="BL1132" s="15" t="s">
        <v>214</v>
      </c>
      <c r="BM1132" s="246" t="s">
        <v>2290</v>
      </c>
    </row>
    <row r="1133" spans="1:65" s="2" customFormat="1" ht="24.15" customHeight="1">
      <c r="A1133" s="38"/>
      <c r="B1133" s="39"/>
      <c r="C1133" s="234" t="s">
        <v>2291</v>
      </c>
      <c r="D1133" s="234" t="s">
        <v>210</v>
      </c>
      <c r="E1133" s="235" t="s">
        <v>961</v>
      </c>
      <c r="F1133" s="236" t="s">
        <v>962</v>
      </c>
      <c r="G1133" s="237" t="s">
        <v>246</v>
      </c>
      <c r="H1133" s="238">
        <v>20</v>
      </c>
      <c r="I1133" s="239"/>
      <c r="J1133" s="240">
        <f>ROUND(I1133*H1133,2)</f>
        <v>0</v>
      </c>
      <c r="K1133" s="241"/>
      <c r="L1133" s="41"/>
      <c r="M1133" s="242" t="s">
        <v>1</v>
      </c>
      <c r="N1133" s="243" t="s">
        <v>44</v>
      </c>
      <c r="O1133" s="91"/>
      <c r="P1133" s="244">
        <f>O1133*H1133</f>
        <v>0</v>
      </c>
      <c r="Q1133" s="244">
        <v>0</v>
      </c>
      <c r="R1133" s="244">
        <f>Q1133*H1133</f>
        <v>0</v>
      </c>
      <c r="S1133" s="244">
        <v>0</v>
      </c>
      <c r="T1133" s="245">
        <f>S1133*H1133</f>
        <v>0</v>
      </c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R1133" s="246" t="s">
        <v>214</v>
      </c>
      <c r="AT1133" s="246" t="s">
        <v>210</v>
      </c>
      <c r="AU1133" s="246" t="s">
        <v>497</v>
      </c>
      <c r="AY1133" s="15" t="s">
        <v>209</v>
      </c>
      <c r="BE1133" s="138">
        <f>IF(N1133="základní",J1133,0)</f>
        <v>0</v>
      </c>
      <c r="BF1133" s="138">
        <f>IF(N1133="snížená",J1133,0)</f>
        <v>0</v>
      </c>
      <c r="BG1133" s="138">
        <f>IF(N1133="zákl. přenesená",J1133,0)</f>
        <v>0</v>
      </c>
      <c r="BH1133" s="138">
        <f>IF(N1133="sníž. přenesená",J1133,0)</f>
        <v>0</v>
      </c>
      <c r="BI1133" s="138">
        <f>IF(N1133="nulová",J1133,0)</f>
        <v>0</v>
      </c>
      <c r="BJ1133" s="15" t="s">
        <v>84</v>
      </c>
      <c r="BK1133" s="138">
        <f>ROUND(I1133*H1133,2)</f>
        <v>0</v>
      </c>
      <c r="BL1133" s="15" t="s">
        <v>214</v>
      </c>
      <c r="BM1133" s="246" t="s">
        <v>2292</v>
      </c>
    </row>
    <row r="1134" spans="1:65" s="2" customFormat="1" ht="24.15" customHeight="1">
      <c r="A1134" s="38"/>
      <c r="B1134" s="39"/>
      <c r="C1134" s="234" t="s">
        <v>2293</v>
      </c>
      <c r="D1134" s="234" t="s">
        <v>210</v>
      </c>
      <c r="E1134" s="235" t="s">
        <v>965</v>
      </c>
      <c r="F1134" s="236" t="s">
        <v>966</v>
      </c>
      <c r="G1134" s="237" t="s">
        <v>246</v>
      </c>
      <c r="H1134" s="238">
        <v>20</v>
      </c>
      <c r="I1134" s="239"/>
      <c r="J1134" s="240">
        <f>ROUND(I1134*H1134,2)</f>
        <v>0</v>
      </c>
      <c r="K1134" s="241"/>
      <c r="L1134" s="41"/>
      <c r="M1134" s="242" t="s">
        <v>1</v>
      </c>
      <c r="N1134" s="243" t="s">
        <v>44</v>
      </c>
      <c r="O1134" s="91"/>
      <c r="P1134" s="244">
        <f>O1134*H1134</f>
        <v>0</v>
      </c>
      <c r="Q1134" s="244">
        <v>0</v>
      </c>
      <c r="R1134" s="244">
        <f>Q1134*H1134</f>
        <v>0</v>
      </c>
      <c r="S1134" s="244">
        <v>0</v>
      </c>
      <c r="T1134" s="245">
        <f>S1134*H1134</f>
        <v>0</v>
      </c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R1134" s="246" t="s">
        <v>214</v>
      </c>
      <c r="AT1134" s="246" t="s">
        <v>210</v>
      </c>
      <c r="AU1134" s="246" t="s">
        <v>497</v>
      </c>
      <c r="AY1134" s="15" t="s">
        <v>209</v>
      </c>
      <c r="BE1134" s="138">
        <f>IF(N1134="základní",J1134,0)</f>
        <v>0</v>
      </c>
      <c r="BF1134" s="138">
        <f>IF(N1134="snížená",J1134,0)</f>
        <v>0</v>
      </c>
      <c r="BG1134" s="138">
        <f>IF(N1134="zákl. přenesená",J1134,0)</f>
        <v>0</v>
      </c>
      <c r="BH1134" s="138">
        <f>IF(N1134="sníž. přenesená",J1134,0)</f>
        <v>0</v>
      </c>
      <c r="BI1134" s="138">
        <f>IF(N1134="nulová",J1134,0)</f>
        <v>0</v>
      </c>
      <c r="BJ1134" s="15" t="s">
        <v>84</v>
      </c>
      <c r="BK1134" s="138">
        <f>ROUND(I1134*H1134,2)</f>
        <v>0</v>
      </c>
      <c r="BL1134" s="15" t="s">
        <v>214</v>
      </c>
      <c r="BM1134" s="246" t="s">
        <v>2294</v>
      </c>
    </row>
    <row r="1135" spans="1:65" s="2" customFormat="1" ht="24.15" customHeight="1">
      <c r="A1135" s="38"/>
      <c r="B1135" s="39"/>
      <c r="C1135" s="234" t="s">
        <v>2295</v>
      </c>
      <c r="D1135" s="234" t="s">
        <v>210</v>
      </c>
      <c r="E1135" s="235" t="s">
        <v>471</v>
      </c>
      <c r="F1135" s="236" t="s">
        <v>472</v>
      </c>
      <c r="G1135" s="237" t="s">
        <v>282</v>
      </c>
      <c r="H1135" s="238">
        <v>18.5</v>
      </c>
      <c r="I1135" s="239"/>
      <c r="J1135" s="240">
        <f>ROUND(I1135*H1135,2)</f>
        <v>0</v>
      </c>
      <c r="K1135" s="241"/>
      <c r="L1135" s="41"/>
      <c r="M1135" s="242" t="s">
        <v>1</v>
      </c>
      <c r="N1135" s="243" t="s">
        <v>44</v>
      </c>
      <c r="O1135" s="91"/>
      <c r="P1135" s="244">
        <f>O1135*H1135</f>
        <v>0</v>
      </c>
      <c r="Q1135" s="244">
        <v>0</v>
      </c>
      <c r="R1135" s="244">
        <f>Q1135*H1135</f>
        <v>0</v>
      </c>
      <c r="S1135" s="244">
        <v>0</v>
      </c>
      <c r="T1135" s="245">
        <f>S1135*H1135</f>
        <v>0</v>
      </c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R1135" s="246" t="s">
        <v>214</v>
      </c>
      <c r="AT1135" s="246" t="s">
        <v>210</v>
      </c>
      <c r="AU1135" s="246" t="s">
        <v>497</v>
      </c>
      <c r="AY1135" s="15" t="s">
        <v>209</v>
      </c>
      <c r="BE1135" s="138">
        <f>IF(N1135="základní",J1135,0)</f>
        <v>0</v>
      </c>
      <c r="BF1135" s="138">
        <f>IF(N1135="snížená",J1135,0)</f>
        <v>0</v>
      </c>
      <c r="BG1135" s="138">
        <f>IF(N1135="zákl. přenesená",J1135,0)</f>
        <v>0</v>
      </c>
      <c r="BH1135" s="138">
        <f>IF(N1135="sníž. přenesená",J1135,0)</f>
        <v>0</v>
      </c>
      <c r="BI1135" s="138">
        <f>IF(N1135="nulová",J1135,0)</f>
        <v>0</v>
      </c>
      <c r="BJ1135" s="15" t="s">
        <v>84</v>
      </c>
      <c r="BK1135" s="138">
        <f>ROUND(I1135*H1135,2)</f>
        <v>0</v>
      </c>
      <c r="BL1135" s="15" t="s">
        <v>214</v>
      </c>
      <c r="BM1135" s="246" t="s">
        <v>2296</v>
      </c>
    </row>
    <row r="1136" spans="1:65" s="2" customFormat="1" ht="24.15" customHeight="1">
      <c r="A1136" s="38"/>
      <c r="B1136" s="39"/>
      <c r="C1136" s="234" t="s">
        <v>2297</v>
      </c>
      <c r="D1136" s="234" t="s">
        <v>210</v>
      </c>
      <c r="E1136" s="235" t="s">
        <v>897</v>
      </c>
      <c r="F1136" s="236" t="s">
        <v>898</v>
      </c>
      <c r="G1136" s="237" t="s">
        <v>246</v>
      </c>
      <c r="H1136" s="238">
        <v>37</v>
      </c>
      <c r="I1136" s="239"/>
      <c r="J1136" s="240">
        <f>ROUND(I1136*H1136,2)</f>
        <v>0</v>
      </c>
      <c r="K1136" s="241"/>
      <c r="L1136" s="41"/>
      <c r="M1136" s="242" t="s">
        <v>1</v>
      </c>
      <c r="N1136" s="243" t="s">
        <v>44</v>
      </c>
      <c r="O1136" s="91"/>
      <c r="P1136" s="244">
        <f>O1136*H1136</f>
        <v>0</v>
      </c>
      <c r="Q1136" s="244">
        <v>0</v>
      </c>
      <c r="R1136" s="244">
        <f>Q1136*H1136</f>
        <v>0</v>
      </c>
      <c r="S1136" s="244">
        <v>0</v>
      </c>
      <c r="T1136" s="245">
        <f>S1136*H1136</f>
        <v>0</v>
      </c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R1136" s="246" t="s">
        <v>214</v>
      </c>
      <c r="AT1136" s="246" t="s">
        <v>210</v>
      </c>
      <c r="AU1136" s="246" t="s">
        <v>497</v>
      </c>
      <c r="AY1136" s="15" t="s">
        <v>209</v>
      </c>
      <c r="BE1136" s="138">
        <f>IF(N1136="základní",J1136,0)</f>
        <v>0</v>
      </c>
      <c r="BF1136" s="138">
        <f>IF(N1136="snížená",J1136,0)</f>
        <v>0</v>
      </c>
      <c r="BG1136" s="138">
        <f>IF(N1136="zákl. přenesená",J1136,0)</f>
        <v>0</v>
      </c>
      <c r="BH1136" s="138">
        <f>IF(N1136="sníž. přenesená",J1136,0)</f>
        <v>0</v>
      </c>
      <c r="BI1136" s="138">
        <f>IF(N1136="nulová",J1136,0)</f>
        <v>0</v>
      </c>
      <c r="BJ1136" s="15" t="s">
        <v>84</v>
      </c>
      <c r="BK1136" s="138">
        <f>ROUND(I1136*H1136,2)</f>
        <v>0</v>
      </c>
      <c r="BL1136" s="15" t="s">
        <v>214</v>
      </c>
      <c r="BM1136" s="246" t="s">
        <v>2298</v>
      </c>
    </row>
    <row r="1137" spans="1:65" s="2" customFormat="1" ht="24.15" customHeight="1">
      <c r="A1137" s="38"/>
      <c r="B1137" s="39"/>
      <c r="C1137" s="247" t="s">
        <v>2299</v>
      </c>
      <c r="D1137" s="247" t="s">
        <v>221</v>
      </c>
      <c r="E1137" s="248" t="s">
        <v>993</v>
      </c>
      <c r="F1137" s="249" t="s">
        <v>253</v>
      </c>
      <c r="G1137" s="250" t="s">
        <v>246</v>
      </c>
      <c r="H1137" s="251">
        <v>39</v>
      </c>
      <c r="I1137" s="252"/>
      <c r="J1137" s="253">
        <f>ROUND(I1137*H1137,2)</f>
        <v>0</v>
      </c>
      <c r="K1137" s="254"/>
      <c r="L1137" s="255"/>
      <c r="M1137" s="256" t="s">
        <v>1</v>
      </c>
      <c r="N1137" s="257" t="s">
        <v>44</v>
      </c>
      <c r="O1137" s="91"/>
      <c r="P1137" s="244">
        <f>O1137*H1137</f>
        <v>0</v>
      </c>
      <c r="Q1137" s="244">
        <v>0.00019</v>
      </c>
      <c r="R1137" s="244">
        <f>Q1137*H1137</f>
        <v>0.007410000000000001</v>
      </c>
      <c r="S1137" s="244">
        <v>0</v>
      </c>
      <c r="T1137" s="245">
        <f>S1137*H1137</f>
        <v>0</v>
      </c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R1137" s="246" t="s">
        <v>234</v>
      </c>
      <c r="AT1137" s="246" t="s">
        <v>221</v>
      </c>
      <c r="AU1137" s="246" t="s">
        <v>497</v>
      </c>
      <c r="AY1137" s="15" t="s">
        <v>209</v>
      </c>
      <c r="BE1137" s="138">
        <f>IF(N1137="základní",J1137,0)</f>
        <v>0</v>
      </c>
      <c r="BF1137" s="138">
        <f>IF(N1137="snížená",J1137,0)</f>
        <v>0</v>
      </c>
      <c r="BG1137" s="138">
        <f>IF(N1137="zákl. přenesená",J1137,0)</f>
        <v>0</v>
      </c>
      <c r="BH1137" s="138">
        <f>IF(N1137="sníž. přenesená",J1137,0)</f>
        <v>0</v>
      </c>
      <c r="BI1137" s="138">
        <f>IF(N1137="nulová",J1137,0)</f>
        <v>0</v>
      </c>
      <c r="BJ1137" s="15" t="s">
        <v>84</v>
      </c>
      <c r="BK1137" s="138">
        <f>ROUND(I1137*H1137,2)</f>
        <v>0</v>
      </c>
      <c r="BL1137" s="15" t="s">
        <v>214</v>
      </c>
      <c r="BM1137" s="246" t="s">
        <v>2300</v>
      </c>
    </row>
    <row r="1138" spans="1:65" s="2" customFormat="1" ht="16.5" customHeight="1">
      <c r="A1138" s="38"/>
      <c r="B1138" s="39"/>
      <c r="C1138" s="247" t="s">
        <v>2301</v>
      </c>
      <c r="D1138" s="247" t="s">
        <v>221</v>
      </c>
      <c r="E1138" s="248" t="s">
        <v>257</v>
      </c>
      <c r="F1138" s="249" t="s">
        <v>258</v>
      </c>
      <c r="G1138" s="250" t="s">
        <v>259</v>
      </c>
      <c r="H1138" s="251">
        <v>0.037</v>
      </c>
      <c r="I1138" s="252"/>
      <c r="J1138" s="253">
        <f>ROUND(I1138*H1138,2)</f>
        <v>0</v>
      </c>
      <c r="K1138" s="254"/>
      <c r="L1138" s="255"/>
      <c r="M1138" s="256" t="s">
        <v>1</v>
      </c>
      <c r="N1138" s="257" t="s">
        <v>44</v>
      </c>
      <c r="O1138" s="91"/>
      <c r="P1138" s="244">
        <f>O1138*H1138</f>
        <v>0</v>
      </c>
      <c r="Q1138" s="244">
        <v>0.9</v>
      </c>
      <c r="R1138" s="244">
        <f>Q1138*H1138</f>
        <v>0.033299999999999996</v>
      </c>
      <c r="S1138" s="244">
        <v>0</v>
      </c>
      <c r="T1138" s="245">
        <f>S1138*H1138</f>
        <v>0</v>
      </c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R1138" s="246" t="s">
        <v>234</v>
      </c>
      <c r="AT1138" s="246" t="s">
        <v>221</v>
      </c>
      <c r="AU1138" s="246" t="s">
        <v>497</v>
      </c>
      <c r="AY1138" s="15" t="s">
        <v>209</v>
      </c>
      <c r="BE1138" s="138">
        <f>IF(N1138="základní",J1138,0)</f>
        <v>0</v>
      </c>
      <c r="BF1138" s="138">
        <f>IF(N1138="snížená",J1138,0)</f>
        <v>0</v>
      </c>
      <c r="BG1138" s="138">
        <f>IF(N1138="zákl. přenesená",J1138,0)</f>
        <v>0</v>
      </c>
      <c r="BH1138" s="138">
        <f>IF(N1138="sníž. přenesená",J1138,0)</f>
        <v>0</v>
      </c>
      <c r="BI1138" s="138">
        <f>IF(N1138="nulová",J1138,0)</f>
        <v>0</v>
      </c>
      <c r="BJ1138" s="15" t="s">
        <v>84</v>
      </c>
      <c r="BK1138" s="138">
        <f>ROUND(I1138*H1138,2)</f>
        <v>0</v>
      </c>
      <c r="BL1138" s="15" t="s">
        <v>214</v>
      </c>
      <c r="BM1138" s="246" t="s">
        <v>2302</v>
      </c>
    </row>
    <row r="1139" spans="1:65" s="2" customFormat="1" ht="21.75" customHeight="1">
      <c r="A1139" s="38"/>
      <c r="B1139" s="39"/>
      <c r="C1139" s="247" t="s">
        <v>2303</v>
      </c>
      <c r="D1139" s="247" t="s">
        <v>221</v>
      </c>
      <c r="E1139" s="248" t="s">
        <v>262</v>
      </c>
      <c r="F1139" s="249" t="s">
        <v>263</v>
      </c>
      <c r="G1139" s="250" t="s">
        <v>246</v>
      </c>
      <c r="H1139" s="251">
        <v>37</v>
      </c>
      <c r="I1139" s="252"/>
      <c r="J1139" s="253">
        <f>ROUND(I1139*H1139,2)</f>
        <v>0</v>
      </c>
      <c r="K1139" s="254"/>
      <c r="L1139" s="255"/>
      <c r="M1139" s="256" t="s">
        <v>1</v>
      </c>
      <c r="N1139" s="257" t="s">
        <v>44</v>
      </c>
      <c r="O1139" s="91"/>
      <c r="P1139" s="244">
        <f>O1139*H1139</f>
        <v>0</v>
      </c>
      <c r="Q1139" s="244">
        <v>0</v>
      </c>
      <c r="R1139" s="244">
        <f>Q1139*H1139</f>
        <v>0</v>
      </c>
      <c r="S1139" s="244">
        <v>0</v>
      </c>
      <c r="T1139" s="245">
        <f>S1139*H1139</f>
        <v>0</v>
      </c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R1139" s="246" t="s">
        <v>234</v>
      </c>
      <c r="AT1139" s="246" t="s">
        <v>221</v>
      </c>
      <c r="AU1139" s="246" t="s">
        <v>497</v>
      </c>
      <c r="AY1139" s="15" t="s">
        <v>209</v>
      </c>
      <c r="BE1139" s="138">
        <f>IF(N1139="základní",J1139,0)</f>
        <v>0</v>
      </c>
      <c r="BF1139" s="138">
        <f>IF(N1139="snížená",J1139,0)</f>
        <v>0</v>
      </c>
      <c r="BG1139" s="138">
        <f>IF(N1139="zákl. přenesená",J1139,0)</f>
        <v>0</v>
      </c>
      <c r="BH1139" s="138">
        <f>IF(N1139="sníž. přenesená",J1139,0)</f>
        <v>0</v>
      </c>
      <c r="BI1139" s="138">
        <f>IF(N1139="nulová",J1139,0)</f>
        <v>0</v>
      </c>
      <c r="BJ1139" s="15" t="s">
        <v>84</v>
      </c>
      <c r="BK1139" s="138">
        <f>ROUND(I1139*H1139,2)</f>
        <v>0</v>
      </c>
      <c r="BL1139" s="15" t="s">
        <v>214</v>
      </c>
      <c r="BM1139" s="246" t="s">
        <v>2304</v>
      </c>
    </row>
    <row r="1140" spans="1:65" s="2" customFormat="1" ht="16.5" customHeight="1">
      <c r="A1140" s="38"/>
      <c r="B1140" s="39"/>
      <c r="C1140" s="234" t="s">
        <v>2305</v>
      </c>
      <c r="D1140" s="234" t="s">
        <v>210</v>
      </c>
      <c r="E1140" s="235" t="s">
        <v>266</v>
      </c>
      <c r="F1140" s="236" t="s">
        <v>267</v>
      </c>
      <c r="G1140" s="237" t="s">
        <v>246</v>
      </c>
      <c r="H1140" s="238">
        <v>37</v>
      </c>
      <c r="I1140" s="239"/>
      <c r="J1140" s="240">
        <f>ROUND(I1140*H1140,2)</f>
        <v>0</v>
      </c>
      <c r="K1140" s="241"/>
      <c r="L1140" s="41"/>
      <c r="M1140" s="242" t="s">
        <v>1</v>
      </c>
      <c r="N1140" s="243" t="s">
        <v>44</v>
      </c>
      <c r="O1140" s="91"/>
      <c r="P1140" s="244">
        <f>O1140*H1140</f>
        <v>0</v>
      </c>
      <c r="Q1140" s="244">
        <v>0</v>
      </c>
      <c r="R1140" s="244">
        <f>Q1140*H1140</f>
        <v>0</v>
      </c>
      <c r="S1140" s="244">
        <v>0</v>
      </c>
      <c r="T1140" s="245">
        <f>S1140*H1140</f>
        <v>0</v>
      </c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R1140" s="246" t="s">
        <v>214</v>
      </c>
      <c r="AT1140" s="246" t="s">
        <v>210</v>
      </c>
      <c r="AU1140" s="246" t="s">
        <v>497</v>
      </c>
      <c r="AY1140" s="15" t="s">
        <v>209</v>
      </c>
      <c r="BE1140" s="138">
        <f>IF(N1140="základní",J1140,0)</f>
        <v>0</v>
      </c>
      <c r="BF1140" s="138">
        <f>IF(N1140="snížená",J1140,0)</f>
        <v>0</v>
      </c>
      <c r="BG1140" s="138">
        <f>IF(N1140="zákl. přenesená",J1140,0)</f>
        <v>0</v>
      </c>
      <c r="BH1140" s="138">
        <f>IF(N1140="sníž. přenesená",J1140,0)</f>
        <v>0</v>
      </c>
      <c r="BI1140" s="138">
        <f>IF(N1140="nulová",J1140,0)</f>
        <v>0</v>
      </c>
      <c r="BJ1140" s="15" t="s">
        <v>84</v>
      </c>
      <c r="BK1140" s="138">
        <f>ROUND(I1140*H1140,2)</f>
        <v>0</v>
      </c>
      <c r="BL1140" s="15" t="s">
        <v>214</v>
      </c>
      <c r="BM1140" s="246" t="s">
        <v>2306</v>
      </c>
    </row>
    <row r="1141" spans="1:65" s="2" customFormat="1" ht="24.15" customHeight="1">
      <c r="A1141" s="38"/>
      <c r="B1141" s="39"/>
      <c r="C1141" s="234" t="s">
        <v>2307</v>
      </c>
      <c r="D1141" s="234" t="s">
        <v>210</v>
      </c>
      <c r="E1141" s="235" t="s">
        <v>1002</v>
      </c>
      <c r="F1141" s="236" t="s">
        <v>902</v>
      </c>
      <c r="G1141" s="237" t="s">
        <v>246</v>
      </c>
      <c r="H1141" s="238">
        <v>37</v>
      </c>
      <c r="I1141" s="239"/>
      <c r="J1141" s="240">
        <f>ROUND(I1141*H1141,2)</f>
        <v>0</v>
      </c>
      <c r="K1141" s="241"/>
      <c r="L1141" s="41"/>
      <c r="M1141" s="242" t="s">
        <v>1</v>
      </c>
      <c r="N1141" s="243" t="s">
        <v>44</v>
      </c>
      <c r="O1141" s="91"/>
      <c r="P1141" s="244">
        <f>O1141*H1141</f>
        <v>0</v>
      </c>
      <c r="Q1141" s="244">
        <v>0</v>
      </c>
      <c r="R1141" s="244">
        <f>Q1141*H1141</f>
        <v>0</v>
      </c>
      <c r="S1141" s="244">
        <v>0</v>
      </c>
      <c r="T1141" s="245">
        <f>S1141*H1141</f>
        <v>0</v>
      </c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R1141" s="246" t="s">
        <v>214</v>
      </c>
      <c r="AT1141" s="246" t="s">
        <v>210</v>
      </c>
      <c r="AU1141" s="246" t="s">
        <v>497</v>
      </c>
      <c r="AY1141" s="15" t="s">
        <v>209</v>
      </c>
      <c r="BE1141" s="138">
        <f>IF(N1141="základní",J1141,0)</f>
        <v>0</v>
      </c>
      <c r="BF1141" s="138">
        <f>IF(N1141="snížená",J1141,0)</f>
        <v>0</v>
      </c>
      <c r="BG1141" s="138">
        <f>IF(N1141="zákl. přenesená",J1141,0)</f>
        <v>0</v>
      </c>
      <c r="BH1141" s="138">
        <f>IF(N1141="sníž. přenesená",J1141,0)</f>
        <v>0</v>
      </c>
      <c r="BI1141" s="138">
        <f>IF(N1141="nulová",J1141,0)</f>
        <v>0</v>
      </c>
      <c r="BJ1141" s="15" t="s">
        <v>84</v>
      </c>
      <c r="BK1141" s="138">
        <f>ROUND(I1141*H1141,2)</f>
        <v>0</v>
      </c>
      <c r="BL1141" s="15" t="s">
        <v>214</v>
      </c>
      <c r="BM1141" s="246" t="s">
        <v>2308</v>
      </c>
    </row>
    <row r="1142" spans="1:65" s="2" customFormat="1" ht="16.5" customHeight="1">
      <c r="A1142" s="38"/>
      <c r="B1142" s="39"/>
      <c r="C1142" s="247" t="s">
        <v>2309</v>
      </c>
      <c r="D1142" s="247" t="s">
        <v>221</v>
      </c>
      <c r="E1142" s="248" t="s">
        <v>907</v>
      </c>
      <c r="F1142" s="249" t="s">
        <v>908</v>
      </c>
      <c r="G1142" s="250" t="s">
        <v>239</v>
      </c>
      <c r="H1142" s="251">
        <v>1</v>
      </c>
      <c r="I1142" s="252"/>
      <c r="J1142" s="253">
        <f>ROUND(I1142*H1142,2)</f>
        <v>0</v>
      </c>
      <c r="K1142" s="254"/>
      <c r="L1142" s="255"/>
      <c r="M1142" s="256" t="s">
        <v>1</v>
      </c>
      <c r="N1142" s="257" t="s">
        <v>44</v>
      </c>
      <c r="O1142" s="91"/>
      <c r="P1142" s="244">
        <f>O1142*H1142</f>
        <v>0</v>
      </c>
      <c r="Q1142" s="244">
        <v>0.0019</v>
      </c>
      <c r="R1142" s="244">
        <f>Q1142*H1142</f>
        <v>0.0019</v>
      </c>
      <c r="S1142" s="244">
        <v>0</v>
      </c>
      <c r="T1142" s="245">
        <f>S1142*H1142</f>
        <v>0</v>
      </c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R1142" s="246" t="s">
        <v>234</v>
      </c>
      <c r="AT1142" s="246" t="s">
        <v>221</v>
      </c>
      <c r="AU1142" s="246" t="s">
        <v>497</v>
      </c>
      <c r="AY1142" s="15" t="s">
        <v>209</v>
      </c>
      <c r="BE1142" s="138">
        <f>IF(N1142="základní",J1142,0)</f>
        <v>0</v>
      </c>
      <c r="BF1142" s="138">
        <f>IF(N1142="snížená",J1142,0)</f>
        <v>0</v>
      </c>
      <c r="BG1142" s="138">
        <f>IF(N1142="zákl. přenesená",J1142,0)</f>
        <v>0</v>
      </c>
      <c r="BH1142" s="138">
        <f>IF(N1142="sníž. přenesená",J1142,0)</f>
        <v>0</v>
      </c>
      <c r="BI1142" s="138">
        <f>IF(N1142="nulová",J1142,0)</f>
        <v>0</v>
      </c>
      <c r="BJ1142" s="15" t="s">
        <v>84</v>
      </c>
      <c r="BK1142" s="138">
        <f>ROUND(I1142*H1142,2)</f>
        <v>0</v>
      </c>
      <c r="BL1142" s="15" t="s">
        <v>214</v>
      </c>
      <c r="BM1142" s="246" t="s">
        <v>2310</v>
      </c>
    </row>
    <row r="1143" spans="1:65" s="2" customFormat="1" ht="16.5" customHeight="1">
      <c r="A1143" s="38"/>
      <c r="B1143" s="39"/>
      <c r="C1143" s="247" t="s">
        <v>2311</v>
      </c>
      <c r="D1143" s="247" t="s">
        <v>221</v>
      </c>
      <c r="E1143" s="248" t="s">
        <v>911</v>
      </c>
      <c r="F1143" s="249" t="s">
        <v>912</v>
      </c>
      <c r="G1143" s="250" t="s">
        <v>224</v>
      </c>
      <c r="H1143" s="251">
        <v>8.32</v>
      </c>
      <c r="I1143" s="252"/>
      <c r="J1143" s="253">
        <f>ROUND(I1143*H1143,2)</f>
        <v>0</v>
      </c>
      <c r="K1143" s="254"/>
      <c r="L1143" s="255"/>
      <c r="M1143" s="256" t="s">
        <v>1</v>
      </c>
      <c r="N1143" s="257" t="s">
        <v>44</v>
      </c>
      <c r="O1143" s="91"/>
      <c r="P1143" s="244">
        <f>O1143*H1143</f>
        <v>0</v>
      </c>
      <c r="Q1143" s="244">
        <v>1</v>
      </c>
      <c r="R1143" s="244">
        <f>Q1143*H1143</f>
        <v>8.32</v>
      </c>
      <c r="S1143" s="244">
        <v>0</v>
      </c>
      <c r="T1143" s="245">
        <f>S1143*H1143</f>
        <v>0</v>
      </c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R1143" s="246" t="s">
        <v>234</v>
      </c>
      <c r="AT1143" s="246" t="s">
        <v>221</v>
      </c>
      <c r="AU1143" s="246" t="s">
        <v>497</v>
      </c>
      <c r="AY1143" s="15" t="s">
        <v>209</v>
      </c>
      <c r="BE1143" s="138">
        <f>IF(N1143="základní",J1143,0)</f>
        <v>0</v>
      </c>
      <c r="BF1143" s="138">
        <f>IF(N1143="snížená",J1143,0)</f>
        <v>0</v>
      </c>
      <c r="BG1143" s="138">
        <f>IF(N1143="zákl. přenesená",J1143,0)</f>
        <v>0</v>
      </c>
      <c r="BH1143" s="138">
        <f>IF(N1143="sníž. přenesená",J1143,0)</f>
        <v>0</v>
      </c>
      <c r="BI1143" s="138">
        <f>IF(N1143="nulová",J1143,0)</f>
        <v>0</v>
      </c>
      <c r="BJ1143" s="15" t="s">
        <v>84</v>
      </c>
      <c r="BK1143" s="138">
        <f>ROUND(I1143*H1143,2)</f>
        <v>0</v>
      </c>
      <c r="BL1143" s="15" t="s">
        <v>214</v>
      </c>
      <c r="BM1143" s="246" t="s">
        <v>2312</v>
      </c>
    </row>
    <row r="1144" spans="1:65" s="2" customFormat="1" ht="16.5" customHeight="1">
      <c r="A1144" s="38"/>
      <c r="B1144" s="39"/>
      <c r="C1144" s="247" t="s">
        <v>2313</v>
      </c>
      <c r="D1144" s="247" t="s">
        <v>221</v>
      </c>
      <c r="E1144" s="248" t="s">
        <v>915</v>
      </c>
      <c r="F1144" s="249" t="s">
        <v>916</v>
      </c>
      <c r="G1144" s="250" t="s">
        <v>224</v>
      </c>
      <c r="H1144" s="251">
        <v>5.55</v>
      </c>
      <c r="I1144" s="252"/>
      <c r="J1144" s="253">
        <f>ROUND(I1144*H1144,2)</f>
        <v>0</v>
      </c>
      <c r="K1144" s="254"/>
      <c r="L1144" s="255"/>
      <c r="M1144" s="256" t="s">
        <v>1</v>
      </c>
      <c r="N1144" s="257" t="s">
        <v>44</v>
      </c>
      <c r="O1144" s="91"/>
      <c r="P1144" s="244">
        <f>O1144*H1144</f>
        <v>0</v>
      </c>
      <c r="Q1144" s="244">
        <v>1</v>
      </c>
      <c r="R1144" s="244">
        <f>Q1144*H1144</f>
        <v>5.55</v>
      </c>
      <c r="S1144" s="244">
        <v>0</v>
      </c>
      <c r="T1144" s="245">
        <f>S1144*H1144</f>
        <v>0</v>
      </c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R1144" s="246" t="s">
        <v>234</v>
      </c>
      <c r="AT1144" s="246" t="s">
        <v>221</v>
      </c>
      <c r="AU1144" s="246" t="s">
        <v>497</v>
      </c>
      <c r="AY1144" s="15" t="s">
        <v>209</v>
      </c>
      <c r="BE1144" s="138">
        <f>IF(N1144="základní",J1144,0)</f>
        <v>0</v>
      </c>
      <c r="BF1144" s="138">
        <f>IF(N1144="snížená",J1144,0)</f>
        <v>0</v>
      </c>
      <c r="BG1144" s="138">
        <f>IF(N1144="zákl. přenesená",J1144,0)</f>
        <v>0</v>
      </c>
      <c r="BH1144" s="138">
        <f>IF(N1144="sníž. přenesená",J1144,0)</f>
        <v>0</v>
      </c>
      <c r="BI1144" s="138">
        <f>IF(N1144="nulová",J1144,0)</f>
        <v>0</v>
      </c>
      <c r="BJ1144" s="15" t="s">
        <v>84</v>
      </c>
      <c r="BK1144" s="138">
        <f>ROUND(I1144*H1144,2)</f>
        <v>0</v>
      </c>
      <c r="BL1144" s="15" t="s">
        <v>214</v>
      </c>
      <c r="BM1144" s="246" t="s">
        <v>2314</v>
      </c>
    </row>
    <row r="1145" spans="1:65" s="2" customFormat="1" ht="16.5" customHeight="1">
      <c r="A1145" s="38"/>
      <c r="B1145" s="39"/>
      <c r="C1145" s="247" t="s">
        <v>2315</v>
      </c>
      <c r="D1145" s="247" t="s">
        <v>221</v>
      </c>
      <c r="E1145" s="248" t="s">
        <v>919</v>
      </c>
      <c r="F1145" s="249" t="s">
        <v>920</v>
      </c>
      <c r="G1145" s="250" t="s">
        <v>213</v>
      </c>
      <c r="H1145" s="251">
        <v>2.775</v>
      </c>
      <c r="I1145" s="252"/>
      <c r="J1145" s="253">
        <f>ROUND(I1145*H1145,2)</f>
        <v>0</v>
      </c>
      <c r="K1145" s="254"/>
      <c r="L1145" s="255"/>
      <c r="M1145" s="256" t="s">
        <v>1</v>
      </c>
      <c r="N1145" s="257" t="s">
        <v>44</v>
      </c>
      <c r="O1145" s="91"/>
      <c r="P1145" s="244">
        <f>O1145*H1145</f>
        <v>0</v>
      </c>
      <c r="Q1145" s="244">
        <v>2.234</v>
      </c>
      <c r="R1145" s="244">
        <f>Q1145*H1145</f>
        <v>6.19935</v>
      </c>
      <c r="S1145" s="244">
        <v>0</v>
      </c>
      <c r="T1145" s="245">
        <f>S1145*H1145</f>
        <v>0</v>
      </c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R1145" s="246" t="s">
        <v>234</v>
      </c>
      <c r="AT1145" s="246" t="s">
        <v>221</v>
      </c>
      <c r="AU1145" s="246" t="s">
        <v>497</v>
      </c>
      <c r="AY1145" s="15" t="s">
        <v>209</v>
      </c>
      <c r="BE1145" s="138">
        <f>IF(N1145="základní",J1145,0)</f>
        <v>0</v>
      </c>
      <c r="BF1145" s="138">
        <f>IF(N1145="snížená",J1145,0)</f>
        <v>0</v>
      </c>
      <c r="BG1145" s="138">
        <f>IF(N1145="zákl. přenesená",J1145,0)</f>
        <v>0</v>
      </c>
      <c r="BH1145" s="138">
        <f>IF(N1145="sníž. přenesená",J1145,0)</f>
        <v>0</v>
      </c>
      <c r="BI1145" s="138">
        <f>IF(N1145="nulová",J1145,0)</f>
        <v>0</v>
      </c>
      <c r="BJ1145" s="15" t="s">
        <v>84</v>
      </c>
      <c r="BK1145" s="138">
        <f>ROUND(I1145*H1145,2)</f>
        <v>0</v>
      </c>
      <c r="BL1145" s="15" t="s">
        <v>214</v>
      </c>
      <c r="BM1145" s="246" t="s">
        <v>2316</v>
      </c>
    </row>
    <row r="1146" spans="1:65" s="2" customFormat="1" ht="24.15" customHeight="1">
      <c r="A1146" s="38"/>
      <c r="B1146" s="39"/>
      <c r="C1146" s="247" t="s">
        <v>2317</v>
      </c>
      <c r="D1146" s="247" t="s">
        <v>221</v>
      </c>
      <c r="E1146" s="248" t="s">
        <v>475</v>
      </c>
      <c r="F1146" s="249" t="s">
        <v>476</v>
      </c>
      <c r="G1146" s="250" t="s">
        <v>224</v>
      </c>
      <c r="H1146" s="251">
        <v>4.98</v>
      </c>
      <c r="I1146" s="252"/>
      <c r="J1146" s="253">
        <f>ROUND(I1146*H1146,2)</f>
        <v>0</v>
      </c>
      <c r="K1146" s="254"/>
      <c r="L1146" s="255"/>
      <c r="M1146" s="256" t="s">
        <v>1</v>
      </c>
      <c r="N1146" s="257" t="s">
        <v>44</v>
      </c>
      <c r="O1146" s="91"/>
      <c r="P1146" s="244">
        <f>O1146*H1146</f>
        <v>0</v>
      </c>
      <c r="Q1146" s="244">
        <v>1</v>
      </c>
      <c r="R1146" s="244">
        <f>Q1146*H1146</f>
        <v>4.98</v>
      </c>
      <c r="S1146" s="244">
        <v>0</v>
      </c>
      <c r="T1146" s="245">
        <f>S1146*H1146</f>
        <v>0</v>
      </c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R1146" s="246" t="s">
        <v>234</v>
      </c>
      <c r="AT1146" s="246" t="s">
        <v>221</v>
      </c>
      <c r="AU1146" s="246" t="s">
        <v>497</v>
      </c>
      <c r="AY1146" s="15" t="s">
        <v>209</v>
      </c>
      <c r="BE1146" s="138">
        <f>IF(N1146="základní",J1146,0)</f>
        <v>0</v>
      </c>
      <c r="BF1146" s="138">
        <f>IF(N1146="snížená",J1146,0)</f>
        <v>0</v>
      </c>
      <c r="BG1146" s="138">
        <f>IF(N1146="zákl. přenesená",J1146,0)</f>
        <v>0</v>
      </c>
      <c r="BH1146" s="138">
        <f>IF(N1146="sníž. přenesená",J1146,0)</f>
        <v>0</v>
      </c>
      <c r="BI1146" s="138">
        <f>IF(N1146="nulová",J1146,0)</f>
        <v>0</v>
      </c>
      <c r="BJ1146" s="15" t="s">
        <v>84</v>
      </c>
      <c r="BK1146" s="138">
        <f>ROUND(I1146*H1146,2)</f>
        <v>0</v>
      </c>
      <c r="BL1146" s="15" t="s">
        <v>214</v>
      </c>
      <c r="BM1146" s="246" t="s">
        <v>2318</v>
      </c>
    </row>
    <row r="1147" spans="1:65" s="2" customFormat="1" ht="24.15" customHeight="1">
      <c r="A1147" s="38"/>
      <c r="B1147" s="39"/>
      <c r="C1147" s="247" t="s">
        <v>2319</v>
      </c>
      <c r="D1147" s="247" t="s">
        <v>221</v>
      </c>
      <c r="E1147" s="248" t="s">
        <v>479</v>
      </c>
      <c r="F1147" s="249" t="s">
        <v>480</v>
      </c>
      <c r="G1147" s="250" t="s">
        <v>224</v>
      </c>
      <c r="H1147" s="251">
        <v>4.98</v>
      </c>
      <c r="I1147" s="252"/>
      <c r="J1147" s="253">
        <f>ROUND(I1147*H1147,2)</f>
        <v>0</v>
      </c>
      <c r="K1147" s="254"/>
      <c r="L1147" s="255"/>
      <c r="M1147" s="256" t="s">
        <v>1</v>
      </c>
      <c r="N1147" s="257" t="s">
        <v>44</v>
      </c>
      <c r="O1147" s="91"/>
      <c r="P1147" s="244">
        <f>O1147*H1147</f>
        <v>0</v>
      </c>
      <c r="Q1147" s="244">
        <v>1</v>
      </c>
      <c r="R1147" s="244">
        <f>Q1147*H1147</f>
        <v>4.98</v>
      </c>
      <c r="S1147" s="244">
        <v>0</v>
      </c>
      <c r="T1147" s="245">
        <f>S1147*H1147</f>
        <v>0</v>
      </c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R1147" s="246" t="s">
        <v>234</v>
      </c>
      <c r="AT1147" s="246" t="s">
        <v>221</v>
      </c>
      <c r="AU1147" s="246" t="s">
        <v>497</v>
      </c>
      <c r="AY1147" s="15" t="s">
        <v>209</v>
      </c>
      <c r="BE1147" s="138">
        <f>IF(N1147="základní",J1147,0)</f>
        <v>0</v>
      </c>
      <c r="BF1147" s="138">
        <f>IF(N1147="snížená",J1147,0)</f>
        <v>0</v>
      </c>
      <c r="BG1147" s="138">
        <f>IF(N1147="zákl. přenesená",J1147,0)</f>
        <v>0</v>
      </c>
      <c r="BH1147" s="138">
        <f>IF(N1147="sníž. přenesená",J1147,0)</f>
        <v>0</v>
      </c>
      <c r="BI1147" s="138">
        <f>IF(N1147="nulová",J1147,0)</f>
        <v>0</v>
      </c>
      <c r="BJ1147" s="15" t="s">
        <v>84</v>
      </c>
      <c r="BK1147" s="138">
        <f>ROUND(I1147*H1147,2)</f>
        <v>0</v>
      </c>
      <c r="BL1147" s="15" t="s">
        <v>214</v>
      </c>
      <c r="BM1147" s="246" t="s">
        <v>2320</v>
      </c>
    </row>
    <row r="1148" spans="1:65" s="2" customFormat="1" ht="21.75" customHeight="1">
      <c r="A1148" s="38"/>
      <c r="B1148" s="39"/>
      <c r="C1148" s="247" t="s">
        <v>2321</v>
      </c>
      <c r="D1148" s="247" t="s">
        <v>221</v>
      </c>
      <c r="E1148" s="248" t="s">
        <v>483</v>
      </c>
      <c r="F1148" s="249" t="s">
        <v>484</v>
      </c>
      <c r="G1148" s="250" t="s">
        <v>379</v>
      </c>
      <c r="H1148" s="251">
        <v>15</v>
      </c>
      <c r="I1148" s="252"/>
      <c r="J1148" s="253">
        <f>ROUND(I1148*H1148,2)</f>
        <v>0</v>
      </c>
      <c r="K1148" s="254"/>
      <c r="L1148" s="255"/>
      <c r="M1148" s="256" t="s">
        <v>1</v>
      </c>
      <c r="N1148" s="257" t="s">
        <v>44</v>
      </c>
      <c r="O1148" s="91"/>
      <c r="P1148" s="244">
        <f>O1148*H1148</f>
        <v>0</v>
      </c>
      <c r="Q1148" s="244">
        <v>0.001</v>
      </c>
      <c r="R1148" s="244">
        <f>Q1148*H1148</f>
        <v>0.015</v>
      </c>
      <c r="S1148" s="244">
        <v>0</v>
      </c>
      <c r="T1148" s="245">
        <f>S1148*H1148</f>
        <v>0</v>
      </c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R1148" s="246" t="s">
        <v>234</v>
      </c>
      <c r="AT1148" s="246" t="s">
        <v>221</v>
      </c>
      <c r="AU1148" s="246" t="s">
        <v>497</v>
      </c>
      <c r="AY1148" s="15" t="s">
        <v>209</v>
      </c>
      <c r="BE1148" s="138">
        <f>IF(N1148="základní",J1148,0)</f>
        <v>0</v>
      </c>
      <c r="BF1148" s="138">
        <f>IF(N1148="snížená",J1148,0)</f>
        <v>0</v>
      </c>
      <c r="BG1148" s="138">
        <f>IF(N1148="zákl. přenesená",J1148,0)</f>
        <v>0</v>
      </c>
      <c r="BH1148" s="138">
        <f>IF(N1148="sníž. přenesená",J1148,0)</f>
        <v>0</v>
      </c>
      <c r="BI1148" s="138">
        <f>IF(N1148="nulová",J1148,0)</f>
        <v>0</v>
      </c>
      <c r="BJ1148" s="15" t="s">
        <v>84</v>
      </c>
      <c r="BK1148" s="138">
        <f>ROUND(I1148*H1148,2)</f>
        <v>0</v>
      </c>
      <c r="BL1148" s="15" t="s">
        <v>214</v>
      </c>
      <c r="BM1148" s="246" t="s">
        <v>2322</v>
      </c>
    </row>
    <row r="1149" spans="1:65" s="2" customFormat="1" ht="21.75" customHeight="1">
      <c r="A1149" s="38"/>
      <c r="B1149" s="39"/>
      <c r="C1149" s="234" t="s">
        <v>2323</v>
      </c>
      <c r="D1149" s="234" t="s">
        <v>210</v>
      </c>
      <c r="E1149" s="235" t="s">
        <v>487</v>
      </c>
      <c r="F1149" s="236" t="s">
        <v>488</v>
      </c>
      <c r="G1149" s="237" t="s">
        <v>246</v>
      </c>
      <c r="H1149" s="238">
        <v>37</v>
      </c>
      <c r="I1149" s="239"/>
      <c r="J1149" s="240">
        <f>ROUND(I1149*H1149,2)</f>
        <v>0</v>
      </c>
      <c r="K1149" s="241"/>
      <c r="L1149" s="41"/>
      <c r="M1149" s="242" t="s">
        <v>1</v>
      </c>
      <c r="N1149" s="243" t="s">
        <v>44</v>
      </c>
      <c r="O1149" s="91"/>
      <c r="P1149" s="244">
        <f>O1149*H1149</f>
        <v>0</v>
      </c>
      <c r="Q1149" s="244">
        <v>2E-05</v>
      </c>
      <c r="R1149" s="244">
        <f>Q1149*H1149</f>
        <v>0.0007400000000000001</v>
      </c>
      <c r="S1149" s="244">
        <v>0</v>
      </c>
      <c r="T1149" s="245">
        <f>S1149*H1149</f>
        <v>0</v>
      </c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R1149" s="246" t="s">
        <v>214</v>
      </c>
      <c r="AT1149" s="246" t="s">
        <v>210</v>
      </c>
      <c r="AU1149" s="246" t="s">
        <v>497</v>
      </c>
      <c r="AY1149" s="15" t="s">
        <v>209</v>
      </c>
      <c r="BE1149" s="138">
        <f>IF(N1149="základní",J1149,0)</f>
        <v>0</v>
      </c>
      <c r="BF1149" s="138">
        <f>IF(N1149="snížená",J1149,0)</f>
        <v>0</v>
      </c>
      <c r="BG1149" s="138">
        <f>IF(N1149="zákl. přenesená",J1149,0)</f>
        <v>0</v>
      </c>
      <c r="BH1149" s="138">
        <f>IF(N1149="sníž. přenesená",J1149,0)</f>
        <v>0</v>
      </c>
      <c r="BI1149" s="138">
        <f>IF(N1149="nulová",J1149,0)</f>
        <v>0</v>
      </c>
      <c r="BJ1149" s="15" t="s">
        <v>84</v>
      </c>
      <c r="BK1149" s="138">
        <f>ROUND(I1149*H1149,2)</f>
        <v>0</v>
      </c>
      <c r="BL1149" s="15" t="s">
        <v>214</v>
      </c>
      <c r="BM1149" s="246" t="s">
        <v>2324</v>
      </c>
    </row>
    <row r="1150" spans="1:65" s="2" customFormat="1" ht="33" customHeight="1">
      <c r="A1150" s="38"/>
      <c r="B1150" s="39"/>
      <c r="C1150" s="234" t="s">
        <v>2325</v>
      </c>
      <c r="D1150" s="234" t="s">
        <v>210</v>
      </c>
      <c r="E1150" s="235" t="s">
        <v>491</v>
      </c>
      <c r="F1150" s="236" t="s">
        <v>492</v>
      </c>
      <c r="G1150" s="237" t="s">
        <v>224</v>
      </c>
      <c r="H1150" s="238">
        <v>9.96</v>
      </c>
      <c r="I1150" s="239"/>
      <c r="J1150" s="240">
        <f>ROUND(I1150*H1150,2)</f>
        <v>0</v>
      </c>
      <c r="K1150" s="241"/>
      <c r="L1150" s="41"/>
      <c r="M1150" s="242" t="s">
        <v>1</v>
      </c>
      <c r="N1150" s="243" t="s">
        <v>44</v>
      </c>
      <c r="O1150" s="91"/>
      <c r="P1150" s="244">
        <f>O1150*H1150</f>
        <v>0</v>
      </c>
      <c r="Q1150" s="244">
        <v>0</v>
      </c>
      <c r="R1150" s="244">
        <f>Q1150*H1150</f>
        <v>0</v>
      </c>
      <c r="S1150" s="244">
        <v>0</v>
      </c>
      <c r="T1150" s="245">
        <f>S1150*H1150</f>
        <v>0</v>
      </c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R1150" s="246" t="s">
        <v>214</v>
      </c>
      <c r="AT1150" s="246" t="s">
        <v>210</v>
      </c>
      <c r="AU1150" s="246" t="s">
        <v>497</v>
      </c>
      <c r="AY1150" s="15" t="s">
        <v>209</v>
      </c>
      <c r="BE1150" s="138">
        <f>IF(N1150="základní",J1150,0)</f>
        <v>0</v>
      </c>
      <c r="BF1150" s="138">
        <f>IF(N1150="snížená",J1150,0)</f>
        <v>0</v>
      </c>
      <c r="BG1150" s="138">
        <f>IF(N1150="zákl. přenesená",J1150,0)</f>
        <v>0</v>
      </c>
      <c r="BH1150" s="138">
        <f>IF(N1150="sníž. přenesená",J1150,0)</f>
        <v>0</v>
      </c>
      <c r="BI1150" s="138">
        <f>IF(N1150="nulová",J1150,0)</f>
        <v>0</v>
      </c>
      <c r="BJ1150" s="15" t="s">
        <v>84</v>
      </c>
      <c r="BK1150" s="138">
        <f>ROUND(I1150*H1150,2)</f>
        <v>0</v>
      </c>
      <c r="BL1150" s="15" t="s">
        <v>214</v>
      </c>
      <c r="BM1150" s="246" t="s">
        <v>2326</v>
      </c>
    </row>
    <row r="1151" spans="1:65" s="2" customFormat="1" ht="21.75" customHeight="1">
      <c r="A1151" s="38"/>
      <c r="B1151" s="39"/>
      <c r="C1151" s="234" t="s">
        <v>2327</v>
      </c>
      <c r="D1151" s="234" t="s">
        <v>210</v>
      </c>
      <c r="E1151" s="235" t="s">
        <v>274</v>
      </c>
      <c r="F1151" s="236" t="s">
        <v>275</v>
      </c>
      <c r="G1151" s="237" t="s">
        <v>239</v>
      </c>
      <c r="H1151" s="238">
        <v>1</v>
      </c>
      <c r="I1151" s="239"/>
      <c r="J1151" s="240">
        <f>ROUND(I1151*H1151,2)</f>
        <v>0</v>
      </c>
      <c r="K1151" s="241"/>
      <c r="L1151" s="41"/>
      <c r="M1151" s="242" t="s">
        <v>1</v>
      </c>
      <c r="N1151" s="243" t="s">
        <v>44</v>
      </c>
      <c r="O1151" s="91"/>
      <c r="P1151" s="244">
        <f>O1151*H1151</f>
        <v>0</v>
      </c>
      <c r="Q1151" s="244">
        <v>0.0076</v>
      </c>
      <c r="R1151" s="244">
        <f>Q1151*H1151</f>
        <v>0.0076</v>
      </c>
      <c r="S1151" s="244">
        <v>0</v>
      </c>
      <c r="T1151" s="245">
        <f>S1151*H1151</f>
        <v>0</v>
      </c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R1151" s="246" t="s">
        <v>214</v>
      </c>
      <c r="AT1151" s="246" t="s">
        <v>210</v>
      </c>
      <c r="AU1151" s="246" t="s">
        <v>497</v>
      </c>
      <c r="AY1151" s="15" t="s">
        <v>209</v>
      </c>
      <c r="BE1151" s="138">
        <f>IF(N1151="základní",J1151,0)</f>
        <v>0</v>
      </c>
      <c r="BF1151" s="138">
        <f>IF(N1151="snížená",J1151,0)</f>
        <v>0</v>
      </c>
      <c r="BG1151" s="138">
        <f>IF(N1151="zákl. přenesená",J1151,0)</f>
        <v>0</v>
      </c>
      <c r="BH1151" s="138">
        <f>IF(N1151="sníž. přenesená",J1151,0)</f>
        <v>0</v>
      </c>
      <c r="BI1151" s="138">
        <f>IF(N1151="nulová",J1151,0)</f>
        <v>0</v>
      </c>
      <c r="BJ1151" s="15" t="s">
        <v>84</v>
      </c>
      <c r="BK1151" s="138">
        <f>ROUND(I1151*H1151,2)</f>
        <v>0</v>
      </c>
      <c r="BL1151" s="15" t="s">
        <v>214</v>
      </c>
      <c r="BM1151" s="246" t="s">
        <v>2328</v>
      </c>
    </row>
    <row r="1152" spans="1:65" s="2" customFormat="1" ht="16.5" customHeight="1">
      <c r="A1152" s="38"/>
      <c r="B1152" s="39"/>
      <c r="C1152" s="247" t="s">
        <v>2329</v>
      </c>
      <c r="D1152" s="247" t="s">
        <v>221</v>
      </c>
      <c r="E1152" s="248" t="s">
        <v>969</v>
      </c>
      <c r="F1152" s="249" t="s">
        <v>970</v>
      </c>
      <c r="G1152" s="250" t="s">
        <v>239</v>
      </c>
      <c r="H1152" s="251">
        <v>1</v>
      </c>
      <c r="I1152" s="252"/>
      <c r="J1152" s="253">
        <f>ROUND(I1152*H1152,2)</f>
        <v>0</v>
      </c>
      <c r="K1152" s="254"/>
      <c r="L1152" s="255"/>
      <c r="M1152" s="256" t="s">
        <v>1</v>
      </c>
      <c r="N1152" s="257" t="s">
        <v>44</v>
      </c>
      <c r="O1152" s="91"/>
      <c r="P1152" s="244">
        <f>O1152*H1152</f>
        <v>0</v>
      </c>
      <c r="Q1152" s="244">
        <v>0.05</v>
      </c>
      <c r="R1152" s="244">
        <f>Q1152*H1152</f>
        <v>0.05</v>
      </c>
      <c r="S1152" s="244">
        <v>0</v>
      </c>
      <c r="T1152" s="245">
        <f>S1152*H1152</f>
        <v>0</v>
      </c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R1152" s="246" t="s">
        <v>234</v>
      </c>
      <c r="AT1152" s="246" t="s">
        <v>221</v>
      </c>
      <c r="AU1152" s="246" t="s">
        <v>497</v>
      </c>
      <c r="AY1152" s="15" t="s">
        <v>209</v>
      </c>
      <c r="BE1152" s="138">
        <f>IF(N1152="základní",J1152,0)</f>
        <v>0</v>
      </c>
      <c r="BF1152" s="138">
        <f>IF(N1152="snížená",J1152,0)</f>
        <v>0</v>
      </c>
      <c r="BG1152" s="138">
        <f>IF(N1152="zákl. přenesená",J1152,0)</f>
        <v>0</v>
      </c>
      <c r="BH1152" s="138">
        <f>IF(N1152="sníž. přenesená",J1152,0)</f>
        <v>0</v>
      </c>
      <c r="BI1152" s="138">
        <f>IF(N1152="nulová",J1152,0)</f>
        <v>0</v>
      </c>
      <c r="BJ1152" s="15" t="s">
        <v>84</v>
      </c>
      <c r="BK1152" s="138">
        <f>ROUND(I1152*H1152,2)</f>
        <v>0</v>
      </c>
      <c r="BL1152" s="15" t="s">
        <v>214</v>
      </c>
      <c r="BM1152" s="246" t="s">
        <v>2330</v>
      </c>
    </row>
    <row r="1153" spans="1:63" s="13" customFormat="1" ht="20.85" customHeight="1">
      <c r="A1153" s="13"/>
      <c r="B1153" s="260"/>
      <c r="C1153" s="261"/>
      <c r="D1153" s="262" t="s">
        <v>78</v>
      </c>
      <c r="E1153" s="262" t="s">
        <v>2331</v>
      </c>
      <c r="F1153" s="262" t="s">
        <v>2332</v>
      </c>
      <c r="G1153" s="261"/>
      <c r="H1153" s="261"/>
      <c r="I1153" s="263"/>
      <c r="J1153" s="264">
        <f>BK1153</f>
        <v>0</v>
      </c>
      <c r="K1153" s="261"/>
      <c r="L1153" s="265"/>
      <c r="M1153" s="266"/>
      <c r="N1153" s="267"/>
      <c r="O1153" s="267"/>
      <c r="P1153" s="268">
        <f>P1154+SUM(P1155:P1166)</f>
        <v>0</v>
      </c>
      <c r="Q1153" s="267"/>
      <c r="R1153" s="268">
        <f>R1154+SUM(R1155:R1166)</f>
        <v>0.10281000000000001</v>
      </c>
      <c r="S1153" s="267"/>
      <c r="T1153" s="269">
        <f>T1154+SUM(T1155:T1166)</f>
        <v>0</v>
      </c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R1153" s="270" t="s">
        <v>84</v>
      </c>
      <c r="AT1153" s="271" t="s">
        <v>78</v>
      </c>
      <c r="AU1153" s="271" t="s">
        <v>497</v>
      </c>
      <c r="AY1153" s="270" t="s">
        <v>209</v>
      </c>
      <c r="BK1153" s="272">
        <f>BK1154+SUM(BK1155:BK1166)</f>
        <v>0</v>
      </c>
    </row>
    <row r="1154" spans="1:65" s="2" customFormat="1" ht="24.15" customHeight="1">
      <c r="A1154" s="38"/>
      <c r="B1154" s="39"/>
      <c r="C1154" s="234" t="s">
        <v>2333</v>
      </c>
      <c r="D1154" s="234" t="s">
        <v>210</v>
      </c>
      <c r="E1154" s="235" t="s">
        <v>211</v>
      </c>
      <c r="F1154" s="236" t="s">
        <v>212</v>
      </c>
      <c r="G1154" s="237" t="s">
        <v>213</v>
      </c>
      <c r="H1154" s="238">
        <v>0.539</v>
      </c>
      <c r="I1154" s="239"/>
      <c r="J1154" s="240">
        <f>ROUND(I1154*H1154,2)</f>
        <v>0</v>
      </c>
      <c r="K1154" s="241"/>
      <c r="L1154" s="41"/>
      <c r="M1154" s="242" t="s">
        <v>1</v>
      </c>
      <c r="N1154" s="243" t="s">
        <v>44</v>
      </c>
      <c r="O1154" s="91"/>
      <c r="P1154" s="244">
        <f>O1154*H1154</f>
        <v>0</v>
      </c>
      <c r="Q1154" s="244">
        <v>0</v>
      </c>
      <c r="R1154" s="244">
        <f>Q1154*H1154</f>
        <v>0</v>
      </c>
      <c r="S1154" s="244">
        <v>0</v>
      </c>
      <c r="T1154" s="245">
        <f>S1154*H1154</f>
        <v>0</v>
      </c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R1154" s="246" t="s">
        <v>214</v>
      </c>
      <c r="AT1154" s="246" t="s">
        <v>210</v>
      </c>
      <c r="AU1154" s="246" t="s">
        <v>540</v>
      </c>
      <c r="AY1154" s="15" t="s">
        <v>209</v>
      </c>
      <c r="BE1154" s="138">
        <f>IF(N1154="základní",J1154,0)</f>
        <v>0</v>
      </c>
      <c r="BF1154" s="138">
        <f>IF(N1154="snížená",J1154,0)</f>
        <v>0</v>
      </c>
      <c r="BG1154" s="138">
        <f>IF(N1154="zákl. přenesená",J1154,0)</f>
        <v>0</v>
      </c>
      <c r="BH1154" s="138">
        <f>IF(N1154="sníž. přenesená",J1154,0)</f>
        <v>0</v>
      </c>
      <c r="BI1154" s="138">
        <f>IF(N1154="nulová",J1154,0)</f>
        <v>0</v>
      </c>
      <c r="BJ1154" s="15" t="s">
        <v>84</v>
      </c>
      <c r="BK1154" s="138">
        <f>ROUND(I1154*H1154,2)</f>
        <v>0</v>
      </c>
      <c r="BL1154" s="15" t="s">
        <v>214</v>
      </c>
      <c r="BM1154" s="246" t="s">
        <v>2334</v>
      </c>
    </row>
    <row r="1155" spans="1:65" s="2" customFormat="1" ht="16.5" customHeight="1">
      <c r="A1155" s="38"/>
      <c r="B1155" s="39"/>
      <c r="C1155" s="247" t="s">
        <v>2335</v>
      </c>
      <c r="D1155" s="247" t="s">
        <v>221</v>
      </c>
      <c r="E1155" s="248" t="s">
        <v>316</v>
      </c>
      <c r="F1155" s="249" t="s">
        <v>317</v>
      </c>
      <c r="G1155" s="250" t="s">
        <v>239</v>
      </c>
      <c r="H1155" s="251">
        <v>1</v>
      </c>
      <c r="I1155" s="252"/>
      <c r="J1155" s="253">
        <f>ROUND(I1155*H1155,2)</f>
        <v>0</v>
      </c>
      <c r="K1155" s="254"/>
      <c r="L1155" s="255"/>
      <c r="M1155" s="256" t="s">
        <v>1</v>
      </c>
      <c r="N1155" s="257" t="s">
        <v>44</v>
      </c>
      <c r="O1155" s="91"/>
      <c r="P1155" s="244">
        <f>O1155*H1155</f>
        <v>0</v>
      </c>
      <c r="Q1155" s="244">
        <v>0</v>
      </c>
      <c r="R1155" s="244">
        <f>Q1155*H1155</f>
        <v>0</v>
      </c>
      <c r="S1155" s="244">
        <v>0</v>
      </c>
      <c r="T1155" s="245">
        <f>S1155*H1155</f>
        <v>0</v>
      </c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R1155" s="246" t="s">
        <v>234</v>
      </c>
      <c r="AT1155" s="246" t="s">
        <v>221</v>
      </c>
      <c r="AU1155" s="246" t="s">
        <v>540</v>
      </c>
      <c r="AY1155" s="15" t="s">
        <v>209</v>
      </c>
      <c r="BE1155" s="138">
        <f>IF(N1155="základní",J1155,0)</f>
        <v>0</v>
      </c>
      <c r="BF1155" s="138">
        <f>IF(N1155="snížená",J1155,0)</f>
        <v>0</v>
      </c>
      <c r="BG1155" s="138">
        <f>IF(N1155="zákl. přenesená",J1155,0)</f>
        <v>0</v>
      </c>
      <c r="BH1155" s="138">
        <f>IF(N1155="sníž. přenesená",J1155,0)</f>
        <v>0</v>
      </c>
      <c r="BI1155" s="138">
        <f>IF(N1155="nulová",J1155,0)</f>
        <v>0</v>
      </c>
      <c r="BJ1155" s="15" t="s">
        <v>84</v>
      </c>
      <c r="BK1155" s="138">
        <f>ROUND(I1155*H1155,2)</f>
        <v>0</v>
      </c>
      <c r="BL1155" s="15" t="s">
        <v>214</v>
      </c>
      <c r="BM1155" s="246" t="s">
        <v>2336</v>
      </c>
    </row>
    <row r="1156" spans="1:65" s="2" customFormat="1" ht="16.5" customHeight="1">
      <c r="A1156" s="38"/>
      <c r="B1156" s="39"/>
      <c r="C1156" s="247" t="s">
        <v>2337</v>
      </c>
      <c r="D1156" s="247" t="s">
        <v>221</v>
      </c>
      <c r="E1156" s="248" t="s">
        <v>1586</v>
      </c>
      <c r="F1156" s="249" t="s">
        <v>1587</v>
      </c>
      <c r="G1156" s="250" t="s">
        <v>239</v>
      </c>
      <c r="H1156" s="251">
        <v>1</v>
      </c>
      <c r="I1156" s="252"/>
      <c r="J1156" s="253">
        <f>ROUND(I1156*H1156,2)</f>
        <v>0</v>
      </c>
      <c r="K1156" s="254"/>
      <c r="L1156" s="255"/>
      <c r="M1156" s="256" t="s">
        <v>1</v>
      </c>
      <c r="N1156" s="257" t="s">
        <v>44</v>
      </c>
      <c r="O1156" s="91"/>
      <c r="P1156" s="244">
        <f>O1156*H1156</f>
        <v>0</v>
      </c>
      <c r="Q1156" s="244">
        <v>0</v>
      </c>
      <c r="R1156" s="244">
        <f>Q1156*H1156</f>
        <v>0</v>
      </c>
      <c r="S1156" s="244">
        <v>0</v>
      </c>
      <c r="T1156" s="245">
        <f>S1156*H1156</f>
        <v>0</v>
      </c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R1156" s="246" t="s">
        <v>234</v>
      </c>
      <c r="AT1156" s="246" t="s">
        <v>221</v>
      </c>
      <c r="AU1156" s="246" t="s">
        <v>540</v>
      </c>
      <c r="AY1156" s="15" t="s">
        <v>209</v>
      </c>
      <c r="BE1156" s="138">
        <f>IF(N1156="základní",J1156,0)</f>
        <v>0</v>
      </c>
      <c r="BF1156" s="138">
        <f>IF(N1156="snížená",J1156,0)</f>
        <v>0</v>
      </c>
      <c r="BG1156" s="138">
        <f>IF(N1156="zákl. přenesená",J1156,0)</f>
        <v>0</v>
      </c>
      <c r="BH1156" s="138">
        <f>IF(N1156="sníž. přenesená",J1156,0)</f>
        <v>0</v>
      </c>
      <c r="BI1156" s="138">
        <f>IF(N1156="nulová",J1156,0)</f>
        <v>0</v>
      </c>
      <c r="BJ1156" s="15" t="s">
        <v>84</v>
      </c>
      <c r="BK1156" s="138">
        <f>ROUND(I1156*H1156,2)</f>
        <v>0</v>
      </c>
      <c r="BL1156" s="15" t="s">
        <v>214</v>
      </c>
      <c r="BM1156" s="246" t="s">
        <v>2338</v>
      </c>
    </row>
    <row r="1157" spans="1:65" s="2" customFormat="1" ht="24.15" customHeight="1">
      <c r="A1157" s="38"/>
      <c r="B1157" s="39"/>
      <c r="C1157" s="234" t="s">
        <v>2339</v>
      </c>
      <c r="D1157" s="234" t="s">
        <v>210</v>
      </c>
      <c r="E1157" s="235" t="s">
        <v>324</v>
      </c>
      <c r="F1157" s="236" t="s">
        <v>325</v>
      </c>
      <c r="G1157" s="237" t="s">
        <v>239</v>
      </c>
      <c r="H1157" s="238">
        <v>1</v>
      </c>
      <c r="I1157" s="239"/>
      <c r="J1157" s="240">
        <f>ROUND(I1157*H1157,2)</f>
        <v>0</v>
      </c>
      <c r="K1157" s="241"/>
      <c r="L1157" s="41"/>
      <c r="M1157" s="242" t="s">
        <v>1</v>
      </c>
      <c r="N1157" s="243" t="s">
        <v>44</v>
      </c>
      <c r="O1157" s="91"/>
      <c r="P1157" s="244">
        <f>O1157*H1157</f>
        <v>0</v>
      </c>
      <c r="Q1157" s="244">
        <v>0</v>
      </c>
      <c r="R1157" s="244">
        <f>Q1157*H1157</f>
        <v>0</v>
      </c>
      <c r="S1157" s="244">
        <v>0</v>
      </c>
      <c r="T1157" s="245">
        <f>S1157*H1157</f>
        <v>0</v>
      </c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R1157" s="246" t="s">
        <v>214</v>
      </c>
      <c r="AT1157" s="246" t="s">
        <v>210</v>
      </c>
      <c r="AU1157" s="246" t="s">
        <v>540</v>
      </c>
      <c r="AY1157" s="15" t="s">
        <v>209</v>
      </c>
      <c r="BE1157" s="138">
        <f>IF(N1157="základní",J1157,0)</f>
        <v>0</v>
      </c>
      <c r="BF1157" s="138">
        <f>IF(N1157="snížená",J1157,0)</f>
        <v>0</v>
      </c>
      <c r="BG1157" s="138">
        <f>IF(N1157="zákl. přenesená",J1157,0)</f>
        <v>0</v>
      </c>
      <c r="BH1157" s="138">
        <f>IF(N1157="sníž. přenesená",J1157,0)</f>
        <v>0</v>
      </c>
      <c r="BI1157" s="138">
        <f>IF(N1157="nulová",J1157,0)</f>
        <v>0</v>
      </c>
      <c r="BJ1157" s="15" t="s">
        <v>84</v>
      </c>
      <c r="BK1157" s="138">
        <f>ROUND(I1157*H1157,2)</f>
        <v>0</v>
      </c>
      <c r="BL1157" s="15" t="s">
        <v>214</v>
      </c>
      <c r="BM1157" s="246" t="s">
        <v>2340</v>
      </c>
    </row>
    <row r="1158" spans="1:65" s="2" customFormat="1" ht="16.5" customHeight="1">
      <c r="A1158" s="38"/>
      <c r="B1158" s="39"/>
      <c r="C1158" s="247" t="s">
        <v>2341</v>
      </c>
      <c r="D1158" s="247" t="s">
        <v>221</v>
      </c>
      <c r="E1158" s="248" t="s">
        <v>328</v>
      </c>
      <c r="F1158" s="249" t="s">
        <v>329</v>
      </c>
      <c r="G1158" s="250" t="s">
        <v>213</v>
      </c>
      <c r="H1158" s="251">
        <v>0.539</v>
      </c>
      <c r="I1158" s="252"/>
      <c r="J1158" s="253">
        <f>ROUND(I1158*H1158,2)</f>
        <v>0</v>
      </c>
      <c r="K1158" s="254"/>
      <c r="L1158" s="255"/>
      <c r="M1158" s="256" t="s">
        <v>1</v>
      </c>
      <c r="N1158" s="257" t="s">
        <v>44</v>
      </c>
      <c r="O1158" s="91"/>
      <c r="P1158" s="244">
        <f>O1158*H1158</f>
        <v>0</v>
      </c>
      <c r="Q1158" s="244">
        <v>0</v>
      </c>
      <c r="R1158" s="244">
        <f>Q1158*H1158</f>
        <v>0</v>
      </c>
      <c r="S1158" s="244">
        <v>0</v>
      </c>
      <c r="T1158" s="245">
        <f>S1158*H1158</f>
        <v>0</v>
      </c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R1158" s="246" t="s">
        <v>234</v>
      </c>
      <c r="AT1158" s="246" t="s">
        <v>221</v>
      </c>
      <c r="AU1158" s="246" t="s">
        <v>540</v>
      </c>
      <c r="AY1158" s="15" t="s">
        <v>209</v>
      </c>
      <c r="BE1158" s="138">
        <f>IF(N1158="základní",J1158,0)</f>
        <v>0</v>
      </c>
      <c r="BF1158" s="138">
        <f>IF(N1158="snížená",J1158,0)</f>
        <v>0</v>
      </c>
      <c r="BG1158" s="138">
        <f>IF(N1158="zákl. přenesená",J1158,0)</f>
        <v>0</v>
      </c>
      <c r="BH1158" s="138">
        <f>IF(N1158="sníž. přenesená",J1158,0)</f>
        <v>0</v>
      </c>
      <c r="BI1158" s="138">
        <f>IF(N1158="nulová",J1158,0)</f>
        <v>0</v>
      </c>
      <c r="BJ1158" s="15" t="s">
        <v>84</v>
      </c>
      <c r="BK1158" s="138">
        <f>ROUND(I1158*H1158,2)</f>
        <v>0</v>
      </c>
      <c r="BL1158" s="15" t="s">
        <v>214</v>
      </c>
      <c r="BM1158" s="246" t="s">
        <v>2342</v>
      </c>
    </row>
    <row r="1159" spans="1:65" s="2" customFormat="1" ht="16.5" customHeight="1">
      <c r="A1159" s="38"/>
      <c r="B1159" s="39"/>
      <c r="C1159" s="234" t="s">
        <v>2343</v>
      </c>
      <c r="D1159" s="234" t="s">
        <v>210</v>
      </c>
      <c r="E1159" s="235" t="s">
        <v>216</v>
      </c>
      <c r="F1159" s="236" t="s">
        <v>217</v>
      </c>
      <c r="G1159" s="237" t="s">
        <v>213</v>
      </c>
      <c r="H1159" s="238">
        <v>0.539</v>
      </c>
      <c r="I1159" s="239"/>
      <c r="J1159" s="240">
        <f>ROUND(I1159*H1159,2)</f>
        <v>0</v>
      </c>
      <c r="K1159" s="241"/>
      <c r="L1159" s="41"/>
      <c r="M1159" s="242" t="s">
        <v>1</v>
      </c>
      <c r="N1159" s="243" t="s">
        <v>44</v>
      </c>
      <c r="O1159" s="91"/>
      <c r="P1159" s="244">
        <f>O1159*H1159</f>
        <v>0</v>
      </c>
      <c r="Q1159" s="244">
        <v>0</v>
      </c>
      <c r="R1159" s="244">
        <f>Q1159*H1159</f>
        <v>0</v>
      </c>
      <c r="S1159" s="244">
        <v>0</v>
      </c>
      <c r="T1159" s="245">
        <f>S1159*H1159</f>
        <v>0</v>
      </c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R1159" s="246" t="s">
        <v>214</v>
      </c>
      <c r="AT1159" s="246" t="s">
        <v>210</v>
      </c>
      <c r="AU1159" s="246" t="s">
        <v>540</v>
      </c>
      <c r="AY1159" s="15" t="s">
        <v>209</v>
      </c>
      <c r="BE1159" s="138">
        <f>IF(N1159="základní",J1159,0)</f>
        <v>0</v>
      </c>
      <c r="BF1159" s="138">
        <f>IF(N1159="snížená",J1159,0)</f>
        <v>0</v>
      </c>
      <c r="BG1159" s="138">
        <f>IF(N1159="zákl. přenesená",J1159,0)</f>
        <v>0</v>
      </c>
      <c r="BH1159" s="138">
        <f>IF(N1159="sníž. přenesená",J1159,0)</f>
        <v>0</v>
      </c>
      <c r="BI1159" s="138">
        <f>IF(N1159="nulová",J1159,0)</f>
        <v>0</v>
      </c>
      <c r="BJ1159" s="15" t="s">
        <v>84</v>
      </c>
      <c r="BK1159" s="138">
        <f>ROUND(I1159*H1159,2)</f>
        <v>0</v>
      </c>
      <c r="BL1159" s="15" t="s">
        <v>214</v>
      </c>
      <c r="BM1159" s="246" t="s">
        <v>2344</v>
      </c>
    </row>
    <row r="1160" spans="1:65" s="2" customFormat="1" ht="24.15" customHeight="1">
      <c r="A1160" s="38"/>
      <c r="B1160" s="39"/>
      <c r="C1160" s="234" t="s">
        <v>2345</v>
      </c>
      <c r="D1160" s="234" t="s">
        <v>210</v>
      </c>
      <c r="E1160" s="235" t="s">
        <v>471</v>
      </c>
      <c r="F1160" s="236" t="s">
        <v>472</v>
      </c>
      <c r="G1160" s="237" t="s">
        <v>282</v>
      </c>
      <c r="H1160" s="238">
        <v>0.6</v>
      </c>
      <c r="I1160" s="239"/>
      <c r="J1160" s="240">
        <f>ROUND(I1160*H1160,2)</f>
        <v>0</v>
      </c>
      <c r="K1160" s="241"/>
      <c r="L1160" s="41"/>
      <c r="M1160" s="242" t="s">
        <v>1</v>
      </c>
      <c r="N1160" s="243" t="s">
        <v>44</v>
      </c>
      <c r="O1160" s="91"/>
      <c r="P1160" s="244">
        <f>O1160*H1160</f>
        <v>0</v>
      </c>
      <c r="Q1160" s="244">
        <v>0</v>
      </c>
      <c r="R1160" s="244">
        <f>Q1160*H1160</f>
        <v>0</v>
      </c>
      <c r="S1160" s="244">
        <v>0</v>
      </c>
      <c r="T1160" s="245">
        <f>S1160*H1160</f>
        <v>0</v>
      </c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R1160" s="246" t="s">
        <v>214</v>
      </c>
      <c r="AT1160" s="246" t="s">
        <v>210</v>
      </c>
      <c r="AU1160" s="246" t="s">
        <v>540</v>
      </c>
      <c r="AY1160" s="15" t="s">
        <v>209</v>
      </c>
      <c r="BE1160" s="138">
        <f>IF(N1160="základní",J1160,0)</f>
        <v>0</v>
      </c>
      <c r="BF1160" s="138">
        <f>IF(N1160="snížená",J1160,0)</f>
        <v>0</v>
      </c>
      <c r="BG1160" s="138">
        <f>IF(N1160="zákl. přenesená",J1160,0)</f>
        <v>0</v>
      </c>
      <c r="BH1160" s="138">
        <f>IF(N1160="sníž. přenesená",J1160,0)</f>
        <v>0</v>
      </c>
      <c r="BI1160" s="138">
        <f>IF(N1160="nulová",J1160,0)</f>
        <v>0</v>
      </c>
      <c r="BJ1160" s="15" t="s">
        <v>84</v>
      </c>
      <c r="BK1160" s="138">
        <f>ROUND(I1160*H1160,2)</f>
        <v>0</v>
      </c>
      <c r="BL1160" s="15" t="s">
        <v>214</v>
      </c>
      <c r="BM1160" s="246" t="s">
        <v>2346</v>
      </c>
    </row>
    <row r="1161" spans="1:65" s="2" customFormat="1" ht="24.15" customHeight="1">
      <c r="A1161" s="38"/>
      <c r="B1161" s="39"/>
      <c r="C1161" s="247" t="s">
        <v>2347</v>
      </c>
      <c r="D1161" s="247" t="s">
        <v>221</v>
      </c>
      <c r="E1161" s="248" t="s">
        <v>475</v>
      </c>
      <c r="F1161" s="249" t="s">
        <v>476</v>
      </c>
      <c r="G1161" s="250" t="s">
        <v>224</v>
      </c>
      <c r="H1161" s="251">
        <v>0.048</v>
      </c>
      <c r="I1161" s="252"/>
      <c r="J1161" s="253">
        <f>ROUND(I1161*H1161,2)</f>
        <v>0</v>
      </c>
      <c r="K1161" s="254"/>
      <c r="L1161" s="255"/>
      <c r="M1161" s="256" t="s">
        <v>1</v>
      </c>
      <c r="N1161" s="257" t="s">
        <v>44</v>
      </c>
      <c r="O1161" s="91"/>
      <c r="P1161" s="244">
        <f>O1161*H1161</f>
        <v>0</v>
      </c>
      <c r="Q1161" s="244">
        <v>1</v>
      </c>
      <c r="R1161" s="244">
        <f>Q1161*H1161</f>
        <v>0.048</v>
      </c>
      <c r="S1161" s="244">
        <v>0</v>
      </c>
      <c r="T1161" s="245">
        <f>S1161*H1161</f>
        <v>0</v>
      </c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R1161" s="246" t="s">
        <v>234</v>
      </c>
      <c r="AT1161" s="246" t="s">
        <v>221</v>
      </c>
      <c r="AU1161" s="246" t="s">
        <v>540</v>
      </c>
      <c r="AY1161" s="15" t="s">
        <v>209</v>
      </c>
      <c r="BE1161" s="138">
        <f>IF(N1161="základní",J1161,0)</f>
        <v>0</v>
      </c>
      <c r="BF1161" s="138">
        <f>IF(N1161="snížená",J1161,0)</f>
        <v>0</v>
      </c>
      <c r="BG1161" s="138">
        <f>IF(N1161="zákl. přenesená",J1161,0)</f>
        <v>0</v>
      </c>
      <c r="BH1161" s="138">
        <f>IF(N1161="sníž. přenesená",J1161,0)</f>
        <v>0</v>
      </c>
      <c r="BI1161" s="138">
        <f>IF(N1161="nulová",J1161,0)</f>
        <v>0</v>
      </c>
      <c r="BJ1161" s="15" t="s">
        <v>84</v>
      </c>
      <c r="BK1161" s="138">
        <f>ROUND(I1161*H1161,2)</f>
        <v>0</v>
      </c>
      <c r="BL1161" s="15" t="s">
        <v>214</v>
      </c>
      <c r="BM1161" s="246" t="s">
        <v>2348</v>
      </c>
    </row>
    <row r="1162" spans="1:65" s="2" customFormat="1" ht="24.15" customHeight="1">
      <c r="A1162" s="38"/>
      <c r="B1162" s="39"/>
      <c r="C1162" s="247" t="s">
        <v>2349</v>
      </c>
      <c r="D1162" s="247" t="s">
        <v>221</v>
      </c>
      <c r="E1162" s="248" t="s">
        <v>479</v>
      </c>
      <c r="F1162" s="249" t="s">
        <v>480</v>
      </c>
      <c r="G1162" s="250" t="s">
        <v>224</v>
      </c>
      <c r="H1162" s="251">
        <v>0.048</v>
      </c>
      <c r="I1162" s="252"/>
      <c r="J1162" s="253">
        <f>ROUND(I1162*H1162,2)</f>
        <v>0</v>
      </c>
      <c r="K1162" s="254"/>
      <c r="L1162" s="255"/>
      <c r="M1162" s="256" t="s">
        <v>1</v>
      </c>
      <c r="N1162" s="257" t="s">
        <v>44</v>
      </c>
      <c r="O1162" s="91"/>
      <c r="P1162" s="244">
        <f>O1162*H1162</f>
        <v>0</v>
      </c>
      <c r="Q1162" s="244">
        <v>1</v>
      </c>
      <c r="R1162" s="244">
        <f>Q1162*H1162</f>
        <v>0.048</v>
      </c>
      <c r="S1162" s="244">
        <v>0</v>
      </c>
      <c r="T1162" s="245">
        <f>S1162*H1162</f>
        <v>0</v>
      </c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R1162" s="246" t="s">
        <v>234</v>
      </c>
      <c r="AT1162" s="246" t="s">
        <v>221</v>
      </c>
      <c r="AU1162" s="246" t="s">
        <v>540</v>
      </c>
      <c r="AY1162" s="15" t="s">
        <v>209</v>
      </c>
      <c r="BE1162" s="138">
        <f>IF(N1162="základní",J1162,0)</f>
        <v>0</v>
      </c>
      <c r="BF1162" s="138">
        <f>IF(N1162="snížená",J1162,0)</f>
        <v>0</v>
      </c>
      <c r="BG1162" s="138">
        <f>IF(N1162="zákl. přenesená",J1162,0)</f>
        <v>0</v>
      </c>
      <c r="BH1162" s="138">
        <f>IF(N1162="sníž. přenesená",J1162,0)</f>
        <v>0</v>
      </c>
      <c r="BI1162" s="138">
        <f>IF(N1162="nulová",J1162,0)</f>
        <v>0</v>
      </c>
      <c r="BJ1162" s="15" t="s">
        <v>84</v>
      </c>
      <c r="BK1162" s="138">
        <f>ROUND(I1162*H1162,2)</f>
        <v>0</v>
      </c>
      <c r="BL1162" s="15" t="s">
        <v>214</v>
      </c>
      <c r="BM1162" s="246" t="s">
        <v>2350</v>
      </c>
    </row>
    <row r="1163" spans="1:65" s="2" customFormat="1" ht="21.75" customHeight="1">
      <c r="A1163" s="38"/>
      <c r="B1163" s="39"/>
      <c r="C1163" s="247" t="s">
        <v>2351</v>
      </c>
      <c r="D1163" s="247" t="s">
        <v>221</v>
      </c>
      <c r="E1163" s="248" t="s">
        <v>483</v>
      </c>
      <c r="F1163" s="249" t="s">
        <v>484</v>
      </c>
      <c r="G1163" s="250" t="s">
        <v>379</v>
      </c>
      <c r="H1163" s="251">
        <v>1</v>
      </c>
      <c r="I1163" s="252"/>
      <c r="J1163" s="253">
        <f>ROUND(I1163*H1163,2)</f>
        <v>0</v>
      </c>
      <c r="K1163" s="254"/>
      <c r="L1163" s="255"/>
      <c r="M1163" s="256" t="s">
        <v>1</v>
      </c>
      <c r="N1163" s="257" t="s">
        <v>44</v>
      </c>
      <c r="O1163" s="91"/>
      <c r="P1163" s="244">
        <f>O1163*H1163</f>
        <v>0</v>
      </c>
      <c r="Q1163" s="244">
        <v>0.001</v>
      </c>
      <c r="R1163" s="244">
        <f>Q1163*H1163</f>
        <v>0.001</v>
      </c>
      <c r="S1163" s="244">
        <v>0</v>
      </c>
      <c r="T1163" s="245">
        <f>S1163*H1163</f>
        <v>0</v>
      </c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R1163" s="246" t="s">
        <v>234</v>
      </c>
      <c r="AT1163" s="246" t="s">
        <v>221</v>
      </c>
      <c r="AU1163" s="246" t="s">
        <v>540</v>
      </c>
      <c r="AY1163" s="15" t="s">
        <v>209</v>
      </c>
      <c r="BE1163" s="138">
        <f>IF(N1163="základní",J1163,0)</f>
        <v>0</v>
      </c>
      <c r="BF1163" s="138">
        <f>IF(N1163="snížená",J1163,0)</f>
        <v>0</v>
      </c>
      <c r="BG1163" s="138">
        <f>IF(N1163="zákl. přenesená",J1163,0)</f>
        <v>0</v>
      </c>
      <c r="BH1163" s="138">
        <f>IF(N1163="sníž. přenesená",J1163,0)</f>
        <v>0</v>
      </c>
      <c r="BI1163" s="138">
        <f>IF(N1163="nulová",J1163,0)</f>
        <v>0</v>
      </c>
      <c r="BJ1163" s="15" t="s">
        <v>84</v>
      </c>
      <c r="BK1163" s="138">
        <f>ROUND(I1163*H1163,2)</f>
        <v>0</v>
      </c>
      <c r="BL1163" s="15" t="s">
        <v>214</v>
      </c>
      <c r="BM1163" s="246" t="s">
        <v>2352</v>
      </c>
    </row>
    <row r="1164" spans="1:65" s="2" customFormat="1" ht="21.75" customHeight="1">
      <c r="A1164" s="38"/>
      <c r="B1164" s="39"/>
      <c r="C1164" s="234" t="s">
        <v>2353</v>
      </c>
      <c r="D1164" s="234" t="s">
        <v>210</v>
      </c>
      <c r="E1164" s="235" t="s">
        <v>487</v>
      </c>
      <c r="F1164" s="236" t="s">
        <v>488</v>
      </c>
      <c r="G1164" s="237" t="s">
        <v>246</v>
      </c>
      <c r="H1164" s="238">
        <v>1</v>
      </c>
      <c r="I1164" s="239"/>
      <c r="J1164" s="240">
        <f>ROUND(I1164*H1164,2)</f>
        <v>0</v>
      </c>
      <c r="K1164" s="241"/>
      <c r="L1164" s="41"/>
      <c r="M1164" s="242" t="s">
        <v>1</v>
      </c>
      <c r="N1164" s="243" t="s">
        <v>44</v>
      </c>
      <c r="O1164" s="91"/>
      <c r="P1164" s="244">
        <f>O1164*H1164</f>
        <v>0</v>
      </c>
      <c r="Q1164" s="244">
        <v>2E-05</v>
      </c>
      <c r="R1164" s="244">
        <f>Q1164*H1164</f>
        <v>2E-05</v>
      </c>
      <c r="S1164" s="244">
        <v>0</v>
      </c>
      <c r="T1164" s="245">
        <f>S1164*H1164</f>
        <v>0</v>
      </c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R1164" s="246" t="s">
        <v>214</v>
      </c>
      <c r="AT1164" s="246" t="s">
        <v>210</v>
      </c>
      <c r="AU1164" s="246" t="s">
        <v>540</v>
      </c>
      <c r="AY1164" s="15" t="s">
        <v>209</v>
      </c>
      <c r="BE1164" s="138">
        <f>IF(N1164="základní",J1164,0)</f>
        <v>0</v>
      </c>
      <c r="BF1164" s="138">
        <f>IF(N1164="snížená",J1164,0)</f>
        <v>0</v>
      </c>
      <c r="BG1164" s="138">
        <f>IF(N1164="zákl. přenesená",J1164,0)</f>
        <v>0</v>
      </c>
      <c r="BH1164" s="138">
        <f>IF(N1164="sníž. přenesená",J1164,0)</f>
        <v>0</v>
      </c>
      <c r="BI1164" s="138">
        <f>IF(N1164="nulová",J1164,0)</f>
        <v>0</v>
      </c>
      <c r="BJ1164" s="15" t="s">
        <v>84</v>
      </c>
      <c r="BK1164" s="138">
        <f>ROUND(I1164*H1164,2)</f>
        <v>0</v>
      </c>
      <c r="BL1164" s="15" t="s">
        <v>214</v>
      </c>
      <c r="BM1164" s="246" t="s">
        <v>2354</v>
      </c>
    </row>
    <row r="1165" spans="1:65" s="2" customFormat="1" ht="33" customHeight="1">
      <c r="A1165" s="38"/>
      <c r="B1165" s="39"/>
      <c r="C1165" s="234" t="s">
        <v>2355</v>
      </c>
      <c r="D1165" s="234" t="s">
        <v>210</v>
      </c>
      <c r="E1165" s="235" t="s">
        <v>491</v>
      </c>
      <c r="F1165" s="236" t="s">
        <v>492</v>
      </c>
      <c r="G1165" s="237" t="s">
        <v>224</v>
      </c>
      <c r="H1165" s="238">
        <v>0.096</v>
      </c>
      <c r="I1165" s="239"/>
      <c r="J1165" s="240">
        <f>ROUND(I1165*H1165,2)</f>
        <v>0</v>
      </c>
      <c r="K1165" s="241"/>
      <c r="L1165" s="41"/>
      <c r="M1165" s="242" t="s">
        <v>1</v>
      </c>
      <c r="N1165" s="243" t="s">
        <v>44</v>
      </c>
      <c r="O1165" s="91"/>
      <c r="P1165" s="244">
        <f>O1165*H1165</f>
        <v>0</v>
      </c>
      <c r="Q1165" s="244">
        <v>0</v>
      </c>
      <c r="R1165" s="244">
        <f>Q1165*H1165</f>
        <v>0</v>
      </c>
      <c r="S1165" s="244">
        <v>0</v>
      </c>
      <c r="T1165" s="245">
        <f>S1165*H1165</f>
        <v>0</v>
      </c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R1165" s="246" t="s">
        <v>214</v>
      </c>
      <c r="AT1165" s="246" t="s">
        <v>210</v>
      </c>
      <c r="AU1165" s="246" t="s">
        <v>540</v>
      </c>
      <c r="AY1165" s="15" t="s">
        <v>209</v>
      </c>
      <c r="BE1165" s="138">
        <f>IF(N1165="základní",J1165,0)</f>
        <v>0</v>
      </c>
      <c r="BF1165" s="138">
        <f>IF(N1165="snížená",J1165,0)</f>
        <v>0</v>
      </c>
      <c r="BG1165" s="138">
        <f>IF(N1165="zákl. přenesená",J1165,0)</f>
        <v>0</v>
      </c>
      <c r="BH1165" s="138">
        <f>IF(N1165="sníž. přenesená",J1165,0)</f>
        <v>0</v>
      </c>
      <c r="BI1165" s="138">
        <f>IF(N1165="nulová",J1165,0)</f>
        <v>0</v>
      </c>
      <c r="BJ1165" s="15" t="s">
        <v>84</v>
      </c>
      <c r="BK1165" s="138">
        <f>ROUND(I1165*H1165,2)</f>
        <v>0</v>
      </c>
      <c r="BL1165" s="15" t="s">
        <v>214</v>
      </c>
      <c r="BM1165" s="246" t="s">
        <v>2356</v>
      </c>
    </row>
    <row r="1166" spans="1:63" s="13" customFormat="1" ht="20.85" customHeight="1">
      <c r="A1166" s="13"/>
      <c r="B1166" s="260"/>
      <c r="C1166" s="261"/>
      <c r="D1166" s="262" t="s">
        <v>78</v>
      </c>
      <c r="E1166" s="262" t="s">
        <v>2357</v>
      </c>
      <c r="F1166" s="262" t="s">
        <v>2358</v>
      </c>
      <c r="G1166" s="261"/>
      <c r="H1166" s="261"/>
      <c r="I1166" s="263"/>
      <c r="J1166" s="264">
        <f>BK1166</f>
        <v>0</v>
      </c>
      <c r="K1166" s="261"/>
      <c r="L1166" s="265"/>
      <c r="M1166" s="266"/>
      <c r="N1166" s="267"/>
      <c r="O1166" s="267"/>
      <c r="P1166" s="268">
        <f>SUM(P1167:P1185)</f>
        <v>0</v>
      </c>
      <c r="Q1166" s="267"/>
      <c r="R1166" s="268">
        <f>SUM(R1167:R1185)</f>
        <v>0.00579</v>
      </c>
      <c r="S1166" s="267"/>
      <c r="T1166" s="269">
        <f>SUM(T1167:T1185)</f>
        <v>0</v>
      </c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R1166" s="270" t="s">
        <v>84</v>
      </c>
      <c r="AT1166" s="271" t="s">
        <v>78</v>
      </c>
      <c r="AU1166" s="271" t="s">
        <v>540</v>
      </c>
      <c r="AY1166" s="270" t="s">
        <v>209</v>
      </c>
      <c r="BK1166" s="272">
        <f>SUM(BK1167:BK1185)</f>
        <v>0</v>
      </c>
    </row>
    <row r="1167" spans="1:65" s="2" customFormat="1" ht="24.15" customHeight="1">
      <c r="A1167" s="38"/>
      <c r="B1167" s="39"/>
      <c r="C1167" s="234" t="s">
        <v>2359</v>
      </c>
      <c r="D1167" s="234" t="s">
        <v>210</v>
      </c>
      <c r="E1167" s="235" t="s">
        <v>336</v>
      </c>
      <c r="F1167" s="236" t="s">
        <v>337</v>
      </c>
      <c r="G1167" s="237" t="s">
        <v>239</v>
      </c>
      <c r="H1167" s="238">
        <v>1</v>
      </c>
      <c r="I1167" s="239"/>
      <c r="J1167" s="240">
        <f>ROUND(I1167*H1167,2)</f>
        <v>0</v>
      </c>
      <c r="K1167" s="241"/>
      <c r="L1167" s="41"/>
      <c r="M1167" s="242" t="s">
        <v>1</v>
      </c>
      <c r="N1167" s="243" t="s">
        <v>44</v>
      </c>
      <c r="O1167" s="91"/>
      <c r="P1167" s="244">
        <f>O1167*H1167</f>
        <v>0</v>
      </c>
      <c r="Q1167" s="244">
        <v>0</v>
      </c>
      <c r="R1167" s="244">
        <f>Q1167*H1167</f>
        <v>0</v>
      </c>
      <c r="S1167" s="244">
        <v>0</v>
      </c>
      <c r="T1167" s="245">
        <f>S1167*H1167</f>
        <v>0</v>
      </c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R1167" s="246" t="s">
        <v>214</v>
      </c>
      <c r="AT1167" s="246" t="s">
        <v>210</v>
      </c>
      <c r="AU1167" s="246" t="s">
        <v>555</v>
      </c>
      <c r="AY1167" s="15" t="s">
        <v>209</v>
      </c>
      <c r="BE1167" s="138">
        <f>IF(N1167="základní",J1167,0)</f>
        <v>0</v>
      </c>
      <c r="BF1167" s="138">
        <f>IF(N1167="snížená",J1167,0)</f>
        <v>0</v>
      </c>
      <c r="BG1167" s="138">
        <f>IF(N1167="zákl. přenesená",J1167,0)</f>
        <v>0</v>
      </c>
      <c r="BH1167" s="138">
        <f>IF(N1167="sníž. přenesená",J1167,0)</f>
        <v>0</v>
      </c>
      <c r="BI1167" s="138">
        <f>IF(N1167="nulová",J1167,0)</f>
        <v>0</v>
      </c>
      <c r="BJ1167" s="15" t="s">
        <v>84</v>
      </c>
      <c r="BK1167" s="138">
        <f>ROUND(I1167*H1167,2)</f>
        <v>0</v>
      </c>
      <c r="BL1167" s="15" t="s">
        <v>214</v>
      </c>
      <c r="BM1167" s="246" t="s">
        <v>2360</v>
      </c>
    </row>
    <row r="1168" spans="1:65" s="2" customFormat="1" ht="16.5" customHeight="1">
      <c r="A1168" s="38"/>
      <c r="B1168" s="39"/>
      <c r="C1168" s="247" t="s">
        <v>2361</v>
      </c>
      <c r="D1168" s="247" t="s">
        <v>221</v>
      </c>
      <c r="E1168" s="248" t="s">
        <v>340</v>
      </c>
      <c r="F1168" s="249" t="s">
        <v>341</v>
      </c>
      <c r="G1168" s="250" t="s">
        <v>239</v>
      </c>
      <c r="H1168" s="251">
        <v>1</v>
      </c>
      <c r="I1168" s="252"/>
      <c r="J1168" s="253">
        <f>ROUND(I1168*H1168,2)</f>
        <v>0</v>
      </c>
      <c r="K1168" s="254"/>
      <c r="L1168" s="255"/>
      <c r="M1168" s="256" t="s">
        <v>1</v>
      </c>
      <c r="N1168" s="257" t="s">
        <v>44</v>
      </c>
      <c r="O1168" s="91"/>
      <c r="P1168" s="244">
        <f>O1168*H1168</f>
        <v>0</v>
      </c>
      <c r="Q1168" s="244">
        <v>0</v>
      </c>
      <c r="R1168" s="244">
        <f>Q1168*H1168</f>
        <v>0</v>
      </c>
      <c r="S1168" s="244">
        <v>0</v>
      </c>
      <c r="T1168" s="245">
        <f>S1168*H1168</f>
        <v>0</v>
      </c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R1168" s="246" t="s">
        <v>234</v>
      </c>
      <c r="AT1168" s="246" t="s">
        <v>221</v>
      </c>
      <c r="AU1168" s="246" t="s">
        <v>555</v>
      </c>
      <c r="AY1168" s="15" t="s">
        <v>209</v>
      </c>
      <c r="BE1168" s="138">
        <f>IF(N1168="základní",J1168,0)</f>
        <v>0</v>
      </c>
      <c r="BF1168" s="138">
        <f>IF(N1168="snížená",J1168,0)</f>
        <v>0</v>
      </c>
      <c r="BG1168" s="138">
        <f>IF(N1168="zákl. přenesená",J1168,0)</f>
        <v>0</v>
      </c>
      <c r="BH1168" s="138">
        <f>IF(N1168="sníž. přenesená",J1168,0)</f>
        <v>0</v>
      </c>
      <c r="BI1168" s="138">
        <f>IF(N1168="nulová",J1168,0)</f>
        <v>0</v>
      </c>
      <c r="BJ1168" s="15" t="s">
        <v>84</v>
      </c>
      <c r="BK1168" s="138">
        <f>ROUND(I1168*H1168,2)</f>
        <v>0</v>
      </c>
      <c r="BL1168" s="15" t="s">
        <v>214</v>
      </c>
      <c r="BM1168" s="246" t="s">
        <v>2362</v>
      </c>
    </row>
    <row r="1169" spans="1:65" s="2" customFormat="1" ht="24.15" customHeight="1">
      <c r="A1169" s="38"/>
      <c r="B1169" s="39"/>
      <c r="C1169" s="234" t="s">
        <v>2363</v>
      </c>
      <c r="D1169" s="234" t="s">
        <v>210</v>
      </c>
      <c r="E1169" s="235" t="s">
        <v>344</v>
      </c>
      <c r="F1169" s="236" t="s">
        <v>345</v>
      </c>
      <c r="G1169" s="237" t="s">
        <v>246</v>
      </c>
      <c r="H1169" s="238">
        <v>3</v>
      </c>
      <c r="I1169" s="239"/>
      <c r="J1169" s="240">
        <f>ROUND(I1169*H1169,2)</f>
        <v>0</v>
      </c>
      <c r="K1169" s="241"/>
      <c r="L1169" s="41"/>
      <c r="M1169" s="242" t="s">
        <v>1</v>
      </c>
      <c r="N1169" s="243" t="s">
        <v>44</v>
      </c>
      <c r="O1169" s="91"/>
      <c r="P1169" s="244">
        <f>O1169*H1169</f>
        <v>0</v>
      </c>
      <c r="Q1169" s="244">
        <v>0</v>
      </c>
      <c r="R1169" s="244">
        <f>Q1169*H1169</f>
        <v>0</v>
      </c>
      <c r="S1169" s="244">
        <v>0</v>
      </c>
      <c r="T1169" s="245">
        <f>S1169*H1169</f>
        <v>0</v>
      </c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R1169" s="246" t="s">
        <v>214</v>
      </c>
      <c r="AT1169" s="246" t="s">
        <v>210</v>
      </c>
      <c r="AU1169" s="246" t="s">
        <v>555</v>
      </c>
      <c r="AY1169" s="15" t="s">
        <v>209</v>
      </c>
      <c r="BE1169" s="138">
        <f>IF(N1169="základní",J1169,0)</f>
        <v>0</v>
      </c>
      <c r="BF1169" s="138">
        <f>IF(N1169="snížená",J1169,0)</f>
        <v>0</v>
      </c>
      <c r="BG1169" s="138">
        <f>IF(N1169="zákl. přenesená",J1169,0)</f>
        <v>0</v>
      </c>
      <c r="BH1169" s="138">
        <f>IF(N1169="sníž. přenesená",J1169,0)</f>
        <v>0</v>
      </c>
      <c r="BI1169" s="138">
        <f>IF(N1169="nulová",J1169,0)</f>
        <v>0</v>
      </c>
      <c r="BJ1169" s="15" t="s">
        <v>84</v>
      </c>
      <c r="BK1169" s="138">
        <f>ROUND(I1169*H1169,2)</f>
        <v>0</v>
      </c>
      <c r="BL1169" s="15" t="s">
        <v>214</v>
      </c>
      <c r="BM1169" s="246" t="s">
        <v>2364</v>
      </c>
    </row>
    <row r="1170" spans="1:65" s="2" customFormat="1" ht="24.15" customHeight="1">
      <c r="A1170" s="38"/>
      <c r="B1170" s="39"/>
      <c r="C1170" s="234" t="s">
        <v>2365</v>
      </c>
      <c r="D1170" s="234" t="s">
        <v>210</v>
      </c>
      <c r="E1170" s="235" t="s">
        <v>348</v>
      </c>
      <c r="F1170" s="236" t="s">
        <v>349</v>
      </c>
      <c r="G1170" s="237" t="s">
        <v>239</v>
      </c>
      <c r="H1170" s="238">
        <v>5</v>
      </c>
      <c r="I1170" s="239"/>
      <c r="J1170" s="240">
        <f>ROUND(I1170*H1170,2)</f>
        <v>0</v>
      </c>
      <c r="K1170" s="241"/>
      <c r="L1170" s="41"/>
      <c r="M1170" s="242" t="s">
        <v>1</v>
      </c>
      <c r="N1170" s="243" t="s">
        <v>44</v>
      </c>
      <c r="O1170" s="91"/>
      <c r="P1170" s="244">
        <f>O1170*H1170</f>
        <v>0</v>
      </c>
      <c r="Q1170" s="244">
        <v>0</v>
      </c>
      <c r="R1170" s="244">
        <f>Q1170*H1170</f>
        <v>0</v>
      </c>
      <c r="S1170" s="244">
        <v>0</v>
      </c>
      <c r="T1170" s="245">
        <f>S1170*H1170</f>
        <v>0</v>
      </c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R1170" s="246" t="s">
        <v>214</v>
      </c>
      <c r="AT1170" s="246" t="s">
        <v>210</v>
      </c>
      <c r="AU1170" s="246" t="s">
        <v>555</v>
      </c>
      <c r="AY1170" s="15" t="s">
        <v>209</v>
      </c>
      <c r="BE1170" s="138">
        <f>IF(N1170="základní",J1170,0)</f>
        <v>0</v>
      </c>
      <c r="BF1170" s="138">
        <f>IF(N1170="snížená",J1170,0)</f>
        <v>0</v>
      </c>
      <c r="BG1170" s="138">
        <f>IF(N1170="zákl. přenesená",J1170,0)</f>
        <v>0</v>
      </c>
      <c r="BH1170" s="138">
        <f>IF(N1170="sníž. přenesená",J1170,0)</f>
        <v>0</v>
      </c>
      <c r="BI1170" s="138">
        <f>IF(N1170="nulová",J1170,0)</f>
        <v>0</v>
      </c>
      <c r="BJ1170" s="15" t="s">
        <v>84</v>
      </c>
      <c r="BK1170" s="138">
        <f>ROUND(I1170*H1170,2)</f>
        <v>0</v>
      </c>
      <c r="BL1170" s="15" t="s">
        <v>214</v>
      </c>
      <c r="BM1170" s="246" t="s">
        <v>2366</v>
      </c>
    </row>
    <row r="1171" spans="1:65" s="2" customFormat="1" ht="24.15" customHeight="1">
      <c r="A1171" s="38"/>
      <c r="B1171" s="39"/>
      <c r="C1171" s="234" t="s">
        <v>2367</v>
      </c>
      <c r="D1171" s="234" t="s">
        <v>210</v>
      </c>
      <c r="E1171" s="235" t="s">
        <v>352</v>
      </c>
      <c r="F1171" s="236" t="s">
        <v>353</v>
      </c>
      <c r="G1171" s="237" t="s">
        <v>239</v>
      </c>
      <c r="H1171" s="238">
        <v>8</v>
      </c>
      <c r="I1171" s="239"/>
      <c r="J1171" s="240">
        <f>ROUND(I1171*H1171,2)</f>
        <v>0</v>
      </c>
      <c r="K1171" s="241"/>
      <c r="L1171" s="41"/>
      <c r="M1171" s="242" t="s">
        <v>1</v>
      </c>
      <c r="N1171" s="243" t="s">
        <v>44</v>
      </c>
      <c r="O1171" s="91"/>
      <c r="P1171" s="244">
        <f>O1171*H1171</f>
        <v>0</v>
      </c>
      <c r="Q1171" s="244">
        <v>0</v>
      </c>
      <c r="R1171" s="244">
        <f>Q1171*H1171</f>
        <v>0</v>
      </c>
      <c r="S1171" s="244">
        <v>0</v>
      </c>
      <c r="T1171" s="245">
        <f>S1171*H1171</f>
        <v>0</v>
      </c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R1171" s="246" t="s">
        <v>214</v>
      </c>
      <c r="AT1171" s="246" t="s">
        <v>210</v>
      </c>
      <c r="AU1171" s="246" t="s">
        <v>555</v>
      </c>
      <c r="AY1171" s="15" t="s">
        <v>209</v>
      </c>
      <c r="BE1171" s="138">
        <f>IF(N1171="základní",J1171,0)</f>
        <v>0</v>
      </c>
      <c r="BF1171" s="138">
        <f>IF(N1171="snížená",J1171,0)</f>
        <v>0</v>
      </c>
      <c r="BG1171" s="138">
        <f>IF(N1171="zákl. přenesená",J1171,0)</f>
        <v>0</v>
      </c>
      <c r="BH1171" s="138">
        <f>IF(N1171="sníž. přenesená",J1171,0)</f>
        <v>0</v>
      </c>
      <c r="BI1171" s="138">
        <f>IF(N1171="nulová",J1171,0)</f>
        <v>0</v>
      </c>
      <c r="BJ1171" s="15" t="s">
        <v>84</v>
      </c>
      <c r="BK1171" s="138">
        <f>ROUND(I1171*H1171,2)</f>
        <v>0</v>
      </c>
      <c r="BL1171" s="15" t="s">
        <v>214</v>
      </c>
      <c r="BM1171" s="246" t="s">
        <v>2368</v>
      </c>
    </row>
    <row r="1172" spans="1:65" s="2" customFormat="1" ht="16.5" customHeight="1">
      <c r="A1172" s="38"/>
      <c r="B1172" s="39"/>
      <c r="C1172" s="247" t="s">
        <v>2369</v>
      </c>
      <c r="D1172" s="247" t="s">
        <v>221</v>
      </c>
      <c r="E1172" s="248" t="s">
        <v>363</v>
      </c>
      <c r="F1172" s="249" t="s">
        <v>364</v>
      </c>
      <c r="G1172" s="250" t="s">
        <v>259</v>
      </c>
      <c r="H1172" s="251">
        <v>0.007</v>
      </c>
      <c r="I1172" s="252"/>
      <c r="J1172" s="253">
        <f>ROUND(I1172*H1172,2)</f>
        <v>0</v>
      </c>
      <c r="K1172" s="254"/>
      <c r="L1172" s="255"/>
      <c r="M1172" s="256" t="s">
        <v>1</v>
      </c>
      <c r="N1172" s="257" t="s">
        <v>44</v>
      </c>
      <c r="O1172" s="91"/>
      <c r="P1172" s="244">
        <f>O1172*H1172</f>
        <v>0</v>
      </c>
      <c r="Q1172" s="244">
        <v>0.16</v>
      </c>
      <c r="R1172" s="244">
        <f>Q1172*H1172</f>
        <v>0.0011200000000000001</v>
      </c>
      <c r="S1172" s="244">
        <v>0</v>
      </c>
      <c r="T1172" s="245">
        <f>S1172*H1172</f>
        <v>0</v>
      </c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R1172" s="246" t="s">
        <v>234</v>
      </c>
      <c r="AT1172" s="246" t="s">
        <v>221</v>
      </c>
      <c r="AU1172" s="246" t="s">
        <v>555</v>
      </c>
      <c r="AY1172" s="15" t="s">
        <v>209</v>
      </c>
      <c r="BE1172" s="138">
        <f>IF(N1172="základní",J1172,0)</f>
        <v>0</v>
      </c>
      <c r="BF1172" s="138">
        <f>IF(N1172="snížená",J1172,0)</f>
        <v>0</v>
      </c>
      <c r="BG1172" s="138">
        <f>IF(N1172="zákl. přenesená",J1172,0)</f>
        <v>0</v>
      </c>
      <c r="BH1172" s="138">
        <f>IF(N1172="sníž. přenesená",J1172,0)</f>
        <v>0</v>
      </c>
      <c r="BI1172" s="138">
        <f>IF(N1172="nulová",J1172,0)</f>
        <v>0</v>
      </c>
      <c r="BJ1172" s="15" t="s">
        <v>84</v>
      </c>
      <c r="BK1172" s="138">
        <f>ROUND(I1172*H1172,2)</f>
        <v>0</v>
      </c>
      <c r="BL1172" s="15" t="s">
        <v>214</v>
      </c>
      <c r="BM1172" s="246" t="s">
        <v>2370</v>
      </c>
    </row>
    <row r="1173" spans="1:65" s="2" customFormat="1" ht="16.5" customHeight="1">
      <c r="A1173" s="38"/>
      <c r="B1173" s="39"/>
      <c r="C1173" s="247" t="s">
        <v>2371</v>
      </c>
      <c r="D1173" s="247" t="s">
        <v>221</v>
      </c>
      <c r="E1173" s="248" t="s">
        <v>257</v>
      </c>
      <c r="F1173" s="249" t="s">
        <v>258</v>
      </c>
      <c r="G1173" s="250" t="s">
        <v>259</v>
      </c>
      <c r="H1173" s="251">
        <v>0.004</v>
      </c>
      <c r="I1173" s="252"/>
      <c r="J1173" s="253">
        <f>ROUND(I1173*H1173,2)</f>
        <v>0</v>
      </c>
      <c r="K1173" s="254"/>
      <c r="L1173" s="255"/>
      <c r="M1173" s="256" t="s">
        <v>1</v>
      </c>
      <c r="N1173" s="257" t="s">
        <v>44</v>
      </c>
      <c r="O1173" s="91"/>
      <c r="P1173" s="244">
        <f>O1173*H1173</f>
        <v>0</v>
      </c>
      <c r="Q1173" s="244">
        <v>0.9</v>
      </c>
      <c r="R1173" s="244">
        <f>Q1173*H1173</f>
        <v>0.0036000000000000003</v>
      </c>
      <c r="S1173" s="244">
        <v>0</v>
      </c>
      <c r="T1173" s="245">
        <f>S1173*H1173</f>
        <v>0</v>
      </c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R1173" s="246" t="s">
        <v>234</v>
      </c>
      <c r="AT1173" s="246" t="s">
        <v>221</v>
      </c>
      <c r="AU1173" s="246" t="s">
        <v>555</v>
      </c>
      <c r="AY1173" s="15" t="s">
        <v>209</v>
      </c>
      <c r="BE1173" s="138">
        <f>IF(N1173="základní",J1173,0)</f>
        <v>0</v>
      </c>
      <c r="BF1173" s="138">
        <f>IF(N1173="snížená",J1173,0)</f>
        <v>0</v>
      </c>
      <c r="BG1173" s="138">
        <f>IF(N1173="zákl. přenesená",J1173,0)</f>
        <v>0</v>
      </c>
      <c r="BH1173" s="138">
        <f>IF(N1173="sníž. přenesená",J1173,0)</f>
        <v>0</v>
      </c>
      <c r="BI1173" s="138">
        <f>IF(N1173="nulová",J1173,0)</f>
        <v>0</v>
      </c>
      <c r="BJ1173" s="15" t="s">
        <v>84</v>
      </c>
      <c r="BK1173" s="138">
        <f>ROUND(I1173*H1173,2)</f>
        <v>0</v>
      </c>
      <c r="BL1173" s="15" t="s">
        <v>214</v>
      </c>
      <c r="BM1173" s="246" t="s">
        <v>2372</v>
      </c>
    </row>
    <row r="1174" spans="1:65" s="2" customFormat="1" ht="16.5" customHeight="1">
      <c r="A1174" s="38"/>
      <c r="B1174" s="39"/>
      <c r="C1174" s="247" t="s">
        <v>2373</v>
      </c>
      <c r="D1174" s="247" t="s">
        <v>221</v>
      </c>
      <c r="E1174" s="248" t="s">
        <v>356</v>
      </c>
      <c r="F1174" s="249" t="s">
        <v>357</v>
      </c>
      <c r="G1174" s="250" t="s">
        <v>239</v>
      </c>
      <c r="H1174" s="251">
        <v>1</v>
      </c>
      <c r="I1174" s="252"/>
      <c r="J1174" s="253">
        <f>ROUND(I1174*H1174,2)</f>
        <v>0</v>
      </c>
      <c r="K1174" s="254"/>
      <c r="L1174" s="255"/>
      <c r="M1174" s="256" t="s">
        <v>1</v>
      </c>
      <c r="N1174" s="257" t="s">
        <v>44</v>
      </c>
      <c r="O1174" s="91"/>
      <c r="P1174" s="244">
        <f>O1174*H1174</f>
        <v>0</v>
      </c>
      <c r="Q1174" s="244">
        <v>3E-05</v>
      </c>
      <c r="R1174" s="244">
        <f>Q1174*H1174</f>
        <v>3E-05</v>
      </c>
      <c r="S1174" s="244">
        <v>0</v>
      </c>
      <c r="T1174" s="245">
        <f>S1174*H1174</f>
        <v>0</v>
      </c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R1174" s="246" t="s">
        <v>234</v>
      </c>
      <c r="AT1174" s="246" t="s">
        <v>221</v>
      </c>
      <c r="AU1174" s="246" t="s">
        <v>555</v>
      </c>
      <c r="AY1174" s="15" t="s">
        <v>209</v>
      </c>
      <c r="BE1174" s="138">
        <f>IF(N1174="základní",J1174,0)</f>
        <v>0</v>
      </c>
      <c r="BF1174" s="138">
        <f>IF(N1174="snížená",J1174,0)</f>
        <v>0</v>
      </c>
      <c r="BG1174" s="138">
        <f>IF(N1174="zákl. přenesená",J1174,0)</f>
        <v>0</v>
      </c>
      <c r="BH1174" s="138">
        <f>IF(N1174="sníž. přenesená",J1174,0)</f>
        <v>0</v>
      </c>
      <c r="BI1174" s="138">
        <f>IF(N1174="nulová",J1174,0)</f>
        <v>0</v>
      </c>
      <c r="BJ1174" s="15" t="s">
        <v>84</v>
      </c>
      <c r="BK1174" s="138">
        <f>ROUND(I1174*H1174,2)</f>
        <v>0</v>
      </c>
      <c r="BL1174" s="15" t="s">
        <v>214</v>
      </c>
      <c r="BM1174" s="246" t="s">
        <v>2374</v>
      </c>
    </row>
    <row r="1175" spans="1:65" s="2" customFormat="1" ht="21.75" customHeight="1">
      <c r="A1175" s="38"/>
      <c r="B1175" s="39"/>
      <c r="C1175" s="247" t="s">
        <v>2375</v>
      </c>
      <c r="D1175" s="247" t="s">
        <v>221</v>
      </c>
      <c r="E1175" s="248" t="s">
        <v>359</v>
      </c>
      <c r="F1175" s="249" t="s">
        <v>360</v>
      </c>
      <c r="G1175" s="250" t="s">
        <v>239</v>
      </c>
      <c r="H1175" s="251">
        <v>1</v>
      </c>
      <c r="I1175" s="252"/>
      <c r="J1175" s="253">
        <f>ROUND(I1175*H1175,2)</f>
        <v>0</v>
      </c>
      <c r="K1175" s="254"/>
      <c r="L1175" s="255"/>
      <c r="M1175" s="256" t="s">
        <v>1</v>
      </c>
      <c r="N1175" s="257" t="s">
        <v>44</v>
      </c>
      <c r="O1175" s="91"/>
      <c r="P1175" s="244">
        <f>O1175*H1175</f>
        <v>0</v>
      </c>
      <c r="Q1175" s="244">
        <v>3E-05</v>
      </c>
      <c r="R1175" s="244">
        <f>Q1175*H1175</f>
        <v>3E-05</v>
      </c>
      <c r="S1175" s="244">
        <v>0</v>
      </c>
      <c r="T1175" s="245">
        <f>S1175*H1175</f>
        <v>0</v>
      </c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R1175" s="246" t="s">
        <v>234</v>
      </c>
      <c r="AT1175" s="246" t="s">
        <v>221</v>
      </c>
      <c r="AU1175" s="246" t="s">
        <v>555</v>
      </c>
      <c r="AY1175" s="15" t="s">
        <v>209</v>
      </c>
      <c r="BE1175" s="138">
        <f>IF(N1175="základní",J1175,0)</f>
        <v>0</v>
      </c>
      <c r="BF1175" s="138">
        <f>IF(N1175="snížená",J1175,0)</f>
        <v>0</v>
      </c>
      <c r="BG1175" s="138">
        <f>IF(N1175="zákl. přenesená",J1175,0)</f>
        <v>0</v>
      </c>
      <c r="BH1175" s="138">
        <f>IF(N1175="sníž. přenesená",J1175,0)</f>
        <v>0</v>
      </c>
      <c r="BI1175" s="138">
        <f>IF(N1175="nulová",J1175,0)</f>
        <v>0</v>
      </c>
      <c r="BJ1175" s="15" t="s">
        <v>84</v>
      </c>
      <c r="BK1175" s="138">
        <f>ROUND(I1175*H1175,2)</f>
        <v>0</v>
      </c>
      <c r="BL1175" s="15" t="s">
        <v>214</v>
      </c>
      <c r="BM1175" s="246" t="s">
        <v>2376</v>
      </c>
    </row>
    <row r="1176" spans="1:65" s="2" customFormat="1" ht="16.5" customHeight="1">
      <c r="A1176" s="38"/>
      <c r="B1176" s="39"/>
      <c r="C1176" s="247" t="s">
        <v>2377</v>
      </c>
      <c r="D1176" s="247" t="s">
        <v>221</v>
      </c>
      <c r="E1176" s="248" t="s">
        <v>369</v>
      </c>
      <c r="F1176" s="249" t="s">
        <v>370</v>
      </c>
      <c r="G1176" s="250" t="s">
        <v>239</v>
      </c>
      <c r="H1176" s="251">
        <v>2</v>
      </c>
      <c r="I1176" s="252"/>
      <c r="J1176" s="253">
        <f>ROUND(I1176*H1176,2)</f>
        <v>0</v>
      </c>
      <c r="K1176" s="254"/>
      <c r="L1176" s="255"/>
      <c r="M1176" s="256" t="s">
        <v>1</v>
      </c>
      <c r="N1176" s="257" t="s">
        <v>44</v>
      </c>
      <c r="O1176" s="91"/>
      <c r="P1176" s="244">
        <f>O1176*H1176</f>
        <v>0</v>
      </c>
      <c r="Q1176" s="244">
        <v>0</v>
      </c>
      <c r="R1176" s="244">
        <f>Q1176*H1176</f>
        <v>0</v>
      </c>
      <c r="S1176" s="244">
        <v>0</v>
      </c>
      <c r="T1176" s="245">
        <f>S1176*H1176</f>
        <v>0</v>
      </c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R1176" s="246" t="s">
        <v>234</v>
      </c>
      <c r="AT1176" s="246" t="s">
        <v>221</v>
      </c>
      <c r="AU1176" s="246" t="s">
        <v>555</v>
      </c>
      <c r="AY1176" s="15" t="s">
        <v>209</v>
      </c>
      <c r="BE1176" s="138">
        <f>IF(N1176="základní",J1176,0)</f>
        <v>0</v>
      </c>
      <c r="BF1176" s="138">
        <f>IF(N1176="snížená",J1176,0)</f>
        <v>0</v>
      </c>
      <c r="BG1176" s="138">
        <f>IF(N1176="zákl. přenesená",J1176,0)</f>
        <v>0</v>
      </c>
      <c r="BH1176" s="138">
        <f>IF(N1176="sníž. přenesená",J1176,0)</f>
        <v>0</v>
      </c>
      <c r="BI1176" s="138">
        <f>IF(N1176="nulová",J1176,0)</f>
        <v>0</v>
      </c>
      <c r="BJ1176" s="15" t="s">
        <v>84</v>
      </c>
      <c r="BK1176" s="138">
        <f>ROUND(I1176*H1176,2)</f>
        <v>0</v>
      </c>
      <c r="BL1176" s="15" t="s">
        <v>214</v>
      </c>
      <c r="BM1176" s="246" t="s">
        <v>2378</v>
      </c>
    </row>
    <row r="1177" spans="1:65" s="2" customFormat="1" ht="16.5" customHeight="1">
      <c r="A1177" s="38"/>
      <c r="B1177" s="39"/>
      <c r="C1177" s="247" t="s">
        <v>2379</v>
      </c>
      <c r="D1177" s="247" t="s">
        <v>221</v>
      </c>
      <c r="E1177" s="248" t="s">
        <v>1616</v>
      </c>
      <c r="F1177" s="249" t="s">
        <v>1046</v>
      </c>
      <c r="G1177" s="250" t="s">
        <v>1</v>
      </c>
      <c r="H1177" s="251">
        <v>1</v>
      </c>
      <c r="I1177" s="252"/>
      <c r="J1177" s="253">
        <f>ROUND(I1177*H1177,2)</f>
        <v>0</v>
      </c>
      <c r="K1177" s="254"/>
      <c r="L1177" s="255"/>
      <c r="M1177" s="256" t="s">
        <v>1</v>
      </c>
      <c r="N1177" s="257" t="s">
        <v>44</v>
      </c>
      <c r="O1177" s="91"/>
      <c r="P1177" s="244">
        <f>O1177*H1177</f>
        <v>0</v>
      </c>
      <c r="Q1177" s="244">
        <v>0</v>
      </c>
      <c r="R1177" s="244">
        <f>Q1177*H1177</f>
        <v>0</v>
      </c>
      <c r="S1177" s="244">
        <v>0</v>
      </c>
      <c r="T1177" s="245">
        <f>S1177*H1177</f>
        <v>0</v>
      </c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R1177" s="246" t="s">
        <v>234</v>
      </c>
      <c r="AT1177" s="246" t="s">
        <v>221</v>
      </c>
      <c r="AU1177" s="246" t="s">
        <v>555</v>
      </c>
      <c r="AY1177" s="15" t="s">
        <v>209</v>
      </c>
      <c r="BE1177" s="138">
        <f>IF(N1177="základní",J1177,0)</f>
        <v>0</v>
      </c>
      <c r="BF1177" s="138">
        <f>IF(N1177="snížená",J1177,0)</f>
        <v>0</v>
      </c>
      <c r="BG1177" s="138">
        <f>IF(N1177="zákl. přenesená",J1177,0)</f>
        <v>0</v>
      </c>
      <c r="BH1177" s="138">
        <f>IF(N1177="sníž. přenesená",J1177,0)</f>
        <v>0</v>
      </c>
      <c r="BI1177" s="138">
        <f>IF(N1177="nulová",J1177,0)</f>
        <v>0</v>
      </c>
      <c r="BJ1177" s="15" t="s">
        <v>84</v>
      </c>
      <c r="BK1177" s="138">
        <f>ROUND(I1177*H1177,2)</f>
        <v>0</v>
      </c>
      <c r="BL1177" s="15" t="s">
        <v>214</v>
      </c>
      <c r="BM1177" s="246" t="s">
        <v>2380</v>
      </c>
    </row>
    <row r="1178" spans="1:65" s="2" customFormat="1" ht="16.5" customHeight="1">
      <c r="A1178" s="38"/>
      <c r="B1178" s="39"/>
      <c r="C1178" s="247" t="s">
        <v>2381</v>
      </c>
      <c r="D1178" s="247" t="s">
        <v>221</v>
      </c>
      <c r="E1178" s="248" t="s">
        <v>377</v>
      </c>
      <c r="F1178" s="249" t="s">
        <v>378</v>
      </c>
      <c r="G1178" s="250" t="s">
        <v>379</v>
      </c>
      <c r="H1178" s="251">
        <v>1</v>
      </c>
      <c r="I1178" s="252"/>
      <c r="J1178" s="253">
        <f>ROUND(I1178*H1178,2)</f>
        <v>0</v>
      </c>
      <c r="K1178" s="254"/>
      <c r="L1178" s="255"/>
      <c r="M1178" s="256" t="s">
        <v>1</v>
      </c>
      <c r="N1178" s="257" t="s">
        <v>44</v>
      </c>
      <c r="O1178" s="91"/>
      <c r="P1178" s="244">
        <f>O1178*H1178</f>
        <v>0</v>
      </c>
      <c r="Q1178" s="244">
        <v>0.001</v>
      </c>
      <c r="R1178" s="244">
        <f>Q1178*H1178</f>
        <v>0.001</v>
      </c>
      <c r="S1178" s="244">
        <v>0</v>
      </c>
      <c r="T1178" s="245">
        <f>S1178*H1178</f>
        <v>0</v>
      </c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R1178" s="246" t="s">
        <v>234</v>
      </c>
      <c r="AT1178" s="246" t="s">
        <v>221</v>
      </c>
      <c r="AU1178" s="246" t="s">
        <v>555</v>
      </c>
      <c r="AY1178" s="15" t="s">
        <v>209</v>
      </c>
      <c r="BE1178" s="138">
        <f>IF(N1178="základní",J1178,0)</f>
        <v>0</v>
      </c>
      <c r="BF1178" s="138">
        <f>IF(N1178="snížená",J1178,0)</f>
        <v>0</v>
      </c>
      <c r="BG1178" s="138">
        <f>IF(N1178="zákl. přenesená",J1178,0)</f>
        <v>0</v>
      </c>
      <c r="BH1178" s="138">
        <f>IF(N1178="sníž. přenesená",J1178,0)</f>
        <v>0</v>
      </c>
      <c r="BI1178" s="138">
        <f>IF(N1178="nulová",J1178,0)</f>
        <v>0</v>
      </c>
      <c r="BJ1178" s="15" t="s">
        <v>84</v>
      </c>
      <c r="BK1178" s="138">
        <f>ROUND(I1178*H1178,2)</f>
        <v>0</v>
      </c>
      <c r="BL1178" s="15" t="s">
        <v>214</v>
      </c>
      <c r="BM1178" s="246" t="s">
        <v>2382</v>
      </c>
    </row>
    <row r="1179" spans="1:65" s="2" customFormat="1" ht="16.5" customHeight="1">
      <c r="A1179" s="38"/>
      <c r="B1179" s="39"/>
      <c r="C1179" s="247" t="s">
        <v>2383</v>
      </c>
      <c r="D1179" s="247" t="s">
        <v>221</v>
      </c>
      <c r="E1179" s="248" t="s">
        <v>382</v>
      </c>
      <c r="F1179" s="249" t="s">
        <v>383</v>
      </c>
      <c r="G1179" s="250" t="s">
        <v>239</v>
      </c>
      <c r="H1179" s="251">
        <v>1</v>
      </c>
      <c r="I1179" s="252"/>
      <c r="J1179" s="253">
        <f>ROUND(I1179*H1179,2)</f>
        <v>0</v>
      </c>
      <c r="K1179" s="254"/>
      <c r="L1179" s="255"/>
      <c r="M1179" s="256" t="s">
        <v>1</v>
      </c>
      <c r="N1179" s="257" t="s">
        <v>44</v>
      </c>
      <c r="O1179" s="91"/>
      <c r="P1179" s="244">
        <f>O1179*H1179</f>
        <v>0</v>
      </c>
      <c r="Q1179" s="244">
        <v>0</v>
      </c>
      <c r="R1179" s="244">
        <f>Q1179*H1179</f>
        <v>0</v>
      </c>
      <c r="S1179" s="244">
        <v>0</v>
      </c>
      <c r="T1179" s="245">
        <f>S1179*H1179</f>
        <v>0</v>
      </c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R1179" s="246" t="s">
        <v>234</v>
      </c>
      <c r="AT1179" s="246" t="s">
        <v>221</v>
      </c>
      <c r="AU1179" s="246" t="s">
        <v>555</v>
      </c>
      <c r="AY1179" s="15" t="s">
        <v>209</v>
      </c>
      <c r="BE1179" s="138">
        <f>IF(N1179="základní",J1179,0)</f>
        <v>0</v>
      </c>
      <c r="BF1179" s="138">
        <f>IF(N1179="snížená",J1179,0)</f>
        <v>0</v>
      </c>
      <c r="BG1179" s="138">
        <f>IF(N1179="zákl. přenesená",J1179,0)</f>
        <v>0</v>
      </c>
      <c r="BH1179" s="138">
        <f>IF(N1179="sníž. přenesená",J1179,0)</f>
        <v>0</v>
      </c>
      <c r="BI1179" s="138">
        <f>IF(N1179="nulová",J1179,0)</f>
        <v>0</v>
      </c>
      <c r="BJ1179" s="15" t="s">
        <v>84</v>
      </c>
      <c r="BK1179" s="138">
        <f>ROUND(I1179*H1179,2)</f>
        <v>0</v>
      </c>
      <c r="BL1179" s="15" t="s">
        <v>214</v>
      </c>
      <c r="BM1179" s="246" t="s">
        <v>2384</v>
      </c>
    </row>
    <row r="1180" spans="1:65" s="2" customFormat="1" ht="24.15" customHeight="1">
      <c r="A1180" s="38"/>
      <c r="B1180" s="39"/>
      <c r="C1180" s="234" t="s">
        <v>2385</v>
      </c>
      <c r="D1180" s="234" t="s">
        <v>210</v>
      </c>
      <c r="E1180" s="235" t="s">
        <v>386</v>
      </c>
      <c r="F1180" s="236" t="s">
        <v>387</v>
      </c>
      <c r="G1180" s="237" t="s">
        <v>246</v>
      </c>
      <c r="H1180" s="238">
        <v>1</v>
      </c>
      <c r="I1180" s="239"/>
      <c r="J1180" s="240">
        <f>ROUND(I1180*H1180,2)</f>
        <v>0</v>
      </c>
      <c r="K1180" s="241"/>
      <c r="L1180" s="41"/>
      <c r="M1180" s="242" t="s">
        <v>1</v>
      </c>
      <c r="N1180" s="243" t="s">
        <v>44</v>
      </c>
      <c r="O1180" s="91"/>
      <c r="P1180" s="244">
        <f>O1180*H1180</f>
        <v>0</v>
      </c>
      <c r="Q1180" s="244">
        <v>0</v>
      </c>
      <c r="R1180" s="244">
        <f>Q1180*H1180</f>
        <v>0</v>
      </c>
      <c r="S1180" s="244">
        <v>0</v>
      </c>
      <c r="T1180" s="245">
        <f>S1180*H1180</f>
        <v>0</v>
      </c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R1180" s="246" t="s">
        <v>214</v>
      </c>
      <c r="AT1180" s="246" t="s">
        <v>210</v>
      </c>
      <c r="AU1180" s="246" t="s">
        <v>555</v>
      </c>
      <c r="AY1180" s="15" t="s">
        <v>209</v>
      </c>
      <c r="BE1180" s="138">
        <f>IF(N1180="základní",J1180,0)</f>
        <v>0</v>
      </c>
      <c r="BF1180" s="138">
        <f>IF(N1180="snížená",J1180,0)</f>
        <v>0</v>
      </c>
      <c r="BG1180" s="138">
        <f>IF(N1180="zákl. přenesená",J1180,0)</f>
        <v>0</v>
      </c>
      <c r="BH1180" s="138">
        <f>IF(N1180="sníž. přenesená",J1180,0)</f>
        <v>0</v>
      </c>
      <c r="BI1180" s="138">
        <f>IF(N1180="nulová",J1180,0)</f>
        <v>0</v>
      </c>
      <c r="BJ1180" s="15" t="s">
        <v>84</v>
      </c>
      <c r="BK1180" s="138">
        <f>ROUND(I1180*H1180,2)</f>
        <v>0</v>
      </c>
      <c r="BL1180" s="15" t="s">
        <v>214</v>
      </c>
      <c r="BM1180" s="246" t="s">
        <v>2386</v>
      </c>
    </row>
    <row r="1181" spans="1:65" s="2" customFormat="1" ht="21.75" customHeight="1">
      <c r="A1181" s="38"/>
      <c r="B1181" s="39"/>
      <c r="C1181" s="247" t="s">
        <v>2387</v>
      </c>
      <c r="D1181" s="247" t="s">
        <v>221</v>
      </c>
      <c r="E1181" s="248" t="s">
        <v>390</v>
      </c>
      <c r="F1181" s="249" t="s">
        <v>391</v>
      </c>
      <c r="G1181" s="250" t="s">
        <v>392</v>
      </c>
      <c r="H1181" s="251">
        <v>1</v>
      </c>
      <c r="I1181" s="252"/>
      <c r="J1181" s="253">
        <f>ROUND(I1181*H1181,2)</f>
        <v>0</v>
      </c>
      <c r="K1181" s="254"/>
      <c r="L1181" s="255"/>
      <c r="M1181" s="256" t="s">
        <v>1</v>
      </c>
      <c r="N1181" s="257" t="s">
        <v>44</v>
      </c>
      <c r="O1181" s="91"/>
      <c r="P1181" s="244">
        <f>O1181*H1181</f>
        <v>0</v>
      </c>
      <c r="Q1181" s="244">
        <v>0</v>
      </c>
      <c r="R1181" s="244">
        <f>Q1181*H1181</f>
        <v>0</v>
      </c>
      <c r="S1181" s="244">
        <v>0</v>
      </c>
      <c r="T1181" s="245">
        <f>S1181*H1181</f>
        <v>0</v>
      </c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R1181" s="246" t="s">
        <v>234</v>
      </c>
      <c r="AT1181" s="246" t="s">
        <v>221</v>
      </c>
      <c r="AU1181" s="246" t="s">
        <v>555</v>
      </c>
      <c r="AY1181" s="15" t="s">
        <v>209</v>
      </c>
      <c r="BE1181" s="138">
        <f>IF(N1181="základní",J1181,0)</f>
        <v>0</v>
      </c>
      <c r="BF1181" s="138">
        <f>IF(N1181="snížená",J1181,0)</f>
        <v>0</v>
      </c>
      <c r="BG1181" s="138">
        <f>IF(N1181="zákl. přenesená",J1181,0)</f>
        <v>0</v>
      </c>
      <c r="BH1181" s="138">
        <f>IF(N1181="sníž. přenesená",J1181,0)</f>
        <v>0</v>
      </c>
      <c r="BI1181" s="138">
        <f>IF(N1181="nulová",J1181,0)</f>
        <v>0</v>
      </c>
      <c r="BJ1181" s="15" t="s">
        <v>84</v>
      </c>
      <c r="BK1181" s="138">
        <f>ROUND(I1181*H1181,2)</f>
        <v>0</v>
      </c>
      <c r="BL1181" s="15" t="s">
        <v>214</v>
      </c>
      <c r="BM1181" s="246" t="s">
        <v>2388</v>
      </c>
    </row>
    <row r="1182" spans="1:65" s="2" customFormat="1" ht="16.5" customHeight="1">
      <c r="A1182" s="38"/>
      <c r="B1182" s="39"/>
      <c r="C1182" s="247" t="s">
        <v>2389</v>
      </c>
      <c r="D1182" s="247" t="s">
        <v>221</v>
      </c>
      <c r="E1182" s="248" t="s">
        <v>395</v>
      </c>
      <c r="F1182" s="249" t="s">
        <v>396</v>
      </c>
      <c r="G1182" s="250" t="s">
        <v>239</v>
      </c>
      <c r="H1182" s="251">
        <v>1</v>
      </c>
      <c r="I1182" s="252"/>
      <c r="J1182" s="253">
        <f>ROUND(I1182*H1182,2)</f>
        <v>0</v>
      </c>
      <c r="K1182" s="254"/>
      <c r="L1182" s="255"/>
      <c r="M1182" s="256" t="s">
        <v>1</v>
      </c>
      <c r="N1182" s="257" t="s">
        <v>44</v>
      </c>
      <c r="O1182" s="91"/>
      <c r="P1182" s="244">
        <f>O1182*H1182</f>
        <v>0</v>
      </c>
      <c r="Q1182" s="244">
        <v>1E-05</v>
      </c>
      <c r="R1182" s="244">
        <f>Q1182*H1182</f>
        <v>1E-05</v>
      </c>
      <c r="S1182" s="244">
        <v>0</v>
      </c>
      <c r="T1182" s="245">
        <f>S1182*H1182</f>
        <v>0</v>
      </c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R1182" s="246" t="s">
        <v>234</v>
      </c>
      <c r="AT1182" s="246" t="s">
        <v>221</v>
      </c>
      <c r="AU1182" s="246" t="s">
        <v>555</v>
      </c>
      <c r="AY1182" s="15" t="s">
        <v>209</v>
      </c>
      <c r="BE1182" s="138">
        <f>IF(N1182="základní",J1182,0)</f>
        <v>0</v>
      </c>
      <c r="BF1182" s="138">
        <f>IF(N1182="snížená",J1182,0)</f>
        <v>0</v>
      </c>
      <c r="BG1182" s="138">
        <f>IF(N1182="zákl. přenesená",J1182,0)</f>
        <v>0</v>
      </c>
      <c r="BH1182" s="138">
        <f>IF(N1182="sníž. přenesená",J1182,0)</f>
        <v>0</v>
      </c>
      <c r="BI1182" s="138">
        <f>IF(N1182="nulová",J1182,0)</f>
        <v>0</v>
      </c>
      <c r="BJ1182" s="15" t="s">
        <v>84</v>
      </c>
      <c r="BK1182" s="138">
        <f>ROUND(I1182*H1182,2)</f>
        <v>0</v>
      </c>
      <c r="BL1182" s="15" t="s">
        <v>214</v>
      </c>
      <c r="BM1182" s="246" t="s">
        <v>2390</v>
      </c>
    </row>
    <row r="1183" spans="1:65" s="2" customFormat="1" ht="16.5" customHeight="1">
      <c r="A1183" s="38"/>
      <c r="B1183" s="39"/>
      <c r="C1183" s="247" t="s">
        <v>2391</v>
      </c>
      <c r="D1183" s="247" t="s">
        <v>221</v>
      </c>
      <c r="E1183" s="248" t="s">
        <v>2392</v>
      </c>
      <c r="F1183" s="249" t="s">
        <v>1353</v>
      </c>
      <c r="G1183" s="250" t="s">
        <v>239</v>
      </c>
      <c r="H1183" s="251">
        <v>1</v>
      </c>
      <c r="I1183" s="252"/>
      <c r="J1183" s="253">
        <f>ROUND(I1183*H1183,2)</f>
        <v>0</v>
      </c>
      <c r="K1183" s="254"/>
      <c r="L1183" s="255"/>
      <c r="M1183" s="256" t="s">
        <v>1</v>
      </c>
      <c r="N1183" s="257" t="s">
        <v>44</v>
      </c>
      <c r="O1183" s="91"/>
      <c r="P1183" s="244">
        <f>O1183*H1183</f>
        <v>0</v>
      </c>
      <c r="Q1183" s="244">
        <v>0</v>
      </c>
      <c r="R1183" s="244">
        <f>Q1183*H1183</f>
        <v>0</v>
      </c>
      <c r="S1183" s="244">
        <v>0</v>
      </c>
      <c r="T1183" s="245">
        <f>S1183*H1183</f>
        <v>0</v>
      </c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R1183" s="246" t="s">
        <v>234</v>
      </c>
      <c r="AT1183" s="246" t="s">
        <v>221</v>
      </c>
      <c r="AU1183" s="246" t="s">
        <v>555</v>
      </c>
      <c r="AY1183" s="15" t="s">
        <v>209</v>
      </c>
      <c r="BE1183" s="138">
        <f>IF(N1183="základní",J1183,0)</f>
        <v>0</v>
      </c>
      <c r="BF1183" s="138">
        <f>IF(N1183="snížená",J1183,0)</f>
        <v>0</v>
      </c>
      <c r="BG1183" s="138">
        <f>IF(N1183="zákl. přenesená",J1183,0)</f>
        <v>0</v>
      </c>
      <c r="BH1183" s="138">
        <f>IF(N1183="sníž. přenesená",J1183,0)</f>
        <v>0</v>
      </c>
      <c r="BI1183" s="138">
        <f>IF(N1183="nulová",J1183,0)</f>
        <v>0</v>
      </c>
      <c r="BJ1183" s="15" t="s">
        <v>84</v>
      </c>
      <c r="BK1183" s="138">
        <f>ROUND(I1183*H1183,2)</f>
        <v>0</v>
      </c>
      <c r="BL1183" s="15" t="s">
        <v>214</v>
      </c>
      <c r="BM1183" s="246" t="s">
        <v>2393</v>
      </c>
    </row>
    <row r="1184" spans="1:65" s="2" customFormat="1" ht="16.5" customHeight="1">
      <c r="A1184" s="38"/>
      <c r="B1184" s="39"/>
      <c r="C1184" s="234" t="s">
        <v>2394</v>
      </c>
      <c r="D1184" s="234" t="s">
        <v>210</v>
      </c>
      <c r="E1184" s="235" t="s">
        <v>403</v>
      </c>
      <c r="F1184" s="236" t="s">
        <v>404</v>
      </c>
      <c r="G1184" s="237" t="s">
        <v>239</v>
      </c>
      <c r="H1184" s="238">
        <v>1</v>
      </c>
      <c r="I1184" s="239"/>
      <c r="J1184" s="240">
        <f>ROUND(I1184*H1184,2)</f>
        <v>0</v>
      </c>
      <c r="K1184" s="241"/>
      <c r="L1184" s="41"/>
      <c r="M1184" s="242" t="s">
        <v>1</v>
      </c>
      <c r="N1184" s="243" t="s">
        <v>44</v>
      </c>
      <c r="O1184" s="91"/>
      <c r="P1184" s="244">
        <f>O1184*H1184</f>
        <v>0</v>
      </c>
      <c r="Q1184" s="244">
        <v>0</v>
      </c>
      <c r="R1184" s="244">
        <f>Q1184*H1184</f>
        <v>0</v>
      </c>
      <c r="S1184" s="244">
        <v>0</v>
      </c>
      <c r="T1184" s="245">
        <f>S1184*H1184</f>
        <v>0</v>
      </c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R1184" s="246" t="s">
        <v>214</v>
      </c>
      <c r="AT1184" s="246" t="s">
        <v>210</v>
      </c>
      <c r="AU1184" s="246" t="s">
        <v>555</v>
      </c>
      <c r="AY1184" s="15" t="s">
        <v>209</v>
      </c>
      <c r="BE1184" s="138">
        <f>IF(N1184="základní",J1184,0)</f>
        <v>0</v>
      </c>
      <c r="BF1184" s="138">
        <f>IF(N1184="snížená",J1184,0)</f>
        <v>0</v>
      </c>
      <c r="BG1184" s="138">
        <f>IF(N1184="zákl. přenesená",J1184,0)</f>
        <v>0</v>
      </c>
      <c r="BH1184" s="138">
        <f>IF(N1184="sníž. přenesená",J1184,0)</f>
        <v>0</v>
      </c>
      <c r="BI1184" s="138">
        <f>IF(N1184="nulová",J1184,0)</f>
        <v>0</v>
      </c>
      <c r="BJ1184" s="15" t="s">
        <v>84</v>
      </c>
      <c r="BK1184" s="138">
        <f>ROUND(I1184*H1184,2)</f>
        <v>0</v>
      </c>
      <c r="BL1184" s="15" t="s">
        <v>214</v>
      </c>
      <c r="BM1184" s="246" t="s">
        <v>2395</v>
      </c>
    </row>
    <row r="1185" spans="1:65" s="2" customFormat="1" ht="16.5" customHeight="1">
      <c r="A1185" s="38"/>
      <c r="B1185" s="39"/>
      <c r="C1185" s="247" t="s">
        <v>2396</v>
      </c>
      <c r="D1185" s="247" t="s">
        <v>221</v>
      </c>
      <c r="E1185" s="248" t="s">
        <v>1067</v>
      </c>
      <c r="F1185" s="249" t="s">
        <v>1068</v>
      </c>
      <c r="G1185" s="250" t="s">
        <v>239</v>
      </c>
      <c r="H1185" s="251">
        <v>1</v>
      </c>
      <c r="I1185" s="252"/>
      <c r="J1185" s="253">
        <f>ROUND(I1185*H1185,2)</f>
        <v>0</v>
      </c>
      <c r="K1185" s="254"/>
      <c r="L1185" s="255"/>
      <c r="M1185" s="256" t="s">
        <v>1</v>
      </c>
      <c r="N1185" s="257" t="s">
        <v>44</v>
      </c>
      <c r="O1185" s="91"/>
      <c r="P1185" s="244">
        <f>O1185*H1185</f>
        <v>0</v>
      </c>
      <c r="Q1185" s="244">
        <v>0</v>
      </c>
      <c r="R1185" s="244">
        <f>Q1185*H1185</f>
        <v>0</v>
      </c>
      <c r="S1185" s="244">
        <v>0</v>
      </c>
      <c r="T1185" s="245">
        <f>S1185*H1185</f>
        <v>0</v>
      </c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R1185" s="246" t="s">
        <v>234</v>
      </c>
      <c r="AT1185" s="246" t="s">
        <v>221</v>
      </c>
      <c r="AU1185" s="246" t="s">
        <v>555</v>
      </c>
      <c r="AY1185" s="15" t="s">
        <v>209</v>
      </c>
      <c r="BE1185" s="138">
        <f>IF(N1185="základní",J1185,0)</f>
        <v>0</v>
      </c>
      <c r="BF1185" s="138">
        <f>IF(N1185="snížená",J1185,0)</f>
        <v>0</v>
      </c>
      <c r="BG1185" s="138">
        <f>IF(N1185="zákl. přenesená",J1185,0)</f>
        <v>0</v>
      </c>
      <c r="BH1185" s="138">
        <f>IF(N1185="sníž. přenesená",J1185,0)</f>
        <v>0</v>
      </c>
      <c r="BI1185" s="138">
        <f>IF(N1185="nulová",J1185,0)</f>
        <v>0</v>
      </c>
      <c r="BJ1185" s="15" t="s">
        <v>84</v>
      </c>
      <c r="BK1185" s="138">
        <f>ROUND(I1185*H1185,2)</f>
        <v>0</v>
      </c>
      <c r="BL1185" s="15" t="s">
        <v>214</v>
      </c>
      <c r="BM1185" s="246" t="s">
        <v>2397</v>
      </c>
    </row>
    <row r="1186" spans="1:63" s="13" customFormat="1" ht="20.85" customHeight="1">
      <c r="A1186" s="13"/>
      <c r="B1186" s="260"/>
      <c r="C1186" s="261"/>
      <c r="D1186" s="262" t="s">
        <v>78</v>
      </c>
      <c r="E1186" s="262" t="s">
        <v>2398</v>
      </c>
      <c r="F1186" s="262" t="s">
        <v>2399</v>
      </c>
      <c r="G1186" s="261"/>
      <c r="H1186" s="261"/>
      <c r="I1186" s="263"/>
      <c r="J1186" s="264">
        <f>BK1186</f>
        <v>0</v>
      </c>
      <c r="K1186" s="261"/>
      <c r="L1186" s="265"/>
      <c r="M1186" s="266"/>
      <c r="N1186" s="267"/>
      <c r="O1186" s="267"/>
      <c r="P1186" s="268">
        <f>P1187+SUM(P1188:P1209)</f>
        <v>0</v>
      </c>
      <c r="Q1186" s="267"/>
      <c r="R1186" s="268">
        <f>R1187+SUM(R1188:R1209)</f>
        <v>19.65719</v>
      </c>
      <c r="S1186" s="267"/>
      <c r="T1186" s="269">
        <f>T1187+SUM(T1188:T1209)</f>
        <v>0</v>
      </c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R1186" s="270" t="s">
        <v>84</v>
      </c>
      <c r="AT1186" s="271" t="s">
        <v>78</v>
      </c>
      <c r="AU1186" s="271" t="s">
        <v>497</v>
      </c>
      <c r="AY1186" s="270" t="s">
        <v>209</v>
      </c>
      <c r="BK1186" s="272">
        <f>BK1187+SUM(BK1188:BK1209)</f>
        <v>0</v>
      </c>
    </row>
    <row r="1187" spans="1:65" s="2" customFormat="1" ht="24.15" customHeight="1">
      <c r="A1187" s="38"/>
      <c r="B1187" s="39"/>
      <c r="C1187" s="234" t="s">
        <v>2400</v>
      </c>
      <c r="D1187" s="234" t="s">
        <v>210</v>
      </c>
      <c r="E1187" s="235" t="s">
        <v>951</v>
      </c>
      <c r="F1187" s="236" t="s">
        <v>387</v>
      </c>
      <c r="G1187" s="237" t="s">
        <v>246</v>
      </c>
      <c r="H1187" s="238">
        <v>20</v>
      </c>
      <c r="I1187" s="239"/>
      <c r="J1187" s="240">
        <f>ROUND(I1187*H1187,2)</f>
        <v>0</v>
      </c>
      <c r="K1187" s="241"/>
      <c r="L1187" s="41"/>
      <c r="M1187" s="242" t="s">
        <v>1</v>
      </c>
      <c r="N1187" s="243" t="s">
        <v>44</v>
      </c>
      <c r="O1187" s="91"/>
      <c r="P1187" s="244">
        <f>O1187*H1187</f>
        <v>0</v>
      </c>
      <c r="Q1187" s="244">
        <v>0</v>
      </c>
      <c r="R1187" s="244">
        <f>Q1187*H1187</f>
        <v>0</v>
      </c>
      <c r="S1187" s="244">
        <v>0</v>
      </c>
      <c r="T1187" s="245">
        <f>S1187*H1187</f>
        <v>0</v>
      </c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R1187" s="246" t="s">
        <v>214</v>
      </c>
      <c r="AT1187" s="246" t="s">
        <v>210</v>
      </c>
      <c r="AU1187" s="246" t="s">
        <v>540</v>
      </c>
      <c r="AY1187" s="15" t="s">
        <v>209</v>
      </c>
      <c r="BE1187" s="138">
        <f>IF(N1187="základní",J1187,0)</f>
        <v>0</v>
      </c>
      <c r="BF1187" s="138">
        <f>IF(N1187="snížená",J1187,0)</f>
        <v>0</v>
      </c>
      <c r="BG1187" s="138">
        <f>IF(N1187="zákl. přenesená",J1187,0)</f>
        <v>0</v>
      </c>
      <c r="BH1187" s="138">
        <f>IF(N1187="sníž. přenesená",J1187,0)</f>
        <v>0</v>
      </c>
      <c r="BI1187" s="138">
        <f>IF(N1187="nulová",J1187,0)</f>
        <v>0</v>
      </c>
      <c r="BJ1187" s="15" t="s">
        <v>84</v>
      </c>
      <c r="BK1187" s="138">
        <f>ROUND(I1187*H1187,2)</f>
        <v>0</v>
      </c>
      <c r="BL1187" s="15" t="s">
        <v>214</v>
      </c>
      <c r="BM1187" s="246" t="s">
        <v>2401</v>
      </c>
    </row>
    <row r="1188" spans="1:65" s="2" customFormat="1" ht="16.5" customHeight="1">
      <c r="A1188" s="38"/>
      <c r="B1188" s="39"/>
      <c r="C1188" s="247" t="s">
        <v>2402</v>
      </c>
      <c r="D1188" s="247" t="s">
        <v>221</v>
      </c>
      <c r="E1188" s="248" t="s">
        <v>954</v>
      </c>
      <c r="F1188" s="249" t="s">
        <v>955</v>
      </c>
      <c r="G1188" s="250" t="s">
        <v>239</v>
      </c>
      <c r="H1188" s="251">
        <v>1</v>
      </c>
      <c r="I1188" s="252"/>
      <c r="J1188" s="253">
        <f>ROUND(I1188*H1188,2)</f>
        <v>0</v>
      </c>
      <c r="K1188" s="254"/>
      <c r="L1188" s="255"/>
      <c r="M1188" s="256" t="s">
        <v>1</v>
      </c>
      <c r="N1188" s="257" t="s">
        <v>44</v>
      </c>
      <c r="O1188" s="91"/>
      <c r="P1188" s="244">
        <f>O1188*H1188</f>
        <v>0</v>
      </c>
      <c r="Q1188" s="244">
        <v>0.00015</v>
      </c>
      <c r="R1188" s="244">
        <f>Q1188*H1188</f>
        <v>0.00015</v>
      </c>
      <c r="S1188" s="244">
        <v>0</v>
      </c>
      <c r="T1188" s="245">
        <f>S1188*H1188</f>
        <v>0</v>
      </c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R1188" s="246" t="s">
        <v>234</v>
      </c>
      <c r="AT1188" s="246" t="s">
        <v>221</v>
      </c>
      <c r="AU1188" s="246" t="s">
        <v>540</v>
      </c>
      <c r="AY1188" s="15" t="s">
        <v>209</v>
      </c>
      <c r="BE1188" s="138">
        <f>IF(N1188="základní",J1188,0)</f>
        <v>0</v>
      </c>
      <c r="BF1188" s="138">
        <f>IF(N1188="snížená",J1188,0)</f>
        <v>0</v>
      </c>
      <c r="BG1188" s="138">
        <f>IF(N1188="zákl. přenesená",J1188,0)</f>
        <v>0</v>
      </c>
      <c r="BH1188" s="138">
        <f>IF(N1188="sníž. přenesená",J1188,0)</f>
        <v>0</v>
      </c>
      <c r="BI1188" s="138">
        <f>IF(N1188="nulová",J1188,0)</f>
        <v>0</v>
      </c>
      <c r="BJ1188" s="15" t="s">
        <v>84</v>
      </c>
      <c r="BK1188" s="138">
        <f>ROUND(I1188*H1188,2)</f>
        <v>0</v>
      </c>
      <c r="BL1188" s="15" t="s">
        <v>214</v>
      </c>
      <c r="BM1188" s="246" t="s">
        <v>2403</v>
      </c>
    </row>
    <row r="1189" spans="1:65" s="2" customFormat="1" ht="16.5" customHeight="1">
      <c r="A1189" s="38"/>
      <c r="B1189" s="39"/>
      <c r="C1189" s="247" t="s">
        <v>2404</v>
      </c>
      <c r="D1189" s="247" t="s">
        <v>221</v>
      </c>
      <c r="E1189" s="248" t="s">
        <v>958</v>
      </c>
      <c r="F1189" s="249" t="s">
        <v>378</v>
      </c>
      <c r="G1189" s="250" t="s">
        <v>379</v>
      </c>
      <c r="H1189" s="251">
        <v>20</v>
      </c>
      <c r="I1189" s="252"/>
      <c r="J1189" s="253">
        <f>ROUND(I1189*H1189,2)</f>
        <v>0</v>
      </c>
      <c r="K1189" s="254"/>
      <c r="L1189" s="255"/>
      <c r="M1189" s="256" t="s">
        <v>1</v>
      </c>
      <c r="N1189" s="257" t="s">
        <v>44</v>
      </c>
      <c r="O1189" s="91"/>
      <c r="P1189" s="244">
        <f>O1189*H1189</f>
        <v>0</v>
      </c>
      <c r="Q1189" s="244">
        <v>0.001</v>
      </c>
      <c r="R1189" s="244">
        <f>Q1189*H1189</f>
        <v>0.02</v>
      </c>
      <c r="S1189" s="244">
        <v>0</v>
      </c>
      <c r="T1189" s="245">
        <f>S1189*H1189</f>
        <v>0</v>
      </c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R1189" s="246" t="s">
        <v>234</v>
      </c>
      <c r="AT1189" s="246" t="s">
        <v>221</v>
      </c>
      <c r="AU1189" s="246" t="s">
        <v>540</v>
      </c>
      <c r="AY1189" s="15" t="s">
        <v>209</v>
      </c>
      <c r="BE1189" s="138">
        <f>IF(N1189="základní",J1189,0)</f>
        <v>0</v>
      </c>
      <c r="BF1189" s="138">
        <f>IF(N1189="snížená",J1189,0)</f>
        <v>0</v>
      </c>
      <c r="BG1189" s="138">
        <f>IF(N1189="zákl. přenesená",J1189,0)</f>
        <v>0</v>
      </c>
      <c r="BH1189" s="138">
        <f>IF(N1189="sníž. přenesená",J1189,0)</f>
        <v>0</v>
      </c>
      <c r="BI1189" s="138">
        <f>IF(N1189="nulová",J1189,0)</f>
        <v>0</v>
      </c>
      <c r="BJ1189" s="15" t="s">
        <v>84</v>
      </c>
      <c r="BK1189" s="138">
        <f>ROUND(I1189*H1189,2)</f>
        <v>0</v>
      </c>
      <c r="BL1189" s="15" t="s">
        <v>214</v>
      </c>
      <c r="BM1189" s="246" t="s">
        <v>2405</v>
      </c>
    </row>
    <row r="1190" spans="1:65" s="2" customFormat="1" ht="24.15" customHeight="1">
      <c r="A1190" s="38"/>
      <c r="B1190" s="39"/>
      <c r="C1190" s="234" t="s">
        <v>2406</v>
      </c>
      <c r="D1190" s="234" t="s">
        <v>210</v>
      </c>
      <c r="E1190" s="235" t="s">
        <v>961</v>
      </c>
      <c r="F1190" s="236" t="s">
        <v>962</v>
      </c>
      <c r="G1190" s="237" t="s">
        <v>246</v>
      </c>
      <c r="H1190" s="238">
        <v>20</v>
      </c>
      <c r="I1190" s="239"/>
      <c r="J1190" s="240">
        <f>ROUND(I1190*H1190,2)</f>
        <v>0</v>
      </c>
      <c r="K1190" s="241"/>
      <c r="L1190" s="41"/>
      <c r="M1190" s="242" t="s">
        <v>1</v>
      </c>
      <c r="N1190" s="243" t="s">
        <v>44</v>
      </c>
      <c r="O1190" s="91"/>
      <c r="P1190" s="244">
        <f>O1190*H1190</f>
        <v>0</v>
      </c>
      <c r="Q1190" s="244">
        <v>0</v>
      </c>
      <c r="R1190" s="244">
        <f>Q1190*H1190</f>
        <v>0</v>
      </c>
      <c r="S1190" s="244">
        <v>0</v>
      </c>
      <c r="T1190" s="245">
        <f>S1190*H1190</f>
        <v>0</v>
      </c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R1190" s="246" t="s">
        <v>214</v>
      </c>
      <c r="AT1190" s="246" t="s">
        <v>210</v>
      </c>
      <c r="AU1190" s="246" t="s">
        <v>540</v>
      </c>
      <c r="AY1190" s="15" t="s">
        <v>209</v>
      </c>
      <c r="BE1190" s="138">
        <f>IF(N1190="základní",J1190,0)</f>
        <v>0</v>
      </c>
      <c r="BF1190" s="138">
        <f>IF(N1190="snížená",J1190,0)</f>
        <v>0</v>
      </c>
      <c r="BG1190" s="138">
        <f>IF(N1190="zákl. přenesená",J1190,0)</f>
        <v>0</v>
      </c>
      <c r="BH1190" s="138">
        <f>IF(N1190="sníž. přenesená",J1190,0)</f>
        <v>0</v>
      </c>
      <c r="BI1190" s="138">
        <f>IF(N1190="nulová",J1190,0)</f>
        <v>0</v>
      </c>
      <c r="BJ1190" s="15" t="s">
        <v>84</v>
      </c>
      <c r="BK1190" s="138">
        <f>ROUND(I1190*H1190,2)</f>
        <v>0</v>
      </c>
      <c r="BL1190" s="15" t="s">
        <v>214</v>
      </c>
      <c r="BM1190" s="246" t="s">
        <v>2407</v>
      </c>
    </row>
    <row r="1191" spans="1:65" s="2" customFormat="1" ht="24.15" customHeight="1">
      <c r="A1191" s="38"/>
      <c r="B1191" s="39"/>
      <c r="C1191" s="234" t="s">
        <v>2408</v>
      </c>
      <c r="D1191" s="234" t="s">
        <v>210</v>
      </c>
      <c r="E1191" s="235" t="s">
        <v>965</v>
      </c>
      <c r="F1191" s="236" t="s">
        <v>966</v>
      </c>
      <c r="G1191" s="237" t="s">
        <v>246</v>
      </c>
      <c r="H1191" s="238">
        <v>20</v>
      </c>
      <c r="I1191" s="239"/>
      <c r="J1191" s="240">
        <f>ROUND(I1191*H1191,2)</f>
        <v>0</v>
      </c>
      <c r="K1191" s="241"/>
      <c r="L1191" s="41"/>
      <c r="M1191" s="242" t="s">
        <v>1</v>
      </c>
      <c r="N1191" s="243" t="s">
        <v>44</v>
      </c>
      <c r="O1191" s="91"/>
      <c r="P1191" s="244">
        <f>O1191*H1191</f>
        <v>0</v>
      </c>
      <c r="Q1191" s="244">
        <v>0</v>
      </c>
      <c r="R1191" s="244">
        <f>Q1191*H1191</f>
        <v>0</v>
      </c>
      <c r="S1191" s="244">
        <v>0</v>
      </c>
      <c r="T1191" s="245">
        <f>S1191*H1191</f>
        <v>0</v>
      </c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R1191" s="246" t="s">
        <v>214</v>
      </c>
      <c r="AT1191" s="246" t="s">
        <v>210</v>
      </c>
      <c r="AU1191" s="246" t="s">
        <v>540</v>
      </c>
      <c r="AY1191" s="15" t="s">
        <v>209</v>
      </c>
      <c r="BE1191" s="138">
        <f>IF(N1191="základní",J1191,0)</f>
        <v>0</v>
      </c>
      <c r="BF1191" s="138">
        <f>IF(N1191="snížená",J1191,0)</f>
        <v>0</v>
      </c>
      <c r="BG1191" s="138">
        <f>IF(N1191="zákl. přenesená",J1191,0)</f>
        <v>0</v>
      </c>
      <c r="BH1191" s="138">
        <f>IF(N1191="sníž. přenesená",J1191,0)</f>
        <v>0</v>
      </c>
      <c r="BI1191" s="138">
        <f>IF(N1191="nulová",J1191,0)</f>
        <v>0</v>
      </c>
      <c r="BJ1191" s="15" t="s">
        <v>84</v>
      </c>
      <c r="BK1191" s="138">
        <f>ROUND(I1191*H1191,2)</f>
        <v>0</v>
      </c>
      <c r="BL1191" s="15" t="s">
        <v>214</v>
      </c>
      <c r="BM1191" s="246" t="s">
        <v>2409</v>
      </c>
    </row>
    <row r="1192" spans="1:65" s="2" customFormat="1" ht="24.15" customHeight="1">
      <c r="A1192" s="38"/>
      <c r="B1192" s="39"/>
      <c r="C1192" s="234" t="s">
        <v>2410</v>
      </c>
      <c r="D1192" s="234" t="s">
        <v>210</v>
      </c>
      <c r="E1192" s="235" t="s">
        <v>471</v>
      </c>
      <c r="F1192" s="236" t="s">
        <v>472</v>
      </c>
      <c r="G1192" s="237" t="s">
        <v>282</v>
      </c>
      <c r="H1192" s="238">
        <v>12.5</v>
      </c>
      <c r="I1192" s="239"/>
      <c r="J1192" s="240">
        <f>ROUND(I1192*H1192,2)</f>
        <v>0</v>
      </c>
      <c r="K1192" s="241"/>
      <c r="L1192" s="41"/>
      <c r="M1192" s="242" t="s">
        <v>1</v>
      </c>
      <c r="N1192" s="243" t="s">
        <v>44</v>
      </c>
      <c r="O1192" s="91"/>
      <c r="P1192" s="244">
        <f>O1192*H1192</f>
        <v>0</v>
      </c>
      <c r="Q1192" s="244">
        <v>0</v>
      </c>
      <c r="R1192" s="244">
        <f>Q1192*H1192</f>
        <v>0</v>
      </c>
      <c r="S1192" s="244">
        <v>0</v>
      </c>
      <c r="T1192" s="245">
        <f>S1192*H1192</f>
        <v>0</v>
      </c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R1192" s="246" t="s">
        <v>214</v>
      </c>
      <c r="AT1192" s="246" t="s">
        <v>210</v>
      </c>
      <c r="AU1192" s="246" t="s">
        <v>540</v>
      </c>
      <c r="AY1192" s="15" t="s">
        <v>209</v>
      </c>
      <c r="BE1192" s="138">
        <f>IF(N1192="základní",J1192,0)</f>
        <v>0</v>
      </c>
      <c r="BF1192" s="138">
        <f>IF(N1192="snížená",J1192,0)</f>
        <v>0</v>
      </c>
      <c r="BG1192" s="138">
        <f>IF(N1192="zákl. přenesená",J1192,0)</f>
        <v>0</v>
      </c>
      <c r="BH1192" s="138">
        <f>IF(N1192="sníž. přenesená",J1192,0)</f>
        <v>0</v>
      </c>
      <c r="BI1192" s="138">
        <f>IF(N1192="nulová",J1192,0)</f>
        <v>0</v>
      </c>
      <c r="BJ1192" s="15" t="s">
        <v>84</v>
      </c>
      <c r="BK1192" s="138">
        <f>ROUND(I1192*H1192,2)</f>
        <v>0</v>
      </c>
      <c r="BL1192" s="15" t="s">
        <v>214</v>
      </c>
      <c r="BM1192" s="246" t="s">
        <v>2411</v>
      </c>
    </row>
    <row r="1193" spans="1:65" s="2" customFormat="1" ht="24.15" customHeight="1">
      <c r="A1193" s="38"/>
      <c r="B1193" s="39"/>
      <c r="C1193" s="234" t="s">
        <v>2412</v>
      </c>
      <c r="D1193" s="234" t="s">
        <v>210</v>
      </c>
      <c r="E1193" s="235" t="s">
        <v>897</v>
      </c>
      <c r="F1193" s="236" t="s">
        <v>898</v>
      </c>
      <c r="G1193" s="237" t="s">
        <v>246</v>
      </c>
      <c r="H1193" s="238">
        <v>25</v>
      </c>
      <c r="I1193" s="239"/>
      <c r="J1193" s="240">
        <f>ROUND(I1193*H1193,2)</f>
        <v>0</v>
      </c>
      <c r="K1193" s="241"/>
      <c r="L1193" s="41"/>
      <c r="M1193" s="242" t="s">
        <v>1</v>
      </c>
      <c r="N1193" s="243" t="s">
        <v>44</v>
      </c>
      <c r="O1193" s="91"/>
      <c r="P1193" s="244">
        <f>O1193*H1193</f>
        <v>0</v>
      </c>
      <c r="Q1193" s="244">
        <v>0</v>
      </c>
      <c r="R1193" s="244">
        <f>Q1193*H1193</f>
        <v>0</v>
      </c>
      <c r="S1193" s="244">
        <v>0</v>
      </c>
      <c r="T1193" s="245">
        <f>S1193*H1193</f>
        <v>0</v>
      </c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R1193" s="246" t="s">
        <v>214</v>
      </c>
      <c r="AT1193" s="246" t="s">
        <v>210</v>
      </c>
      <c r="AU1193" s="246" t="s">
        <v>540</v>
      </c>
      <c r="AY1193" s="15" t="s">
        <v>209</v>
      </c>
      <c r="BE1193" s="138">
        <f>IF(N1193="základní",J1193,0)</f>
        <v>0</v>
      </c>
      <c r="BF1193" s="138">
        <f>IF(N1193="snížená",J1193,0)</f>
        <v>0</v>
      </c>
      <c r="BG1193" s="138">
        <f>IF(N1193="zákl. přenesená",J1193,0)</f>
        <v>0</v>
      </c>
      <c r="BH1193" s="138">
        <f>IF(N1193="sníž. přenesená",J1193,0)</f>
        <v>0</v>
      </c>
      <c r="BI1193" s="138">
        <f>IF(N1193="nulová",J1193,0)</f>
        <v>0</v>
      </c>
      <c r="BJ1193" s="15" t="s">
        <v>84</v>
      </c>
      <c r="BK1193" s="138">
        <f>ROUND(I1193*H1193,2)</f>
        <v>0</v>
      </c>
      <c r="BL1193" s="15" t="s">
        <v>214</v>
      </c>
      <c r="BM1193" s="246" t="s">
        <v>2413</v>
      </c>
    </row>
    <row r="1194" spans="1:65" s="2" customFormat="1" ht="24.15" customHeight="1">
      <c r="A1194" s="38"/>
      <c r="B1194" s="39"/>
      <c r="C1194" s="247" t="s">
        <v>2414</v>
      </c>
      <c r="D1194" s="247" t="s">
        <v>221</v>
      </c>
      <c r="E1194" s="248" t="s">
        <v>993</v>
      </c>
      <c r="F1194" s="249" t="s">
        <v>253</v>
      </c>
      <c r="G1194" s="250" t="s">
        <v>246</v>
      </c>
      <c r="H1194" s="251">
        <v>27</v>
      </c>
      <c r="I1194" s="252"/>
      <c r="J1194" s="253">
        <f>ROUND(I1194*H1194,2)</f>
        <v>0</v>
      </c>
      <c r="K1194" s="254"/>
      <c r="L1194" s="255"/>
      <c r="M1194" s="256" t="s">
        <v>1</v>
      </c>
      <c r="N1194" s="257" t="s">
        <v>44</v>
      </c>
      <c r="O1194" s="91"/>
      <c r="P1194" s="244">
        <f>O1194*H1194</f>
        <v>0</v>
      </c>
      <c r="Q1194" s="244">
        <v>0.00019</v>
      </c>
      <c r="R1194" s="244">
        <f>Q1194*H1194</f>
        <v>0.00513</v>
      </c>
      <c r="S1194" s="244">
        <v>0</v>
      </c>
      <c r="T1194" s="245">
        <f>S1194*H1194</f>
        <v>0</v>
      </c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R1194" s="246" t="s">
        <v>234</v>
      </c>
      <c r="AT1194" s="246" t="s">
        <v>221</v>
      </c>
      <c r="AU1194" s="246" t="s">
        <v>540</v>
      </c>
      <c r="AY1194" s="15" t="s">
        <v>209</v>
      </c>
      <c r="BE1194" s="138">
        <f>IF(N1194="základní",J1194,0)</f>
        <v>0</v>
      </c>
      <c r="BF1194" s="138">
        <f>IF(N1194="snížená",J1194,0)</f>
        <v>0</v>
      </c>
      <c r="BG1194" s="138">
        <f>IF(N1194="zákl. přenesená",J1194,0)</f>
        <v>0</v>
      </c>
      <c r="BH1194" s="138">
        <f>IF(N1194="sníž. přenesená",J1194,0)</f>
        <v>0</v>
      </c>
      <c r="BI1194" s="138">
        <f>IF(N1194="nulová",J1194,0)</f>
        <v>0</v>
      </c>
      <c r="BJ1194" s="15" t="s">
        <v>84</v>
      </c>
      <c r="BK1194" s="138">
        <f>ROUND(I1194*H1194,2)</f>
        <v>0</v>
      </c>
      <c r="BL1194" s="15" t="s">
        <v>214</v>
      </c>
      <c r="BM1194" s="246" t="s">
        <v>2415</v>
      </c>
    </row>
    <row r="1195" spans="1:65" s="2" customFormat="1" ht="16.5" customHeight="1">
      <c r="A1195" s="38"/>
      <c r="B1195" s="39"/>
      <c r="C1195" s="247" t="s">
        <v>2416</v>
      </c>
      <c r="D1195" s="247" t="s">
        <v>221</v>
      </c>
      <c r="E1195" s="248" t="s">
        <v>257</v>
      </c>
      <c r="F1195" s="249" t="s">
        <v>258</v>
      </c>
      <c r="G1195" s="250" t="s">
        <v>259</v>
      </c>
      <c r="H1195" s="251">
        <v>0.025</v>
      </c>
      <c r="I1195" s="252"/>
      <c r="J1195" s="253">
        <f>ROUND(I1195*H1195,2)</f>
        <v>0</v>
      </c>
      <c r="K1195" s="254"/>
      <c r="L1195" s="255"/>
      <c r="M1195" s="256" t="s">
        <v>1</v>
      </c>
      <c r="N1195" s="257" t="s">
        <v>44</v>
      </c>
      <c r="O1195" s="91"/>
      <c r="P1195" s="244">
        <f>O1195*H1195</f>
        <v>0</v>
      </c>
      <c r="Q1195" s="244">
        <v>0.9</v>
      </c>
      <c r="R1195" s="244">
        <f>Q1195*H1195</f>
        <v>0.022500000000000003</v>
      </c>
      <c r="S1195" s="244">
        <v>0</v>
      </c>
      <c r="T1195" s="245">
        <f>S1195*H1195</f>
        <v>0</v>
      </c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R1195" s="246" t="s">
        <v>234</v>
      </c>
      <c r="AT1195" s="246" t="s">
        <v>221</v>
      </c>
      <c r="AU1195" s="246" t="s">
        <v>540</v>
      </c>
      <c r="AY1195" s="15" t="s">
        <v>209</v>
      </c>
      <c r="BE1195" s="138">
        <f>IF(N1195="základní",J1195,0)</f>
        <v>0</v>
      </c>
      <c r="BF1195" s="138">
        <f>IF(N1195="snížená",J1195,0)</f>
        <v>0</v>
      </c>
      <c r="BG1195" s="138">
        <f>IF(N1195="zákl. přenesená",J1195,0)</f>
        <v>0</v>
      </c>
      <c r="BH1195" s="138">
        <f>IF(N1195="sníž. přenesená",J1195,0)</f>
        <v>0</v>
      </c>
      <c r="BI1195" s="138">
        <f>IF(N1195="nulová",J1195,0)</f>
        <v>0</v>
      </c>
      <c r="BJ1195" s="15" t="s">
        <v>84</v>
      </c>
      <c r="BK1195" s="138">
        <f>ROUND(I1195*H1195,2)</f>
        <v>0</v>
      </c>
      <c r="BL1195" s="15" t="s">
        <v>214</v>
      </c>
      <c r="BM1195" s="246" t="s">
        <v>2417</v>
      </c>
    </row>
    <row r="1196" spans="1:65" s="2" customFormat="1" ht="21.75" customHeight="1">
      <c r="A1196" s="38"/>
      <c r="B1196" s="39"/>
      <c r="C1196" s="247" t="s">
        <v>2418</v>
      </c>
      <c r="D1196" s="247" t="s">
        <v>221</v>
      </c>
      <c r="E1196" s="248" t="s">
        <v>262</v>
      </c>
      <c r="F1196" s="249" t="s">
        <v>263</v>
      </c>
      <c r="G1196" s="250" t="s">
        <v>246</v>
      </c>
      <c r="H1196" s="251">
        <v>25</v>
      </c>
      <c r="I1196" s="252"/>
      <c r="J1196" s="253">
        <f>ROUND(I1196*H1196,2)</f>
        <v>0</v>
      </c>
      <c r="K1196" s="254"/>
      <c r="L1196" s="255"/>
      <c r="M1196" s="256" t="s">
        <v>1</v>
      </c>
      <c r="N1196" s="257" t="s">
        <v>44</v>
      </c>
      <c r="O1196" s="91"/>
      <c r="P1196" s="244">
        <f>O1196*H1196</f>
        <v>0</v>
      </c>
      <c r="Q1196" s="244">
        <v>0</v>
      </c>
      <c r="R1196" s="244">
        <f>Q1196*H1196</f>
        <v>0</v>
      </c>
      <c r="S1196" s="244">
        <v>0</v>
      </c>
      <c r="T1196" s="245">
        <f>S1196*H1196</f>
        <v>0</v>
      </c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R1196" s="246" t="s">
        <v>234</v>
      </c>
      <c r="AT1196" s="246" t="s">
        <v>221</v>
      </c>
      <c r="AU1196" s="246" t="s">
        <v>540</v>
      </c>
      <c r="AY1196" s="15" t="s">
        <v>209</v>
      </c>
      <c r="BE1196" s="138">
        <f>IF(N1196="základní",J1196,0)</f>
        <v>0</v>
      </c>
      <c r="BF1196" s="138">
        <f>IF(N1196="snížená",J1196,0)</f>
        <v>0</v>
      </c>
      <c r="BG1196" s="138">
        <f>IF(N1196="zákl. přenesená",J1196,0)</f>
        <v>0</v>
      </c>
      <c r="BH1196" s="138">
        <f>IF(N1196="sníž. přenesená",J1196,0)</f>
        <v>0</v>
      </c>
      <c r="BI1196" s="138">
        <f>IF(N1196="nulová",J1196,0)</f>
        <v>0</v>
      </c>
      <c r="BJ1196" s="15" t="s">
        <v>84</v>
      </c>
      <c r="BK1196" s="138">
        <f>ROUND(I1196*H1196,2)</f>
        <v>0</v>
      </c>
      <c r="BL1196" s="15" t="s">
        <v>214</v>
      </c>
      <c r="BM1196" s="246" t="s">
        <v>2419</v>
      </c>
    </row>
    <row r="1197" spans="1:65" s="2" customFormat="1" ht="16.5" customHeight="1">
      <c r="A1197" s="38"/>
      <c r="B1197" s="39"/>
      <c r="C1197" s="234" t="s">
        <v>2420</v>
      </c>
      <c r="D1197" s="234" t="s">
        <v>210</v>
      </c>
      <c r="E1197" s="235" t="s">
        <v>266</v>
      </c>
      <c r="F1197" s="236" t="s">
        <v>267</v>
      </c>
      <c r="G1197" s="237" t="s">
        <v>246</v>
      </c>
      <c r="H1197" s="238">
        <v>25</v>
      </c>
      <c r="I1197" s="239"/>
      <c r="J1197" s="240">
        <f>ROUND(I1197*H1197,2)</f>
        <v>0</v>
      </c>
      <c r="K1197" s="241"/>
      <c r="L1197" s="41"/>
      <c r="M1197" s="242" t="s">
        <v>1</v>
      </c>
      <c r="N1197" s="243" t="s">
        <v>44</v>
      </c>
      <c r="O1197" s="91"/>
      <c r="P1197" s="244">
        <f>O1197*H1197</f>
        <v>0</v>
      </c>
      <c r="Q1197" s="244">
        <v>0</v>
      </c>
      <c r="R1197" s="244">
        <f>Q1197*H1197</f>
        <v>0</v>
      </c>
      <c r="S1197" s="244">
        <v>0</v>
      </c>
      <c r="T1197" s="245">
        <f>S1197*H1197</f>
        <v>0</v>
      </c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R1197" s="246" t="s">
        <v>214</v>
      </c>
      <c r="AT1197" s="246" t="s">
        <v>210</v>
      </c>
      <c r="AU1197" s="246" t="s">
        <v>540</v>
      </c>
      <c r="AY1197" s="15" t="s">
        <v>209</v>
      </c>
      <c r="BE1197" s="138">
        <f>IF(N1197="základní",J1197,0)</f>
        <v>0</v>
      </c>
      <c r="BF1197" s="138">
        <f>IF(N1197="snížená",J1197,0)</f>
        <v>0</v>
      </c>
      <c r="BG1197" s="138">
        <f>IF(N1197="zákl. přenesená",J1197,0)</f>
        <v>0</v>
      </c>
      <c r="BH1197" s="138">
        <f>IF(N1197="sníž. přenesená",J1197,0)</f>
        <v>0</v>
      </c>
      <c r="BI1197" s="138">
        <f>IF(N1197="nulová",J1197,0)</f>
        <v>0</v>
      </c>
      <c r="BJ1197" s="15" t="s">
        <v>84</v>
      </c>
      <c r="BK1197" s="138">
        <f>ROUND(I1197*H1197,2)</f>
        <v>0</v>
      </c>
      <c r="BL1197" s="15" t="s">
        <v>214</v>
      </c>
      <c r="BM1197" s="246" t="s">
        <v>2421</v>
      </c>
    </row>
    <row r="1198" spans="1:65" s="2" customFormat="1" ht="24.15" customHeight="1">
      <c r="A1198" s="38"/>
      <c r="B1198" s="39"/>
      <c r="C1198" s="234" t="s">
        <v>2422</v>
      </c>
      <c r="D1198" s="234" t="s">
        <v>210</v>
      </c>
      <c r="E1198" s="235" t="s">
        <v>1002</v>
      </c>
      <c r="F1198" s="236" t="s">
        <v>902</v>
      </c>
      <c r="G1198" s="237" t="s">
        <v>246</v>
      </c>
      <c r="H1198" s="238">
        <v>25</v>
      </c>
      <c r="I1198" s="239"/>
      <c r="J1198" s="240">
        <f>ROUND(I1198*H1198,2)</f>
        <v>0</v>
      </c>
      <c r="K1198" s="241"/>
      <c r="L1198" s="41"/>
      <c r="M1198" s="242" t="s">
        <v>1</v>
      </c>
      <c r="N1198" s="243" t="s">
        <v>44</v>
      </c>
      <c r="O1198" s="91"/>
      <c r="P1198" s="244">
        <f>O1198*H1198</f>
        <v>0</v>
      </c>
      <c r="Q1198" s="244">
        <v>0</v>
      </c>
      <c r="R1198" s="244">
        <f>Q1198*H1198</f>
        <v>0</v>
      </c>
      <c r="S1198" s="244">
        <v>0</v>
      </c>
      <c r="T1198" s="245">
        <f>S1198*H1198</f>
        <v>0</v>
      </c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R1198" s="246" t="s">
        <v>214</v>
      </c>
      <c r="AT1198" s="246" t="s">
        <v>210</v>
      </c>
      <c r="AU1198" s="246" t="s">
        <v>540</v>
      </c>
      <c r="AY1198" s="15" t="s">
        <v>209</v>
      </c>
      <c r="BE1198" s="138">
        <f>IF(N1198="základní",J1198,0)</f>
        <v>0</v>
      </c>
      <c r="BF1198" s="138">
        <f>IF(N1198="snížená",J1198,0)</f>
        <v>0</v>
      </c>
      <c r="BG1198" s="138">
        <f>IF(N1198="zákl. přenesená",J1198,0)</f>
        <v>0</v>
      </c>
      <c r="BH1198" s="138">
        <f>IF(N1198="sníž. přenesená",J1198,0)</f>
        <v>0</v>
      </c>
      <c r="BI1198" s="138">
        <f>IF(N1198="nulová",J1198,0)</f>
        <v>0</v>
      </c>
      <c r="BJ1198" s="15" t="s">
        <v>84</v>
      </c>
      <c r="BK1198" s="138">
        <f>ROUND(I1198*H1198,2)</f>
        <v>0</v>
      </c>
      <c r="BL1198" s="15" t="s">
        <v>214</v>
      </c>
      <c r="BM1198" s="246" t="s">
        <v>2423</v>
      </c>
    </row>
    <row r="1199" spans="1:65" s="2" customFormat="1" ht="16.5" customHeight="1">
      <c r="A1199" s="38"/>
      <c r="B1199" s="39"/>
      <c r="C1199" s="247" t="s">
        <v>2424</v>
      </c>
      <c r="D1199" s="247" t="s">
        <v>221</v>
      </c>
      <c r="E1199" s="248" t="s">
        <v>907</v>
      </c>
      <c r="F1199" s="249" t="s">
        <v>908</v>
      </c>
      <c r="G1199" s="250" t="s">
        <v>239</v>
      </c>
      <c r="H1199" s="251">
        <v>1</v>
      </c>
      <c r="I1199" s="252"/>
      <c r="J1199" s="253">
        <f>ROUND(I1199*H1199,2)</f>
        <v>0</v>
      </c>
      <c r="K1199" s="254"/>
      <c r="L1199" s="255"/>
      <c r="M1199" s="256" t="s">
        <v>1</v>
      </c>
      <c r="N1199" s="257" t="s">
        <v>44</v>
      </c>
      <c r="O1199" s="91"/>
      <c r="P1199" s="244">
        <f>O1199*H1199</f>
        <v>0</v>
      </c>
      <c r="Q1199" s="244">
        <v>0.0019</v>
      </c>
      <c r="R1199" s="244">
        <f>Q1199*H1199</f>
        <v>0.0019</v>
      </c>
      <c r="S1199" s="244">
        <v>0</v>
      </c>
      <c r="T1199" s="245">
        <f>S1199*H1199</f>
        <v>0</v>
      </c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R1199" s="246" t="s">
        <v>234</v>
      </c>
      <c r="AT1199" s="246" t="s">
        <v>221</v>
      </c>
      <c r="AU1199" s="246" t="s">
        <v>540</v>
      </c>
      <c r="AY1199" s="15" t="s">
        <v>209</v>
      </c>
      <c r="BE1199" s="138">
        <f>IF(N1199="základní",J1199,0)</f>
        <v>0</v>
      </c>
      <c r="BF1199" s="138">
        <f>IF(N1199="snížená",J1199,0)</f>
        <v>0</v>
      </c>
      <c r="BG1199" s="138">
        <f>IF(N1199="zákl. přenesená",J1199,0)</f>
        <v>0</v>
      </c>
      <c r="BH1199" s="138">
        <f>IF(N1199="sníž. přenesená",J1199,0)</f>
        <v>0</v>
      </c>
      <c r="BI1199" s="138">
        <f>IF(N1199="nulová",J1199,0)</f>
        <v>0</v>
      </c>
      <c r="BJ1199" s="15" t="s">
        <v>84</v>
      </c>
      <c r="BK1199" s="138">
        <f>ROUND(I1199*H1199,2)</f>
        <v>0</v>
      </c>
      <c r="BL1199" s="15" t="s">
        <v>214</v>
      </c>
      <c r="BM1199" s="246" t="s">
        <v>2425</v>
      </c>
    </row>
    <row r="1200" spans="1:65" s="2" customFormat="1" ht="16.5" customHeight="1">
      <c r="A1200" s="38"/>
      <c r="B1200" s="39"/>
      <c r="C1200" s="247" t="s">
        <v>2426</v>
      </c>
      <c r="D1200" s="247" t="s">
        <v>221</v>
      </c>
      <c r="E1200" s="248" t="s">
        <v>911</v>
      </c>
      <c r="F1200" s="249" t="s">
        <v>912</v>
      </c>
      <c r="G1200" s="250" t="s">
        <v>224</v>
      </c>
      <c r="H1200" s="251">
        <v>5.625</v>
      </c>
      <c r="I1200" s="252"/>
      <c r="J1200" s="253">
        <f>ROUND(I1200*H1200,2)</f>
        <v>0</v>
      </c>
      <c r="K1200" s="254"/>
      <c r="L1200" s="255"/>
      <c r="M1200" s="256" t="s">
        <v>1</v>
      </c>
      <c r="N1200" s="257" t="s">
        <v>44</v>
      </c>
      <c r="O1200" s="91"/>
      <c r="P1200" s="244">
        <f>O1200*H1200</f>
        <v>0</v>
      </c>
      <c r="Q1200" s="244">
        <v>1</v>
      </c>
      <c r="R1200" s="244">
        <f>Q1200*H1200</f>
        <v>5.625</v>
      </c>
      <c r="S1200" s="244">
        <v>0</v>
      </c>
      <c r="T1200" s="245">
        <f>S1200*H1200</f>
        <v>0</v>
      </c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R1200" s="246" t="s">
        <v>234</v>
      </c>
      <c r="AT1200" s="246" t="s">
        <v>221</v>
      </c>
      <c r="AU1200" s="246" t="s">
        <v>540</v>
      </c>
      <c r="AY1200" s="15" t="s">
        <v>209</v>
      </c>
      <c r="BE1200" s="138">
        <f>IF(N1200="základní",J1200,0)</f>
        <v>0</v>
      </c>
      <c r="BF1200" s="138">
        <f>IF(N1200="snížená",J1200,0)</f>
        <v>0</v>
      </c>
      <c r="BG1200" s="138">
        <f>IF(N1200="zákl. přenesená",J1200,0)</f>
        <v>0</v>
      </c>
      <c r="BH1200" s="138">
        <f>IF(N1200="sníž. přenesená",J1200,0)</f>
        <v>0</v>
      </c>
      <c r="BI1200" s="138">
        <f>IF(N1200="nulová",J1200,0)</f>
        <v>0</v>
      </c>
      <c r="BJ1200" s="15" t="s">
        <v>84</v>
      </c>
      <c r="BK1200" s="138">
        <f>ROUND(I1200*H1200,2)</f>
        <v>0</v>
      </c>
      <c r="BL1200" s="15" t="s">
        <v>214</v>
      </c>
      <c r="BM1200" s="246" t="s">
        <v>2427</v>
      </c>
    </row>
    <row r="1201" spans="1:65" s="2" customFormat="1" ht="16.5" customHeight="1">
      <c r="A1201" s="38"/>
      <c r="B1201" s="39"/>
      <c r="C1201" s="247" t="s">
        <v>2428</v>
      </c>
      <c r="D1201" s="247" t="s">
        <v>221</v>
      </c>
      <c r="E1201" s="248" t="s">
        <v>915</v>
      </c>
      <c r="F1201" s="249" t="s">
        <v>916</v>
      </c>
      <c r="G1201" s="250" t="s">
        <v>224</v>
      </c>
      <c r="H1201" s="251">
        <v>3.75</v>
      </c>
      <c r="I1201" s="252"/>
      <c r="J1201" s="253">
        <f>ROUND(I1201*H1201,2)</f>
        <v>0</v>
      </c>
      <c r="K1201" s="254"/>
      <c r="L1201" s="255"/>
      <c r="M1201" s="256" t="s">
        <v>1</v>
      </c>
      <c r="N1201" s="257" t="s">
        <v>44</v>
      </c>
      <c r="O1201" s="91"/>
      <c r="P1201" s="244">
        <f>O1201*H1201</f>
        <v>0</v>
      </c>
      <c r="Q1201" s="244">
        <v>1</v>
      </c>
      <c r="R1201" s="244">
        <f>Q1201*H1201</f>
        <v>3.75</v>
      </c>
      <c r="S1201" s="244">
        <v>0</v>
      </c>
      <c r="T1201" s="245">
        <f>S1201*H1201</f>
        <v>0</v>
      </c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R1201" s="246" t="s">
        <v>234</v>
      </c>
      <c r="AT1201" s="246" t="s">
        <v>221</v>
      </c>
      <c r="AU1201" s="246" t="s">
        <v>540</v>
      </c>
      <c r="AY1201" s="15" t="s">
        <v>209</v>
      </c>
      <c r="BE1201" s="138">
        <f>IF(N1201="základní",J1201,0)</f>
        <v>0</v>
      </c>
      <c r="BF1201" s="138">
        <f>IF(N1201="snížená",J1201,0)</f>
        <v>0</v>
      </c>
      <c r="BG1201" s="138">
        <f>IF(N1201="zákl. přenesená",J1201,0)</f>
        <v>0</v>
      </c>
      <c r="BH1201" s="138">
        <f>IF(N1201="sníž. přenesená",J1201,0)</f>
        <v>0</v>
      </c>
      <c r="BI1201" s="138">
        <f>IF(N1201="nulová",J1201,0)</f>
        <v>0</v>
      </c>
      <c r="BJ1201" s="15" t="s">
        <v>84</v>
      </c>
      <c r="BK1201" s="138">
        <f>ROUND(I1201*H1201,2)</f>
        <v>0</v>
      </c>
      <c r="BL1201" s="15" t="s">
        <v>214</v>
      </c>
      <c r="BM1201" s="246" t="s">
        <v>2429</v>
      </c>
    </row>
    <row r="1202" spans="1:65" s="2" customFormat="1" ht="16.5" customHeight="1">
      <c r="A1202" s="38"/>
      <c r="B1202" s="39"/>
      <c r="C1202" s="247" t="s">
        <v>2430</v>
      </c>
      <c r="D1202" s="247" t="s">
        <v>221</v>
      </c>
      <c r="E1202" s="248" t="s">
        <v>919</v>
      </c>
      <c r="F1202" s="249" t="s">
        <v>920</v>
      </c>
      <c r="G1202" s="250" t="s">
        <v>213</v>
      </c>
      <c r="H1202" s="251">
        <v>1.5</v>
      </c>
      <c r="I1202" s="252"/>
      <c r="J1202" s="253">
        <f>ROUND(I1202*H1202,2)</f>
        <v>0</v>
      </c>
      <c r="K1202" s="254"/>
      <c r="L1202" s="255"/>
      <c r="M1202" s="256" t="s">
        <v>1</v>
      </c>
      <c r="N1202" s="257" t="s">
        <v>44</v>
      </c>
      <c r="O1202" s="91"/>
      <c r="P1202" s="244">
        <f>O1202*H1202</f>
        <v>0</v>
      </c>
      <c r="Q1202" s="244">
        <v>2.234</v>
      </c>
      <c r="R1202" s="244">
        <f>Q1202*H1202</f>
        <v>3.351</v>
      </c>
      <c r="S1202" s="244">
        <v>0</v>
      </c>
      <c r="T1202" s="245">
        <f>S1202*H1202</f>
        <v>0</v>
      </c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R1202" s="246" t="s">
        <v>234</v>
      </c>
      <c r="AT1202" s="246" t="s">
        <v>221</v>
      </c>
      <c r="AU1202" s="246" t="s">
        <v>540</v>
      </c>
      <c r="AY1202" s="15" t="s">
        <v>209</v>
      </c>
      <c r="BE1202" s="138">
        <f>IF(N1202="základní",J1202,0)</f>
        <v>0</v>
      </c>
      <c r="BF1202" s="138">
        <f>IF(N1202="snížená",J1202,0)</f>
        <v>0</v>
      </c>
      <c r="BG1202" s="138">
        <f>IF(N1202="zákl. přenesená",J1202,0)</f>
        <v>0</v>
      </c>
      <c r="BH1202" s="138">
        <f>IF(N1202="sníž. přenesená",J1202,0)</f>
        <v>0</v>
      </c>
      <c r="BI1202" s="138">
        <f>IF(N1202="nulová",J1202,0)</f>
        <v>0</v>
      </c>
      <c r="BJ1202" s="15" t="s">
        <v>84</v>
      </c>
      <c r="BK1202" s="138">
        <f>ROUND(I1202*H1202,2)</f>
        <v>0</v>
      </c>
      <c r="BL1202" s="15" t="s">
        <v>214</v>
      </c>
      <c r="BM1202" s="246" t="s">
        <v>2431</v>
      </c>
    </row>
    <row r="1203" spans="1:65" s="2" customFormat="1" ht="24.15" customHeight="1">
      <c r="A1203" s="38"/>
      <c r="B1203" s="39"/>
      <c r="C1203" s="247" t="s">
        <v>2432</v>
      </c>
      <c r="D1203" s="247" t="s">
        <v>221</v>
      </c>
      <c r="E1203" s="248" t="s">
        <v>475</v>
      </c>
      <c r="F1203" s="249" t="s">
        <v>476</v>
      </c>
      <c r="G1203" s="250" t="s">
        <v>224</v>
      </c>
      <c r="H1203" s="251">
        <v>3.36</v>
      </c>
      <c r="I1203" s="252"/>
      <c r="J1203" s="253">
        <f>ROUND(I1203*H1203,2)</f>
        <v>0</v>
      </c>
      <c r="K1203" s="254"/>
      <c r="L1203" s="255"/>
      <c r="M1203" s="256" t="s">
        <v>1</v>
      </c>
      <c r="N1203" s="257" t="s">
        <v>44</v>
      </c>
      <c r="O1203" s="91"/>
      <c r="P1203" s="244">
        <f>O1203*H1203</f>
        <v>0</v>
      </c>
      <c r="Q1203" s="244">
        <v>1</v>
      </c>
      <c r="R1203" s="244">
        <f>Q1203*H1203</f>
        <v>3.36</v>
      </c>
      <c r="S1203" s="244">
        <v>0</v>
      </c>
      <c r="T1203" s="245">
        <f>S1203*H1203</f>
        <v>0</v>
      </c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R1203" s="246" t="s">
        <v>234</v>
      </c>
      <c r="AT1203" s="246" t="s">
        <v>221</v>
      </c>
      <c r="AU1203" s="246" t="s">
        <v>540</v>
      </c>
      <c r="AY1203" s="15" t="s">
        <v>209</v>
      </c>
      <c r="BE1203" s="138">
        <f>IF(N1203="základní",J1203,0)</f>
        <v>0</v>
      </c>
      <c r="BF1203" s="138">
        <f>IF(N1203="snížená",J1203,0)</f>
        <v>0</v>
      </c>
      <c r="BG1203" s="138">
        <f>IF(N1203="zákl. přenesená",J1203,0)</f>
        <v>0</v>
      </c>
      <c r="BH1203" s="138">
        <f>IF(N1203="sníž. přenesená",J1203,0)</f>
        <v>0</v>
      </c>
      <c r="BI1203" s="138">
        <f>IF(N1203="nulová",J1203,0)</f>
        <v>0</v>
      </c>
      <c r="BJ1203" s="15" t="s">
        <v>84</v>
      </c>
      <c r="BK1203" s="138">
        <f>ROUND(I1203*H1203,2)</f>
        <v>0</v>
      </c>
      <c r="BL1203" s="15" t="s">
        <v>214</v>
      </c>
      <c r="BM1203" s="246" t="s">
        <v>2433</v>
      </c>
    </row>
    <row r="1204" spans="1:65" s="2" customFormat="1" ht="24.15" customHeight="1">
      <c r="A1204" s="38"/>
      <c r="B1204" s="39"/>
      <c r="C1204" s="247" t="s">
        <v>2434</v>
      </c>
      <c r="D1204" s="247" t="s">
        <v>221</v>
      </c>
      <c r="E1204" s="248" t="s">
        <v>479</v>
      </c>
      <c r="F1204" s="249" t="s">
        <v>480</v>
      </c>
      <c r="G1204" s="250" t="s">
        <v>224</v>
      </c>
      <c r="H1204" s="251">
        <v>3.36</v>
      </c>
      <c r="I1204" s="252"/>
      <c r="J1204" s="253">
        <f>ROUND(I1204*H1204,2)</f>
        <v>0</v>
      </c>
      <c r="K1204" s="254"/>
      <c r="L1204" s="255"/>
      <c r="M1204" s="256" t="s">
        <v>1</v>
      </c>
      <c r="N1204" s="257" t="s">
        <v>44</v>
      </c>
      <c r="O1204" s="91"/>
      <c r="P1204" s="244">
        <f>O1204*H1204</f>
        <v>0</v>
      </c>
      <c r="Q1204" s="244">
        <v>1</v>
      </c>
      <c r="R1204" s="244">
        <f>Q1204*H1204</f>
        <v>3.36</v>
      </c>
      <c r="S1204" s="244">
        <v>0</v>
      </c>
      <c r="T1204" s="245">
        <f>S1204*H1204</f>
        <v>0</v>
      </c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R1204" s="246" t="s">
        <v>234</v>
      </c>
      <c r="AT1204" s="246" t="s">
        <v>221</v>
      </c>
      <c r="AU1204" s="246" t="s">
        <v>540</v>
      </c>
      <c r="AY1204" s="15" t="s">
        <v>209</v>
      </c>
      <c r="BE1204" s="138">
        <f>IF(N1204="základní",J1204,0)</f>
        <v>0</v>
      </c>
      <c r="BF1204" s="138">
        <f>IF(N1204="snížená",J1204,0)</f>
        <v>0</v>
      </c>
      <c r="BG1204" s="138">
        <f>IF(N1204="zákl. přenesená",J1204,0)</f>
        <v>0</v>
      </c>
      <c r="BH1204" s="138">
        <f>IF(N1204="sníž. přenesená",J1204,0)</f>
        <v>0</v>
      </c>
      <c r="BI1204" s="138">
        <f>IF(N1204="nulová",J1204,0)</f>
        <v>0</v>
      </c>
      <c r="BJ1204" s="15" t="s">
        <v>84</v>
      </c>
      <c r="BK1204" s="138">
        <f>ROUND(I1204*H1204,2)</f>
        <v>0</v>
      </c>
      <c r="BL1204" s="15" t="s">
        <v>214</v>
      </c>
      <c r="BM1204" s="246" t="s">
        <v>2435</v>
      </c>
    </row>
    <row r="1205" spans="1:65" s="2" customFormat="1" ht="21.75" customHeight="1">
      <c r="A1205" s="38"/>
      <c r="B1205" s="39"/>
      <c r="C1205" s="247" t="s">
        <v>2436</v>
      </c>
      <c r="D1205" s="247" t="s">
        <v>221</v>
      </c>
      <c r="E1205" s="248" t="s">
        <v>483</v>
      </c>
      <c r="F1205" s="249" t="s">
        <v>484</v>
      </c>
      <c r="G1205" s="250" t="s">
        <v>379</v>
      </c>
      <c r="H1205" s="251">
        <v>10</v>
      </c>
      <c r="I1205" s="252"/>
      <c r="J1205" s="253">
        <f>ROUND(I1205*H1205,2)</f>
        <v>0</v>
      </c>
      <c r="K1205" s="254"/>
      <c r="L1205" s="255"/>
      <c r="M1205" s="256" t="s">
        <v>1</v>
      </c>
      <c r="N1205" s="257" t="s">
        <v>44</v>
      </c>
      <c r="O1205" s="91"/>
      <c r="P1205" s="244">
        <f>O1205*H1205</f>
        <v>0</v>
      </c>
      <c r="Q1205" s="244">
        <v>0.001</v>
      </c>
      <c r="R1205" s="244">
        <f>Q1205*H1205</f>
        <v>0.01</v>
      </c>
      <c r="S1205" s="244">
        <v>0</v>
      </c>
      <c r="T1205" s="245">
        <f>S1205*H1205</f>
        <v>0</v>
      </c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R1205" s="246" t="s">
        <v>234</v>
      </c>
      <c r="AT1205" s="246" t="s">
        <v>221</v>
      </c>
      <c r="AU1205" s="246" t="s">
        <v>540</v>
      </c>
      <c r="AY1205" s="15" t="s">
        <v>209</v>
      </c>
      <c r="BE1205" s="138">
        <f>IF(N1205="základní",J1205,0)</f>
        <v>0</v>
      </c>
      <c r="BF1205" s="138">
        <f>IF(N1205="snížená",J1205,0)</f>
        <v>0</v>
      </c>
      <c r="BG1205" s="138">
        <f>IF(N1205="zákl. přenesená",J1205,0)</f>
        <v>0</v>
      </c>
      <c r="BH1205" s="138">
        <f>IF(N1205="sníž. přenesená",J1205,0)</f>
        <v>0</v>
      </c>
      <c r="BI1205" s="138">
        <f>IF(N1205="nulová",J1205,0)</f>
        <v>0</v>
      </c>
      <c r="BJ1205" s="15" t="s">
        <v>84</v>
      </c>
      <c r="BK1205" s="138">
        <f>ROUND(I1205*H1205,2)</f>
        <v>0</v>
      </c>
      <c r="BL1205" s="15" t="s">
        <v>214</v>
      </c>
      <c r="BM1205" s="246" t="s">
        <v>2437</v>
      </c>
    </row>
    <row r="1206" spans="1:65" s="2" customFormat="1" ht="21.75" customHeight="1">
      <c r="A1206" s="38"/>
      <c r="B1206" s="39"/>
      <c r="C1206" s="234" t="s">
        <v>2438</v>
      </c>
      <c r="D1206" s="234" t="s">
        <v>210</v>
      </c>
      <c r="E1206" s="235" t="s">
        <v>487</v>
      </c>
      <c r="F1206" s="236" t="s">
        <v>488</v>
      </c>
      <c r="G1206" s="237" t="s">
        <v>246</v>
      </c>
      <c r="H1206" s="238">
        <v>25</v>
      </c>
      <c r="I1206" s="239"/>
      <c r="J1206" s="240">
        <f>ROUND(I1206*H1206,2)</f>
        <v>0</v>
      </c>
      <c r="K1206" s="241"/>
      <c r="L1206" s="41"/>
      <c r="M1206" s="242" t="s">
        <v>1</v>
      </c>
      <c r="N1206" s="243" t="s">
        <v>44</v>
      </c>
      <c r="O1206" s="91"/>
      <c r="P1206" s="244">
        <f>O1206*H1206</f>
        <v>0</v>
      </c>
      <c r="Q1206" s="244">
        <v>2E-05</v>
      </c>
      <c r="R1206" s="244">
        <f>Q1206*H1206</f>
        <v>0.0005</v>
      </c>
      <c r="S1206" s="244">
        <v>0</v>
      </c>
      <c r="T1206" s="245">
        <f>S1206*H1206</f>
        <v>0</v>
      </c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R1206" s="246" t="s">
        <v>214</v>
      </c>
      <c r="AT1206" s="246" t="s">
        <v>210</v>
      </c>
      <c r="AU1206" s="246" t="s">
        <v>540</v>
      </c>
      <c r="AY1206" s="15" t="s">
        <v>209</v>
      </c>
      <c r="BE1206" s="138">
        <f>IF(N1206="základní",J1206,0)</f>
        <v>0</v>
      </c>
      <c r="BF1206" s="138">
        <f>IF(N1206="snížená",J1206,0)</f>
        <v>0</v>
      </c>
      <c r="BG1206" s="138">
        <f>IF(N1206="zákl. přenesená",J1206,0)</f>
        <v>0</v>
      </c>
      <c r="BH1206" s="138">
        <f>IF(N1206="sníž. přenesená",J1206,0)</f>
        <v>0</v>
      </c>
      <c r="BI1206" s="138">
        <f>IF(N1206="nulová",J1206,0)</f>
        <v>0</v>
      </c>
      <c r="BJ1206" s="15" t="s">
        <v>84</v>
      </c>
      <c r="BK1206" s="138">
        <f>ROUND(I1206*H1206,2)</f>
        <v>0</v>
      </c>
      <c r="BL1206" s="15" t="s">
        <v>214</v>
      </c>
      <c r="BM1206" s="246" t="s">
        <v>2439</v>
      </c>
    </row>
    <row r="1207" spans="1:65" s="2" customFormat="1" ht="33" customHeight="1">
      <c r="A1207" s="38"/>
      <c r="B1207" s="39"/>
      <c r="C1207" s="234" t="s">
        <v>2440</v>
      </c>
      <c r="D1207" s="234" t="s">
        <v>210</v>
      </c>
      <c r="E1207" s="235" t="s">
        <v>491</v>
      </c>
      <c r="F1207" s="236" t="s">
        <v>492</v>
      </c>
      <c r="G1207" s="237" t="s">
        <v>224</v>
      </c>
      <c r="H1207" s="238">
        <v>6.72</v>
      </c>
      <c r="I1207" s="239"/>
      <c r="J1207" s="240">
        <f>ROUND(I1207*H1207,2)</f>
        <v>0</v>
      </c>
      <c r="K1207" s="241"/>
      <c r="L1207" s="41"/>
      <c r="M1207" s="242" t="s">
        <v>1</v>
      </c>
      <c r="N1207" s="243" t="s">
        <v>44</v>
      </c>
      <c r="O1207" s="91"/>
      <c r="P1207" s="244">
        <f>O1207*H1207</f>
        <v>0</v>
      </c>
      <c r="Q1207" s="244">
        <v>0</v>
      </c>
      <c r="R1207" s="244">
        <f>Q1207*H1207</f>
        <v>0</v>
      </c>
      <c r="S1207" s="244">
        <v>0</v>
      </c>
      <c r="T1207" s="245">
        <f>S1207*H1207</f>
        <v>0</v>
      </c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R1207" s="246" t="s">
        <v>214</v>
      </c>
      <c r="AT1207" s="246" t="s">
        <v>210</v>
      </c>
      <c r="AU1207" s="246" t="s">
        <v>540</v>
      </c>
      <c r="AY1207" s="15" t="s">
        <v>209</v>
      </c>
      <c r="BE1207" s="138">
        <f>IF(N1207="základní",J1207,0)</f>
        <v>0</v>
      </c>
      <c r="BF1207" s="138">
        <f>IF(N1207="snížená",J1207,0)</f>
        <v>0</v>
      </c>
      <c r="BG1207" s="138">
        <f>IF(N1207="zákl. přenesená",J1207,0)</f>
        <v>0</v>
      </c>
      <c r="BH1207" s="138">
        <f>IF(N1207="sníž. přenesená",J1207,0)</f>
        <v>0</v>
      </c>
      <c r="BI1207" s="138">
        <f>IF(N1207="nulová",J1207,0)</f>
        <v>0</v>
      </c>
      <c r="BJ1207" s="15" t="s">
        <v>84</v>
      </c>
      <c r="BK1207" s="138">
        <f>ROUND(I1207*H1207,2)</f>
        <v>0</v>
      </c>
      <c r="BL1207" s="15" t="s">
        <v>214</v>
      </c>
      <c r="BM1207" s="246" t="s">
        <v>2441</v>
      </c>
    </row>
    <row r="1208" spans="1:65" s="2" customFormat="1" ht="16.5" customHeight="1">
      <c r="A1208" s="38"/>
      <c r="B1208" s="39"/>
      <c r="C1208" s="247" t="s">
        <v>2442</v>
      </c>
      <c r="D1208" s="247" t="s">
        <v>221</v>
      </c>
      <c r="E1208" s="248" t="s">
        <v>969</v>
      </c>
      <c r="F1208" s="249" t="s">
        <v>970</v>
      </c>
      <c r="G1208" s="250" t="s">
        <v>239</v>
      </c>
      <c r="H1208" s="251">
        <v>1</v>
      </c>
      <c r="I1208" s="252"/>
      <c r="J1208" s="253">
        <f>ROUND(I1208*H1208,2)</f>
        <v>0</v>
      </c>
      <c r="K1208" s="254"/>
      <c r="L1208" s="255"/>
      <c r="M1208" s="256" t="s">
        <v>1</v>
      </c>
      <c r="N1208" s="257" t="s">
        <v>44</v>
      </c>
      <c r="O1208" s="91"/>
      <c r="P1208" s="244">
        <f>O1208*H1208</f>
        <v>0</v>
      </c>
      <c r="Q1208" s="244">
        <v>0.05</v>
      </c>
      <c r="R1208" s="244">
        <f>Q1208*H1208</f>
        <v>0.05</v>
      </c>
      <c r="S1208" s="244">
        <v>0</v>
      </c>
      <c r="T1208" s="245">
        <f>S1208*H1208</f>
        <v>0</v>
      </c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R1208" s="246" t="s">
        <v>234</v>
      </c>
      <c r="AT1208" s="246" t="s">
        <v>221</v>
      </c>
      <c r="AU1208" s="246" t="s">
        <v>540</v>
      </c>
      <c r="AY1208" s="15" t="s">
        <v>209</v>
      </c>
      <c r="BE1208" s="138">
        <f>IF(N1208="základní",J1208,0)</f>
        <v>0</v>
      </c>
      <c r="BF1208" s="138">
        <f>IF(N1208="snížená",J1208,0)</f>
        <v>0</v>
      </c>
      <c r="BG1208" s="138">
        <f>IF(N1208="zákl. přenesená",J1208,0)</f>
        <v>0</v>
      </c>
      <c r="BH1208" s="138">
        <f>IF(N1208="sníž. přenesená",J1208,0)</f>
        <v>0</v>
      </c>
      <c r="BI1208" s="138">
        <f>IF(N1208="nulová",J1208,0)</f>
        <v>0</v>
      </c>
      <c r="BJ1208" s="15" t="s">
        <v>84</v>
      </c>
      <c r="BK1208" s="138">
        <f>ROUND(I1208*H1208,2)</f>
        <v>0</v>
      </c>
      <c r="BL1208" s="15" t="s">
        <v>214</v>
      </c>
      <c r="BM1208" s="246" t="s">
        <v>2443</v>
      </c>
    </row>
    <row r="1209" spans="1:63" s="13" customFormat="1" ht="20.85" customHeight="1">
      <c r="A1209" s="13"/>
      <c r="B1209" s="260"/>
      <c r="C1209" s="261"/>
      <c r="D1209" s="262" t="s">
        <v>78</v>
      </c>
      <c r="E1209" s="262" t="s">
        <v>2444</v>
      </c>
      <c r="F1209" s="262" t="s">
        <v>2445</v>
      </c>
      <c r="G1209" s="261"/>
      <c r="H1209" s="261"/>
      <c r="I1209" s="263"/>
      <c r="J1209" s="264">
        <f>BK1209</f>
        <v>0</v>
      </c>
      <c r="K1209" s="261"/>
      <c r="L1209" s="265"/>
      <c r="M1209" s="266"/>
      <c r="N1209" s="267"/>
      <c r="O1209" s="267"/>
      <c r="P1209" s="268">
        <f>P1210+SUM(P1211:P1222)</f>
        <v>0</v>
      </c>
      <c r="Q1209" s="267"/>
      <c r="R1209" s="268">
        <f>R1210+SUM(R1211:R1222)</f>
        <v>0.10101000000000002</v>
      </c>
      <c r="S1209" s="267"/>
      <c r="T1209" s="269">
        <f>T1210+SUM(T1211:T1222)</f>
        <v>0</v>
      </c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R1209" s="270" t="s">
        <v>84</v>
      </c>
      <c r="AT1209" s="271" t="s">
        <v>78</v>
      </c>
      <c r="AU1209" s="271" t="s">
        <v>540</v>
      </c>
      <c r="AY1209" s="270" t="s">
        <v>209</v>
      </c>
      <c r="BK1209" s="272">
        <f>BK1210+SUM(BK1211:BK1222)</f>
        <v>0</v>
      </c>
    </row>
    <row r="1210" spans="1:65" s="2" customFormat="1" ht="24.15" customHeight="1">
      <c r="A1210" s="38"/>
      <c r="B1210" s="39"/>
      <c r="C1210" s="234" t="s">
        <v>2446</v>
      </c>
      <c r="D1210" s="234" t="s">
        <v>210</v>
      </c>
      <c r="E1210" s="235" t="s">
        <v>211</v>
      </c>
      <c r="F1210" s="236" t="s">
        <v>212</v>
      </c>
      <c r="G1210" s="237" t="s">
        <v>213</v>
      </c>
      <c r="H1210" s="238">
        <v>0.539</v>
      </c>
      <c r="I1210" s="239"/>
      <c r="J1210" s="240">
        <f>ROUND(I1210*H1210,2)</f>
        <v>0</v>
      </c>
      <c r="K1210" s="241"/>
      <c r="L1210" s="41"/>
      <c r="M1210" s="242" t="s">
        <v>1</v>
      </c>
      <c r="N1210" s="243" t="s">
        <v>44</v>
      </c>
      <c r="O1210" s="91"/>
      <c r="P1210" s="244">
        <f>O1210*H1210</f>
        <v>0</v>
      </c>
      <c r="Q1210" s="244">
        <v>0</v>
      </c>
      <c r="R1210" s="244">
        <f>Q1210*H1210</f>
        <v>0</v>
      </c>
      <c r="S1210" s="244">
        <v>0</v>
      </c>
      <c r="T1210" s="245">
        <f>S1210*H1210</f>
        <v>0</v>
      </c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R1210" s="246" t="s">
        <v>214</v>
      </c>
      <c r="AT1210" s="246" t="s">
        <v>210</v>
      </c>
      <c r="AU1210" s="246" t="s">
        <v>555</v>
      </c>
      <c r="AY1210" s="15" t="s">
        <v>209</v>
      </c>
      <c r="BE1210" s="138">
        <f>IF(N1210="základní",J1210,0)</f>
        <v>0</v>
      </c>
      <c r="BF1210" s="138">
        <f>IF(N1210="snížená",J1210,0)</f>
        <v>0</v>
      </c>
      <c r="BG1210" s="138">
        <f>IF(N1210="zákl. přenesená",J1210,0)</f>
        <v>0</v>
      </c>
      <c r="BH1210" s="138">
        <f>IF(N1210="sníž. přenesená",J1210,0)</f>
        <v>0</v>
      </c>
      <c r="BI1210" s="138">
        <f>IF(N1210="nulová",J1210,0)</f>
        <v>0</v>
      </c>
      <c r="BJ1210" s="15" t="s">
        <v>84</v>
      </c>
      <c r="BK1210" s="138">
        <f>ROUND(I1210*H1210,2)</f>
        <v>0</v>
      </c>
      <c r="BL1210" s="15" t="s">
        <v>214</v>
      </c>
      <c r="BM1210" s="246" t="s">
        <v>2447</v>
      </c>
    </row>
    <row r="1211" spans="1:65" s="2" customFormat="1" ht="16.5" customHeight="1">
      <c r="A1211" s="38"/>
      <c r="B1211" s="39"/>
      <c r="C1211" s="247" t="s">
        <v>2448</v>
      </c>
      <c r="D1211" s="247" t="s">
        <v>221</v>
      </c>
      <c r="E1211" s="248" t="s">
        <v>316</v>
      </c>
      <c r="F1211" s="249" t="s">
        <v>317</v>
      </c>
      <c r="G1211" s="250" t="s">
        <v>239</v>
      </c>
      <c r="H1211" s="251">
        <v>1</v>
      </c>
      <c r="I1211" s="252"/>
      <c r="J1211" s="253">
        <f>ROUND(I1211*H1211,2)</f>
        <v>0</v>
      </c>
      <c r="K1211" s="254"/>
      <c r="L1211" s="255"/>
      <c r="M1211" s="256" t="s">
        <v>1</v>
      </c>
      <c r="N1211" s="257" t="s">
        <v>44</v>
      </c>
      <c r="O1211" s="91"/>
      <c r="P1211" s="244">
        <f>O1211*H1211</f>
        <v>0</v>
      </c>
      <c r="Q1211" s="244">
        <v>0</v>
      </c>
      <c r="R1211" s="244">
        <f>Q1211*H1211</f>
        <v>0</v>
      </c>
      <c r="S1211" s="244">
        <v>0</v>
      </c>
      <c r="T1211" s="245">
        <f>S1211*H1211</f>
        <v>0</v>
      </c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R1211" s="246" t="s">
        <v>234</v>
      </c>
      <c r="AT1211" s="246" t="s">
        <v>221</v>
      </c>
      <c r="AU1211" s="246" t="s">
        <v>555</v>
      </c>
      <c r="AY1211" s="15" t="s">
        <v>209</v>
      </c>
      <c r="BE1211" s="138">
        <f>IF(N1211="základní",J1211,0)</f>
        <v>0</v>
      </c>
      <c r="BF1211" s="138">
        <f>IF(N1211="snížená",J1211,0)</f>
        <v>0</v>
      </c>
      <c r="BG1211" s="138">
        <f>IF(N1211="zákl. přenesená",J1211,0)</f>
        <v>0</v>
      </c>
      <c r="BH1211" s="138">
        <f>IF(N1211="sníž. přenesená",J1211,0)</f>
        <v>0</v>
      </c>
      <c r="BI1211" s="138">
        <f>IF(N1211="nulová",J1211,0)</f>
        <v>0</v>
      </c>
      <c r="BJ1211" s="15" t="s">
        <v>84</v>
      </c>
      <c r="BK1211" s="138">
        <f>ROUND(I1211*H1211,2)</f>
        <v>0</v>
      </c>
      <c r="BL1211" s="15" t="s">
        <v>214</v>
      </c>
      <c r="BM1211" s="246" t="s">
        <v>2449</v>
      </c>
    </row>
    <row r="1212" spans="1:65" s="2" customFormat="1" ht="16.5" customHeight="1">
      <c r="A1212" s="38"/>
      <c r="B1212" s="39"/>
      <c r="C1212" s="247" t="s">
        <v>2450</v>
      </c>
      <c r="D1212" s="247" t="s">
        <v>221</v>
      </c>
      <c r="E1212" s="248" t="s">
        <v>1586</v>
      </c>
      <c r="F1212" s="249" t="s">
        <v>1587</v>
      </c>
      <c r="G1212" s="250" t="s">
        <v>239</v>
      </c>
      <c r="H1212" s="251">
        <v>1</v>
      </c>
      <c r="I1212" s="252"/>
      <c r="J1212" s="253">
        <f>ROUND(I1212*H1212,2)</f>
        <v>0</v>
      </c>
      <c r="K1212" s="254"/>
      <c r="L1212" s="255"/>
      <c r="M1212" s="256" t="s">
        <v>1</v>
      </c>
      <c r="N1212" s="257" t="s">
        <v>44</v>
      </c>
      <c r="O1212" s="91"/>
      <c r="P1212" s="244">
        <f>O1212*H1212</f>
        <v>0</v>
      </c>
      <c r="Q1212" s="244">
        <v>0</v>
      </c>
      <c r="R1212" s="244">
        <f>Q1212*H1212</f>
        <v>0</v>
      </c>
      <c r="S1212" s="244">
        <v>0</v>
      </c>
      <c r="T1212" s="245">
        <f>S1212*H1212</f>
        <v>0</v>
      </c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R1212" s="246" t="s">
        <v>234</v>
      </c>
      <c r="AT1212" s="246" t="s">
        <v>221</v>
      </c>
      <c r="AU1212" s="246" t="s">
        <v>555</v>
      </c>
      <c r="AY1212" s="15" t="s">
        <v>209</v>
      </c>
      <c r="BE1212" s="138">
        <f>IF(N1212="základní",J1212,0)</f>
        <v>0</v>
      </c>
      <c r="BF1212" s="138">
        <f>IF(N1212="snížená",J1212,0)</f>
        <v>0</v>
      </c>
      <c r="BG1212" s="138">
        <f>IF(N1212="zákl. přenesená",J1212,0)</f>
        <v>0</v>
      </c>
      <c r="BH1212" s="138">
        <f>IF(N1212="sníž. přenesená",J1212,0)</f>
        <v>0</v>
      </c>
      <c r="BI1212" s="138">
        <f>IF(N1212="nulová",J1212,0)</f>
        <v>0</v>
      </c>
      <c r="BJ1212" s="15" t="s">
        <v>84</v>
      </c>
      <c r="BK1212" s="138">
        <f>ROUND(I1212*H1212,2)</f>
        <v>0</v>
      </c>
      <c r="BL1212" s="15" t="s">
        <v>214</v>
      </c>
      <c r="BM1212" s="246" t="s">
        <v>2451</v>
      </c>
    </row>
    <row r="1213" spans="1:65" s="2" customFormat="1" ht="24.15" customHeight="1">
      <c r="A1213" s="38"/>
      <c r="B1213" s="39"/>
      <c r="C1213" s="234" t="s">
        <v>2452</v>
      </c>
      <c r="D1213" s="234" t="s">
        <v>210</v>
      </c>
      <c r="E1213" s="235" t="s">
        <v>324</v>
      </c>
      <c r="F1213" s="236" t="s">
        <v>325</v>
      </c>
      <c r="G1213" s="237" t="s">
        <v>239</v>
      </c>
      <c r="H1213" s="238">
        <v>1</v>
      </c>
      <c r="I1213" s="239"/>
      <c r="J1213" s="240">
        <f>ROUND(I1213*H1213,2)</f>
        <v>0</v>
      </c>
      <c r="K1213" s="241"/>
      <c r="L1213" s="41"/>
      <c r="M1213" s="242" t="s">
        <v>1</v>
      </c>
      <c r="N1213" s="243" t="s">
        <v>44</v>
      </c>
      <c r="O1213" s="91"/>
      <c r="P1213" s="244">
        <f>O1213*H1213</f>
        <v>0</v>
      </c>
      <c r="Q1213" s="244">
        <v>0</v>
      </c>
      <c r="R1213" s="244">
        <f>Q1213*H1213</f>
        <v>0</v>
      </c>
      <c r="S1213" s="244">
        <v>0</v>
      </c>
      <c r="T1213" s="245">
        <f>S1213*H1213</f>
        <v>0</v>
      </c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R1213" s="246" t="s">
        <v>214</v>
      </c>
      <c r="AT1213" s="246" t="s">
        <v>210</v>
      </c>
      <c r="AU1213" s="246" t="s">
        <v>555</v>
      </c>
      <c r="AY1213" s="15" t="s">
        <v>209</v>
      </c>
      <c r="BE1213" s="138">
        <f>IF(N1213="základní",J1213,0)</f>
        <v>0</v>
      </c>
      <c r="BF1213" s="138">
        <f>IF(N1213="snížená",J1213,0)</f>
        <v>0</v>
      </c>
      <c r="BG1213" s="138">
        <f>IF(N1213="zákl. přenesená",J1213,0)</f>
        <v>0</v>
      </c>
      <c r="BH1213" s="138">
        <f>IF(N1213="sníž. přenesená",J1213,0)</f>
        <v>0</v>
      </c>
      <c r="BI1213" s="138">
        <f>IF(N1213="nulová",J1213,0)</f>
        <v>0</v>
      </c>
      <c r="BJ1213" s="15" t="s">
        <v>84</v>
      </c>
      <c r="BK1213" s="138">
        <f>ROUND(I1213*H1213,2)</f>
        <v>0</v>
      </c>
      <c r="BL1213" s="15" t="s">
        <v>214</v>
      </c>
      <c r="BM1213" s="246" t="s">
        <v>2453</v>
      </c>
    </row>
    <row r="1214" spans="1:65" s="2" customFormat="1" ht="16.5" customHeight="1">
      <c r="A1214" s="38"/>
      <c r="B1214" s="39"/>
      <c r="C1214" s="247" t="s">
        <v>2454</v>
      </c>
      <c r="D1214" s="247" t="s">
        <v>221</v>
      </c>
      <c r="E1214" s="248" t="s">
        <v>328</v>
      </c>
      <c r="F1214" s="249" t="s">
        <v>329</v>
      </c>
      <c r="G1214" s="250" t="s">
        <v>213</v>
      </c>
      <c r="H1214" s="251">
        <v>0.539</v>
      </c>
      <c r="I1214" s="252"/>
      <c r="J1214" s="253">
        <f>ROUND(I1214*H1214,2)</f>
        <v>0</v>
      </c>
      <c r="K1214" s="254"/>
      <c r="L1214" s="255"/>
      <c r="M1214" s="256" t="s">
        <v>1</v>
      </c>
      <c r="N1214" s="257" t="s">
        <v>44</v>
      </c>
      <c r="O1214" s="91"/>
      <c r="P1214" s="244">
        <f>O1214*H1214</f>
        <v>0</v>
      </c>
      <c r="Q1214" s="244">
        <v>0</v>
      </c>
      <c r="R1214" s="244">
        <f>Q1214*H1214</f>
        <v>0</v>
      </c>
      <c r="S1214" s="244">
        <v>0</v>
      </c>
      <c r="T1214" s="245">
        <f>S1214*H1214</f>
        <v>0</v>
      </c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R1214" s="246" t="s">
        <v>234</v>
      </c>
      <c r="AT1214" s="246" t="s">
        <v>221</v>
      </c>
      <c r="AU1214" s="246" t="s">
        <v>555</v>
      </c>
      <c r="AY1214" s="15" t="s">
        <v>209</v>
      </c>
      <c r="BE1214" s="138">
        <f>IF(N1214="základní",J1214,0)</f>
        <v>0</v>
      </c>
      <c r="BF1214" s="138">
        <f>IF(N1214="snížená",J1214,0)</f>
        <v>0</v>
      </c>
      <c r="BG1214" s="138">
        <f>IF(N1214="zákl. přenesená",J1214,0)</f>
        <v>0</v>
      </c>
      <c r="BH1214" s="138">
        <f>IF(N1214="sníž. přenesená",J1214,0)</f>
        <v>0</v>
      </c>
      <c r="BI1214" s="138">
        <f>IF(N1214="nulová",J1214,0)</f>
        <v>0</v>
      </c>
      <c r="BJ1214" s="15" t="s">
        <v>84</v>
      </c>
      <c r="BK1214" s="138">
        <f>ROUND(I1214*H1214,2)</f>
        <v>0</v>
      </c>
      <c r="BL1214" s="15" t="s">
        <v>214</v>
      </c>
      <c r="BM1214" s="246" t="s">
        <v>2455</v>
      </c>
    </row>
    <row r="1215" spans="1:65" s="2" customFormat="1" ht="16.5" customHeight="1">
      <c r="A1215" s="38"/>
      <c r="B1215" s="39"/>
      <c r="C1215" s="234" t="s">
        <v>2456</v>
      </c>
      <c r="D1215" s="234" t="s">
        <v>210</v>
      </c>
      <c r="E1215" s="235" t="s">
        <v>216</v>
      </c>
      <c r="F1215" s="236" t="s">
        <v>217</v>
      </c>
      <c r="G1215" s="237" t="s">
        <v>213</v>
      </c>
      <c r="H1215" s="238">
        <v>0.539</v>
      </c>
      <c r="I1215" s="239"/>
      <c r="J1215" s="240">
        <f>ROUND(I1215*H1215,2)</f>
        <v>0</v>
      </c>
      <c r="K1215" s="241"/>
      <c r="L1215" s="41"/>
      <c r="M1215" s="242" t="s">
        <v>1</v>
      </c>
      <c r="N1215" s="243" t="s">
        <v>44</v>
      </c>
      <c r="O1215" s="91"/>
      <c r="P1215" s="244">
        <f>O1215*H1215</f>
        <v>0</v>
      </c>
      <c r="Q1215" s="244">
        <v>0</v>
      </c>
      <c r="R1215" s="244">
        <f>Q1215*H1215</f>
        <v>0</v>
      </c>
      <c r="S1215" s="244">
        <v>0</v>
      </c>
      <c r="T1215" s="245">
        <f>S1215*H1215</f>
        <v>0</v>
      </c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R1215" s="246" t="s">
        <v>214</v>
      </c>
      <c r="AT1215" s="246" t="s">
        <v>210</v>
      </c>
      <c r="AU1215" s="246" t="s">
        <v>555</v>
      </c>
      <c r="AY1215" s="15" t="s">
        <v>209</v>
      </c>
      <c r="BE1215" s="138">
        <f>IF(N1215="základní",J1215,0)</f>
        <v>0</v>
      </c>
      <c r="BF1215" s="138">
        <f>IF(N1215="snížená",J1215,0)</f>
        <v>0</v>
      </c>
      <c r="BG1215" s="138">
        <f>IF(N1215="zákl. přenesená",J1215,0)</f>
        <v>0</v>
      </c>
      <c r="BH1215" s="138">
        <f>IF(N1215="sníž. přenesená",J1215,0)</f>
        <v>0</v>
      </c>
      <c r="BI1215" s="138">
        <f>IF(N1215="nulová",J1215,0)</f>
        <v>0</v>
      </c>
      <c r="BJ1215" s="15" t="s">
        <v>84</v>
      </c>
      <c r="BK1215" s="138">
        <f>ROUND(I1215*H1215,2)</f>
        <v>0</v>
      </c>
      <c r="BL1215" s="15" t="s">
        <v>214</v>
      </c>
      <c r="BM1215" s="246" t="s">
        <v>2457</v>
      </c>
    </row>
    <row r="1216" spans="1:65" s="2" customFormat="1" ht="24.15" customHeight="1">
      <c r="A1216" s="38"/>
      <c r="B1216" s="39"/>
      <c r="C1216" s="234" t="s">
        <v>2458</v>
      </c>
      <c r="D1216" s="234" t="s">
        <v>210</v>
      </c>
      <c r="E1216" s="235" t="s">
        <v>471</v>
      </c>
      <c r="F1216" s="236" t="s">
        <v>472</v>
      </c>
      <c r="G1216" s="237" t="s">
        <v>282</v>
      </c>
      <c r="H1216" s="238">
        <v>0.6</v>
      </c>
      <c r="I1216" s="239"/>
      <c r="J1216" s="240">
        <f>ROUND(I1216*H1216,2)</f>
        <v>0</v>
      </c>
      <c r="K1216" s="241"/>
      <c r="L1216" s="41"/>
      <c r="M1216" s="242" t="s">
        <v>1</v>
      </c>
      <c r="N1216" s="243" t="s">
        <v>44</v>
      </c>
      <c r="O1216" s="91"/>
      <c r="P1216" s="244">
        <f>O1216*H1216</f>
        <v>0</v>
      </c>
      <c r="Q1216" s="244">
        <v>0</v>
      </c>
      <c r="R1216" s="244">
        <f>Q1216*H1216</f>
        <v>0</v>
      </c>
      <c r="S1216" s="244">
        <v>0</v>
      </c>
      <c r="T1216" s="245">
        <f>S1216*H1216</f>
        <v>0</v>
      </c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R1216" s="246" t="s">
        <v>214</v>
      </c>
      <c r="AT1216" s="246" t="s">
        <v>210</v>
      </c>
      <c r="AU1216" s="246" t="s">
        <v>555</v>
      </c>
      <c r="AY1216" s="15" t="s">
        <v>209</v>
      </c>
      <c r="BE1216" s="138">
        <f>IF(N1216="základní",J1216,0)</f>
        <v>0</v>
      </c>
      <c r="BF1216" s="138">
        <f>IF(N1216="snížená",J1216,0)</f>
        <v>0</v>
      </c>
      <c r="BG1216" s="138">
        <f>IF(N1216="zákl. přenesená",J1216,0)</f>
        <v>0</v>
      </c>
      <c r="BH1216" s="138">
        <f>IF(N1216="sníž. přenesená",J1216,0)</f>
        <v>0</v>
      </c>
      <c r="BI1216" s="138">
        <f>IF(N1216="nulová",J1216,0)</f>
        <v>0</v>
      </c>
      <c r="BJ1216" s="15" t="s">
        <v>84</v>
      </c>
      <c r="BK1216" s="138">
        <f>ROUND(I1216*H1216,2)</f>
        <v>0</v>
      </c>
      <c r="BL1216" s="15" t="s">
        <v>214</v>
      </c>
      <c r="BM1216" s="246" t="s">
        <v>2459</v>
      </c>
    </row>
    <row r="1217" spans="1:65" s="2" customFormat="1" ht="24.15" customHeight="1">
      <c r="A1217" s="38"/>
      <c r="B1217" s="39"/>
      <c r="C1217" s="247" t="s">
        <v>2460</v>
      </c>
      <c r="D1217" s="247" t="s">
        <v>221</v>
      </c>
      <c r="E1217" s="248" t="s">
        <v>475</v>
      </c>
      <c r="F1217" s="249" t="s">
        <v>476</v>
      </c>
      <c r="G1217" s="250" t="s">
        <v>224</v>
      </c>
      <c r="H1217" s="251">
        <v>0.048</v>
      </c>
      <c r="I1217" s="252"/>
      <c r="J1217" s="253">
        <f>ROUND(I1217*H1217,2)</f>
        <v>0</v>
      </c>
      <c r="K1217" s="254"/>
      <c r="L1217" s="255"/>
      <c r="M1217" s="256" t="s">
        <v>1</v>
      </c>
      <c r="N1217" s="257" t="s">
        <v>44</v>
      </c>
      <c r="O1217" s="91"/>
      <c r="P1217" s="244">
        <f>O1217*H1217</f>
        <v>0</v>
      </c>
      <c r="Q1217" s="244">
        <v>1</v>
      </c>
      <c r="R1217" s="244">
        <f>Q1217*H1217</f>
        <v>0.048</v>
      </c>
      <c r="S1217" s="244">
        <v>0</v>
      </c>
      <c r="T1217" s="245">
        <f>S1217*H1217</f>
        <v>0</v>
      </c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R1217" s="246" t="s">
        <v>234</v>
      </c>
      <c r="AT1217" s="246" t="s">
        <v>221</v>
      </c>
      <c r="AU1217" s="246" t="s">
        <v>555</v>
      </c>
      <c r="AY1217" s="15" t="s">
        <v>209</v>
      </c>
      <c r="BE1217" s="138">
        <f>IF(N1217="základní",J1217,0)</f>
        <v>0</v>
      </c>
      <c r="BF1217" s="138">
        <f>IF(N1217="snížená",J1217,0)</f>
        <v>0</v>
      </c>
      <c r="BG1217" s="138">
        <f>IF(N1217="zákl. přenesená",J1217,0)</f>
        <v>0</v>
      </c>
      <c r="BH1217" s="138">
        <f>IF(N1217="sníž. přenesená",J1217,0)</f>
        <v>0</v>
      </c>
      <c r="BI1217" s="138">
        <f>IF(N1217="nulová",J1217,0)</f>
        <v>0</v>
      </c>
      <c r="BJ1217" s="15" t="s">
        <v>84</v>
      </c>
      <c r="BK1217" s="138">
        <f>ROUND(I1217*H1217,2)</f>
        <v>0</v>
      </c>
      <c r="BL1217" s="15" t="s">
        <v>214</v>
      </c>
      <c r="BM1217" s="246" t="s">
        <v>2461</v>
      </c>
    </row>
    <row r="1218" spans="1:65" s="2" customFormat="1" ht="24.15" customHeight="1">
      <c r="A1218" s="38"/>
      <c r="B1218" s="39"/>
      <c r="C1218" s="247" t="s">
        <v>2462</v>
      </c>
      <c r="D1218" s="247" t="s">
        <v>221</v>
      </c>
      <c r="E1218" s="248" t="s">
        <v>479</v>
      </c>
      <c r="F1218" s="249" t="s">
        <v>480</v>
      </c>
      <c r="G1218" s="250" t="s">
        <v>224</v>
      </c>
      <c r="H1218" s="251">
        <v>0.048</v>
      </c>
      <c r="I1218" s="252"/>
      <c r="J1218" s="253">
        <f>ROUND(I1218*H1218,2)</f>
        <v>0</v>
      </c>
      <c r="K1218" s="254"/>
      <c r="L1218" s="255"/>
      <c r="M1218" s="256" t="s">
        <v>1</v>
      </c>
      <c r="N1218" s="257" t="s">
        <v>44</v>
      </c>
      <c r="O1218" s="91"/>
      <c r="P1218" s="244">
        <f>O1218*H1218</f>
        <v>0</v>
      </c>
      <c r="Q1218" s="244">
        <v>1</v>
      </c>
      <c r="R1218" s="244">
        <f>Q1218*H1218</f>
        <v>0.048</v>
      </c>
      <c r="S1218" s="244">
        <v>0</v>
      </c>
      <c r="T1218" s="245">
        <f>S1218*H1218</f>
        <v>0</v>
      </c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R1218" s="246" t="s">
        <v>234</v>
      </c>
      <c r="AT1218" s="246" t="s">
        <v>221</v>
      </c>
      <c r="AU1218" s="246" t="s">
        <v>555</v>
      </c>
      <c r="AY1218" s="15" t="s">
        <v>209</v>
      </c>
      <c r="BE1218" s="138">
        <f>IF(N1218="základní",J1218,0)</f>
        <v>0</v>
      </c>
      <c r="BF1218" s="138">
        <f>IF(N1218="snížená",J1218,0)</f>
        <v>0</v>
      </c>
      <c r="BG1218" s="138">
        <f>IF(N1218="zákl. přenesená",J1218,0)</f>
        <v>0</v>
      </c>
      <c r="BH1218" s="138">
        <f>IF(N1218="sníž. přenesená",J1218,0)</f>
        <v>0</v>
      </c>
      <c r="BI1218" s="138">
        <f>IF(N1218="nulová",J1218,0)</f>
        <v>0</v>
      </c>
      <c r="BJ1218" s="15" t="s">
        <v>84</v>
      </c>
      <c r="BK1218" s="138">
        <f>ROUND(I1218*H1218,2)</f>
        <v>0</v>
      </c>
      <c r="BL1218" s="15" t="s">
        <v>214</v>
      </c>
      <c r="BM1218" s="246" t="s">
        <v>2463</v>
      </c>
    </row>
    <row r="1219" spans="1:65" s="2" customFormat="1" ht="21.75" customHeight="1">
      <c r="A1219" s="38"/>
      <c r="B1219" s="39"/>
      <c r="C1219" s="247" t="s">
        <v>2464</v>
      </c>
      <c r="D1219" s="247" t="s">
        <v>221</v>
      </c>
      <c r="E1219" s="248" t="s">
        <v>483</v>
      </c>
      <c r="F1219" s="249" t="s">
        <v>484</v>
      </c>
      <c r="G1219" s="250" t="s">
        <v>379</v>
      </c>
      <c r="H1219" s="251">
        <v>1</v>
      </c>
      <c r="I1219" s="252"/>
      <c r="J1219" s="253">
        <f>ROUND(I1219*H1219,2)</f>
        <v>0</v>
      </c>
      <c r="K1219" s="254"/>
      <c r="L1219" s="255"/>
      <c r="M1219" s="256" t="s">
        <v>1</v>
      </c>
      <c r="N1219" s="257" t="s">
        <v>44</v>
      </c>
      <c r="O1219" s="91"/>
      <c r="P1219" s="244">
        <f>O1219*H1219</f>
        <v>0</v>
      </c>
      <c r="Q1219" s="244">
        <v>0.001</v>
      </c>
      <c r="R1219" s="244">
        <f>Q1219*H1219</f>
        <v>0.001</v>
      </c>
      <c r="S1219" s="244">
        <v>0</v>
      </c>
      <c r="T1219" s="245">
        <f>S1219*H1219</f>
        <v>0</v>
      </c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R1219" s="246" t="s">
        <v>234</v>
      </c>
      <c r="AT1219" s="246" t="s">
        <v>221</v>
      </c>
      <c r="AU1219" s="246" t="s">
        <v>555</v>
      </c>
      <c r="AY1219" s="15" t="s">
        <v>209</v>
      </c>
      <c r="BE1219" s="138">
        <f>IF(N1219="základní",J1219,0)</f>
        <v>0</v>
      </c>
      <c r="BF1219" s="138">
        <f>IF(N1219="snížená",J1219,0)</f>
        <v>0</v>
      </c>
      <c r="BG1219" s="138">
        <f>IF(N1219="zákl. přenesená",J1219,0)</f>
        <v>0</v>
      </c>
      <c r="BH1219" s="138">
        <f>IF(N1219="sníž. přenesená",J1219,0)</f>
        <v>0</v>
      </c>
      <c r="BI1219" s="138">
        <f>IF(N1219="nulová",J1219,0)</f>
        <v>0</v>
      </c>
      <c r="BJ1219" s="15" t="s">
        <v>84</v>
      </c>
      <c r="BK1219" s="138">
        <f>ROUND(I1219*H1219,2)</f>
        <v>0</v>
      </c>
      <c r="BL1219" s="15" t="s">
        <v>214</v>
      </c>
      <c r="BM1219" s="246" t="s">
        <v>2465</v>
      </c>
    </row>
    <row r="1220" spans="1:65" s="2" customFormat="1" ht="21.75" customHeight="1">
      <c r="A1220" s="38"/>
      <c r="B1220" s="39"/>
      <c r="C1220" s="234" t="s">
        <v>2466</v>
      </c>
      <c r="D1220" s="234" t="s">
        <v>210</v>
      </c>
      <c r="E1220" s="235" t="s">
        <v>487</v>
      </c>
      <c r="F1220" s="236" t="s">
        <v>488</v>
      </c>
      <c r="G1220" s="237" t="s">
        <v>246</v>
      </c>
      <c r="H1220" s="238">
        <v>1</v>
      </c>
      <c r="I1220" s="239"/>
      <c r="J1220" s="240">
        <f>ROUND(I1220*H1220,2)</f>
        <v>0</v>
      </c>
      <c r="K1220" s="241"/>
      <c r="L1220" s="41"/>
      <c r="M1220" s="242" t="s">
        <v>1</v>
      </c>
      <c r="N1220" s="243" t="s">
        <v>44</v>
      </c>
      <c r="O1220" s="91"/>
      <c r="P1220" s="244">
        <f>O1220*H1220</f>
        <v>0</v>
      </c>
      <c r="Q1220" s="244">
        <v>2E-05</v>
      </c>
      <c r="R1220" s="244">
        <f>Q1220*H1220</f>
        <v>2E-05</v>
      </c>
      <c r="S1220" s="244">
        <v>0</v>
      </c>
      <c r="T1220" s="245">
        <f>S1220*H1220</f>
        <v>0</v>
      </c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R1220" s="246" t="s">
        <v>214</v>
      </c>
      <c r="AT1220" s="246" t="s">
        <v>210</v>
      </c>
      <c r="AU1220" s="246" t="s">
        <v>555</v>
      </c>
      <c r="AY1220" s="15" t="s">
        <v>209</v>
      </c>
      <c r="BE1220" s="138">
        <f>IF(N1220="základní",J1220,0)</f>
        <v>0</v>
      </c>
      <c r="BF1220" s="138">
        <f>IF(N1220="snížená",J1220,0)</f>
        <v>0</v>
      </c>
      <c r="BG1220" s="138">
        <f>IF(N1220="zákl. přenesená",J1220,0)</f>
        <v>0</v>
      </c>
      <c r="BH1220" s="138">
        <f>IF(N1220="sníž. přenesená",J1220,0)</f>
        <v>0</v>
      </c>
      <c r="BI1220" s="138">
        <f>IF(N1220="nulová",J1220,0)</f>
        <v>0</v>
      </c>
      <c r="BJ1220" s="15" t="s">
        <v>84</v>
      </c>
      <c r="BK1220" s="138">
        <f>ROUND(I1220*H1220,2)</f>
        <v>0</v>
      </c>
      <c r="BL1220" s="15" t="s">
        <v>214</v>
      </c>
      <c r="BM1220" s="246" t="s">
        <v>2467</v>
      </c>
    </row>
    <row r="1221" spans="1:65" s="2" customFormat="1" ht="33" customHeight="1">
      <c r="A1221" s="38"/>
      <c r="B1221" s="39"/>
      <c r="C1221" s="234" t="s">
        <v>2468</v>
      </c>
      <c r="D1221" s="234" t="s">
        <v>210</v>
      </c>
      <c r="E1221" s="235" t="s">
        <v>491</v>
      </c>
      <c r="F1221" s="236" t="s">
        <v>492</v>
      </c>
      <c r="G1221" s="237" t="s">
        <v>224</v>
      </c>
      <c r="H1221" s="238">
        <v>0.096</v>
      </c>
      <c r="I1221" s="239"/>
      <c r="J1221" s="240">
        <f>ROUND(I1221*H1221,2)</f>
        <v>0</v>
      </c>
      <c r="K1221" s="241"/>
      <c r="L1221" s="41"/>
      <c r="M1221" s="242" t="s">
        <v>1</v>
      </c>
      <c r="N1221" s="243" t="s">
        <v>44</v>
      </c>
      <c r="O1221" s="91"/>
      <c r="P1221" s="244">
        <f>O1221*H1221</f>
        <v>0</v>
      </c>
      <c r="Q1221" s="244">
        <v>0</v>
      </c>
      <c r="R1221" s="244">
        <f>Q1221*H1221</f>
        <v>0</v>
      </c>
      <c r="S1221" s="244">
        <v>0</v>
      </c>
      <c r="T1221" s="245">
        <f>S1221*H1221</f>
        <v>0</v>
      </c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38"/>
      <c r="AR1221" s="246" t="s">
        <v>214</v>
      </c>
      <c r="AT1221" s="246" t="s">
        <v>210</v>
      </c>
      <c r="AU1221" s="246" t="s">
        <v>555</v>
      </c>
      <c r="AY1221" s="15" t="s">
        <v>209</v>
      </c>
      <c r="BE1221" s="138">
        <f>IF(N1221="základní",J1221,0)</f>
        <v>0</v>
      </c>
      <c r="BF1221" s="138">
        <f>IF(N1221="snížená",J1221,0)</f>
        <v>0</v>
      </c>
      <c r="BG1221" s="138">
        <f>IF(N1221="zákl. přenesená",J1221,0)</f>
        <v>0</v>
      </c>
      <c r="BH1221" s="138">
        <f>IF(N1221="sníž. přenesená",J1221,0)</f>
        <v>0</v>
      </c>
      <c r="BI1221" s="138">
        <f>IF(N1221="nulová",J1221,0)</f>
        <v>0</v>
      </c>
      <c r="BJ1221" s="15" t="s">
        <v>84</v>
      </c>
      <c r="BK1221" s="138">
        <f>ROUND(I1221*H1221,2)</f>
        <v>0</v>
      </c>
      <c r="BL1221" s="15" t="s">
        <v>214</v>
      </c>
      <c r="BM1221" s="246" t="s">
        <v>2469</v>
      </c>
    </row>
    <row r="1222" spans="1:63" s="13" customFormat="1" ht="20.85" customHeight="1">
      <c r="A1222" s="13"/>
      <c r="B1222" s="260"/>
      <c r="C1222" s="261"/>
      <c r="D1222" s="262" t="s">
        <v>78</v>
      </c>
      <c r="E1222" s="262" t="s">
        <v>2470</v>
      </c>
      <c r="F1222" s="262" t="s">
        <v>2471</v>
      </c>
      <c r="G1222" s="261"/>
      <c r="H1222" s="261"/>
      <c r="I1222" s="263"/>
      <c r="J1222" s="264">
        <f>BK1222</f>
        <v>0</v>
      </c>
      <c r="K1222" s="261"/>
      <c r="L1222" s="265"/>
      <c r="M1222" s="266"/>
      <c r="N1222" s="267"/>
      <c r="O1222" s="267"/>
      <c r="P1222" s="268">
        <f>SUM(P1223:P1241)</f>
        <v>0</v>
      </c>
      <c r="Q1222" s="267"/>
      <c r="R1222" s="268">
        <f>SUM(R1223:R1241)</f>
        <v>0.0039900000000000005</v>
      </c>
      <c r="S1222" s="267"/>
      <c r="T1222" s="269">
        <f>SUM(T1223:T1241)</f>
        <v>0</v>
      </c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R1222" s="270" t="s">
        <v>84</v>
      </c>
      <c r="AT1222" s="271" t="s">
        <v>78</v>
      </c>
      <c r="AU1222" s="271" t="s">
        <v>555</v>
      </c>
      <c r="AY1222" s="270" t="s">
        <v>209</v>
      </c>
      <c r="BK1222" s="272">
        <f>SUM(BK1223:BK1241)</f>
        <v>0</v>
      </c>
    </row>
    <row r="1223" spans="1:65" s="2" customFormat="1" ht="24.15" customHeight="1">
      <c r="A1223" s="38"/>
      <c r="B1223" s="39"/>
      <c r="C1223" s="234" t="s">
        <v>2472</v>
      </c>
      <c r="D1223" s="234" t="s">
        <v>210</v>
      </c>
      <c r="E1223" s="235" t="s">
        <v>336</v>
      </c>
      <c r="F1223" s="236" t="s">
        <v>337</v>
      </c>
      <c r="G1223" s="237" t="s">
        <v>239</v>
      </c>
      <c r="H1223" s="238">
        <v>1</v>
      </c>
      <c r="I1223" s="239"/>
      <c r="J1223" s="240">
        <f>ROUND(I1223*H1223,2)</f>
        <v>0</v>
      </c>
      <c r="K1223" s="241"/>
      <c r="L1223" s="41"/>
      <c r="M1223" s="242" t="s">
        <v>1</v>
      </c>
      <c r="N1223" s="243" t="s">
        <v>44</v>
      </c>
      <c r="O1223" s="91"/>
      <c r="P1223" s="244">
        <f>O1223*H1223</f>
        <v>0</v>
      </c>
      <c r="Q1223" s="244">
        <v>0</v>
      </c>
      <c r="R1223" s="244">
        <f>Q1223*H1223</f>
        <v>0</v>
      </c>
      <c r="S1223" s="244">
        <v>0</v>
      </c>
      <c r="T1223" s="245">
        <f>S1223*H1223</f>
        <v>0</v>
      </c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R1223" s="246" t="s">
        <v>214</v>
      </c>
      <c r="AT1223" s="246" t="s">
        <v>210</v>
      </c>
      <c r="AU1223" s="246" t="s">
        <v>234</v>
      </c>
      <c r="AY1223" s="15" t="s">
        <v>209</v>
      </c>
      <c r="BE1223" s="138">
        <f>IF(N1223="základní",J1223,0)</f>
        <v>0</v>
      </c>
      <c r="BF1223" s="138">
        <f>IF(N1223="snížená",J1223,0)</f>
        <v>0</v>
      </c>
      <c r="BG1223" s="138">
        <f>IF(N1223="zákl. přenesená",J1223,0)</f>
        <v>0</v>
      </c>
      <c r="BH1223" s="138">
        <f>IF(N1223="sníž. přenesená",J1223,0)</f>
        <v>0</v>
      </c>
      <c r="BI1223" s="138">
        <f>IF(N1223="nulová",J1223,0)</f>
        <v>0</v>
      </c>
      <c r="BJ1223" s="15" t="s">
        <v>84</v>
      </c>
      <c r="BK1223" s="138">
        <f>ROUND(I1223*H1223,2)</f>
        <v>0</v>
      </c>
      <c r="BL1223" s="15" t="s">
        <v>214</v>
      </c>
      <c r="BM1223" s="246" t="s">
        <v>2473</v>
      </c>
    </row>
    <row r="1224" spans="1:65" s="2" customFormat="1" ht="16.5" customHeight="1">
      <c r="A1224" s="38"/>
      <c r="B1224" s="39"/>
      <c r="C1224" s="247" t="s">
        <v>2474</v>
      </c>
      <c r="D1224" s="247" t="s">
        <v>221</v>
      </c>
      <c r="E1224" s="248" t="s">
        <v>340</v>
      </c>
      <c r="F1224" s="249" t="s">
        <v>341</v>
      </c>
      <c r="G1224" s="250" t="s">
        <v>239</v>
      </c>
      <c r="H1224" s="251">
        <v>1</v>
      </c>
      <c r="I1224" s="252"/>
      <c r="J1224" s="253">
        <f>ROUND(I1224*H1224,2)</f>
        <v>0</v>
      </c>
      <c r="K1224" s="254"/>
      <c r="L1224" s="255"/>
      <c r="M1224" s="256" t="s">
        <v>1</v>
      </c>
      <c r="N1224" s="257" t="s">
        <v>44</v>
      </c>
      <c r="O1224" s="91"/>
      <c r="P1224" s="244">
        <f>O1224*H1224</f>
        <v>0</v>
      </c>
      <c r="Q1224" s="244">
        <v>0</v>
      </c>
      <c r="R1224" s="244">
        <f>Q1224*H1224</f>
        <v>0</v>
      </c>
      <c r="S1224" s="244">
        <v>0</v>
      </c>
      <c r="T1224" s="245">
        <f>S1224*H1224</f>
        <v>0</v>
      </c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R1224" s="246" t="s">
        <v>234</v>
      </c>
      <c r="AT1224" s="246" t="s">
        <v>221</v>
      </c>
      <c r="AU1224" s="246" t="s">
        <v>234</v>
      </c>
      <c r="AY1224" s="15" t="s">
        <v>209</v>
      </c>
      <c r="BE1224" s="138">
        <f>IF(N1224="základní",J1224,0)</f>
        <v>0</v>
      </c>
      <c r="BF1224" s="138">
        <f>IF(N1224="snížená",J1224,0)</f>
        <v>0</v>
      </c>
      <c r="BG1224" s="138">
        <f>IF(N1224="zákl. přenesená",J1224,0)</f>
        <v>0</v>
      </c>
      <c r="BH1224" s="138">
        <f>IF(N1224="sníž. přenesená",J1224,0)</f>
        <v>0</v>
      </c>
      <c r="BI1224" s="138">
        <f>IF(N1224="nulová",J1224,0)</f>
        <v>0</v>
      </c>
      <c r="BJ1224" s="15" t="s">
        <v>84</v>
      </c>
      <c r="BK1224" s="138">
        <f>ROUND(I1224*H1224,2)</f>
        <v>0</v>
      </c>
      <c r="BL1224" s="15" t="s">
        <v>214</v>
      </c>
      <c r="BM1224" s="246" t="s">
        <v>2475</v>
      </c>
    </row>
    <row r="1225" spans="1:65" s="2" customFormat="1" ht="24.15" customHeight="1">
      <c r="A1225" s="38"/>
      <c r="B1225" s="39"/>
      <c r="C1225" s="234" t="s">
        <v>2476</v>
      </c>
      <c r="D1225" s="234" t="s">
        <v>210</v>
      </c>
      <c r="E1225" s="235" t="s">
        <v>344</v>
      </c>
      <c r="F1225" s="236" t="s">
        <v>345</v>
      </c>
      <c r="G1225" s="237" t="s">
        <v>246</v>
      </c>
      <c r="H1225" s="238">
        <v>3</v>
      </c>
      <c r="I1225" s="239"/>
      <c r="J1225" s="240">
        <f>ROUND(I1225*H1225,2)</f>
        <v>0</v>
      </c>
      <c r="K1225" s="241"/>
      <c r="L1225" s="41"/>
      <c r="M1225" s="242" t="s">
        <v>1</v>
      </c>
      <c r="N1225" s="243" t="s">
        <v>44</v>
      </c>
      <c r="O1225" s="91"/>
      <c r="P1225" s="244">
        <f>O1225*H1225</f>
        <v>0</v>
      </c>
      <c r="Q1225" s="244">
        <v>0</v>
      </c>
      <c r="R1225" s="244">
        <f>Q1225*H1225</f>
        <v>0</v>
      </c>
      <c r="S1225" s="244">
        <v>0</v>
      </c>
      <c r="T1225" s="245">
        <f>S1225*H1225</f>
        <v>0</v>
      </c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R1225" s="246" t="s">
        <v>214</v>
      </c>
      <c r="AT1225" s="246" t="s">
        <v>210</v>
      </c>
      <c r="AU1225" s="246" t="s">
        <v>234</v>
      </c>
      <c r="AY1225" s="15" t="s">
        <v>209</v>
      </c>
      <c r="BE1225" s="138">
        <f>IF(N1225="základní",J1225,0)</f>
        <v>0</v>
      </c>
      <c r="BF1225" s="138">
        <f>IF(N1225="snížená",J1225,0)</f>
        <v>0</v>
      </c>
      <c r="BG1225" s="138">
        <f>IF(N1225="zákl. přenesená",J1225,0)</f>
        <v>0</v>
      </c>
      <c r="BH1225" s="138">
        <f>IF(N1225="sníž. přenesená",J1225,0)</f>
        <v>0</v>
      </c>
      <c r="BI1225" s="138">
        <f>IF(N1225="nulová",J1225,0)</f>
        <v>0</v>
      </c>
      <c r="BJ1225" s="15" t="s">
        <v>84</v>
      </c>
      <c r="BK1225" s="138">
        <f>ROUND(I1225*H1225,2)</f>
        <v>0</v>
      </c>
      <c r="BL1225" s="15" t="s">
        <v>214</v>
      </c>
      <c r="BM1225" s="246" t="s">
        <v>2477</v>
      </c>
    </row>
    <row r="1226" spans="1:65" s="2" customFormat="1" ht="24.15" customHeight="1">
      <c r="A1226" s="38"/>
      <c r="B1226" s="39"/>
      <c r="C1226" s="234" t="s">
        <v>2478</v>
      </c>
      <c r="D1226" s="234" t="s">
        <v>210</v>
      </c>
      <c r="E1226" s="235" t="s">
        <v>348</v>
      </c>
      <c r="F1226" s="236" t="s">
        <v>349</v>
      </c>
      <c r="G1226" s="237" t="s">
        <v>239</v>
      </c>
      <c r="H1226" s="238">
        <v>5</v>
      </c>
      <c r="I1226" s="239"/>
      <c r="J1226" s="240">
        <f>ROUND(I1226*H1226,2)</f>
        <v>0</v>
      </c>
      <c r="K1226" s="241"/>
      <c r="L1226" s="41"/>
      <c r="M1226" s="242" t="s">
        <v>1</v>
      </c>
      <c r="N1226" s="243" t="s">
        <v>44</v>
      </c>
      <c r="O1226" s="91"/>
      <c r="P1226" s="244">
        <f>O1226*H1226</f>
        <v>0</v>
      </c>
      <c r="Q1226" s="244">
        <v>0</v>
      </c>
      <c r="R1226" s="244">
        <f>Q1226*H1226</f>
        <v>0</v>
      </c>
      <c r="S1226" s="244">
        <v>0</v>
      </c>
      <c r="T1226" s="245">
        <f>S1226*H1226</f>
        <v>0</v>
      </c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R1226" s="246" t="s">
        <v>214</v>
      </c>
      <c r="AT1226" s="246" t="s">
        <v>210</v>
      </c>
      <c r="AU1226" s="246" t="s">
        <v>234</v>
      </c>
      <c r="AY1226" s="15" t="s">
        <v>209</v>
      </c>
      <c r="BE1226" s="138">
        <f>IF(N1226="základní",J1226,0)</f>
        <v>0</v>
      </c>
      <c r="BF1226" s="138">
        <f>IF(N1226="snížená",J1226,0)</f>
        <v>0</v>
      </c>
      <c r="BG1226" s="138">
        <f>IF(N1226="zákl. přenesená",J1226,0)</f>
        <v>0</v>
      </c>
      <c r="BH1226" s="138">
        <f>IF(N1226="sníž. přenesená",J1226,0)</f>
        <v>0</v>
      </c>
      <c r="BI1226" s="138">
        <f>IF(N1226="nulová",J1226,0)</f>
        <v>0</v>
      </c>
      <c r="BJ1226" s="15" t="s">
        <v>84</v>
      </c>
      <c r="BK1226" s="138">
        <f>ROUND(I1226*H1226,2)</f>
        <v>0</v>
      </c>
      <c r="BL1226" s="15" t="s">
        <v>214</v>
      </c>
      <c r="BM1226" s="246" t="s">
        <v>2479</v>
      </c>
    </row>
    <row r="1227" spans="1:65" s="2" customFormat="1" ht="24.15" customHeight="1">
      <c r="A1227" s="38"/>
      <c r="B1227" s="39"/>
      <c r="C1227" s="234" t="s">
        <v>2480</v>
      </c>
      <c r="D1227" s="234" t="s">
        <v>210</v>
      </c>
      <c r="E1227" s="235" t="s">
        <v>352</v>
      </c>
      <c r="F1227" s="236" t="s">
        <v>353</v>
      </c>
      <c r="G1227" s="237" t="s">
        <v>239</v>
      </c>
      <c r="H1227" s="238">
        <v>4</v>
      </c>
      <c r="I1227" s="239"/>
      <c r="J1227" s="240">
        <f>ROUND(I1227*H1227,2)</f>
        <v>0</v>
      </c>
      <c r="K1227" s="241"/>
      <c r="L1227" s="41"/>
      <c r="M1227" s="242" t="s">
        <v>1</v>
      </c>
      <c r="N1227" s="243" t="s">
        <v>44</v>
      </c>
      <c r="O1227" s="91"/>
      <c r="P1227" s="244">
        <f>O1227*H1227</f>
        <v>0</v>
      </c>
      <c r="Q1227" s="244">
        <v>0</v>
      </c>
      <c r="R1227" s="244">
        <f>Q1227*H1227</f>
        <v>0</v>
      </c>
      <c r="S1227" s="244">
        <v>0</v>
      </c>
      <c r="T1227" s="245">
        <f>S1227*H1227</f>
        <v>0</v>
      </c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  <c r="AE1227" s="38"/>
      <c r="AR1227" s="246" t="s">
        <v>214</v>
      </c>
      <c r="AT1227" s="246" t="s">
        <v>210</v>
      </c>
      <c r="AU1227" s="246" t="s">
        <v>234</v>
      </c>
      <c r="AY1227" s="15" t="s">
        <v>209</v>
      </c>
      <c r="BE1227" s="138">
        <f>IF(N1227="základní",J1227,0)</f>
        <v>0</v>
      </c>
      <c r="BF1227" s="138">
        <f>IF(N1227="snížená",J1227,0)</f>
        <v>0</v>
      </c>
      <c r="BG1227" s="138">
        <f>IF(N1227="zákl. přenesená",J1227,0)</f>
        <v>0</v>
      </c>
      <c r="BH1227" s="138">
        <f>IF(N1227="sníž. přenesená",J1227,0)</f>
        <v>0</v>
      </c>
      <c r="BI1227" s="138">
        <f>IF(N1227="nulová",J1227,0)</f>
        <v>0</v>
      </c>
      <c r="BJ1227" s="15" t="s">
        <v>84</v>
      </c>
      <c r="BK1227" s="138">
        <f>ROUND(I1227*H1227,2)</f>
        <v>0</v>
      </c>
      <c r="BL1227" s="15" t="s">
        <v>214</v>
      </c>
      <c r="BM1227" s="246" t="s">
        <v>2481</v>
      </c>
    </row>
    <row r="1228" spans="1:65" s="2" customFormat="1" ht="16.5" customHeight="1">
      <c r="A1228" s="38"/>
      <c r="B1228" s="39"/>
      <c r="C1228" s="247" t="s">
        <v>2482</v>
      </c>
      <c r="D1228" s="247" t="s">
        <v>221</v>
      </c>
      <c r="E1228" s="248" t="s">
        <v>363</v>
      </c>
      <c r="F1228" s="249" t="s">
        <v>364</v>
      </c>
      <c r="G1228" s="250" t="s">
        <v>259</v>
      </c>
      <c r="H1228" s="251">
        <v>0.007</v>
      </c>
      <c r="I1228" s="252"/>
      <c r="J1228" s="253">
        <f>ROUND(I1228*H1228,2)</f>
        <v>0</v>
      </c>
      <c r="K1228" s="254"/>
      <c r="L1228" s="255"/>
      <c r="M1228" s="256" t="s">
        <v>1</v>
      </c>
      <c r="N1228" s="257" t="s">
        <v>44</v>
      </c>
      <c r="O1228" s="91"/>
      <c r="P1228" s="244">
        <f>O1228*H1228</f>
        <v>0</v>
      </c>
      <c r="Q1228" s="244">
        <v>0.16</v>
      </c>
      <c r="R1228" s="244">
        <f>Q1228*H1228</f>
        <v>0.0011200000000000001</v>
      </c>
      <c r="S1228" s="244">
        <v>0</v>
      </c>
      <c r="T1228" s="245">
        <f>S1228*H1228</f>
        <v>0</v>
      </c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38"/>
      <c r="AR1228" s="246" t="s">
        <v>234</v>
      </c>
      <c r="AT1228" s="246" t="s">
        <v>221</v>
      </c>
      <c r="AU1228" s="246" t="s">
        <v>234</v>
      </c>
      <c r="AY1228" s="15" t="s">
        <v>209</v>
      </c>
      <c r="BE1228" s="138">
        <f>IF(N1228="základní",J1228,0)</f>
        <v>0</v>
      </c>
      <c r="BF1228" s="138">
        <f>IF(N1228="snížená",J1228,0)</f>
        <v>0</v>
      </c>
      <c r="BG1228" s="138">
        <f>IF(N1228="zákl. přenesená",J1228,0)</f>
        <v>0</v>
      </c>
      <c r="BH1228" s="138">
        <f>IF(N1228="sníž. přenesená",J1228,0)</f>
        <v>0</v>
      </c>
      <c r="BI1228" s="138">
        <f>IF(N1228="nulová",J1228,0)</f>
        <v>0</v>
      </c>
      <c r="BJ1228" s="15" t="s">
        <v>84</v>
      </c>
      <c r="BK1228" s="138">
        <f>ROUND(I1228*H1228,2)</f>
        <v>0</v>
      </c>
      <c r="BL1228" s="15" t="s">
        <v>214</v>
      </c>
      <c r="BM1228" s="246" t="s">
        <v>2483</v>
      </c>
    </row>
    <row r="1229" spans="1:65" s="2" customFormat="1" ht="16.5" customHeight="1">
      <c r="A1229" s="38"/>
      <c r="B1229" s="39"/>
      <c r="C1229" s="247" t="s">
        <v>2484</v>
      </c>
      <c r="D1229" s="247" t="s">
        <v>221</v>
      </c>
      <c r="E1229" s="248" t="s">
        <v>257</v>
      </c>
      <c r="F1229" s="249" t="s">
        <v>258</v>
      </c>
      <c r="G1229" s="250" t="s">
        <v>259</v>
      </c>
      <c r="H1229" s="251">
        <v>0.002</v>
      </c>
      <c r="I1229" s="252"/>
      <c r="J1229" s="253">
        <f>ROUND(I1229*H1229,2)</f>
        <v>0</v>
      </c>
      <c r="K1229" s="254"/>
      <c r="L1229" s="255"/>
      <c r="M1229" s="256" t="s">
        <v>1</v>
      </c>
      <c r="N1229" s="257" t="s">
        <v>44</v>
      </c>
      <c r="O1229" s="91"/>
      <c r="P1229" s="244">
        <f>O1229*H1229</f>
        <v>0</v>
      </c>
      <c r="Q1229" s="244">
        <v>0.9</v>
      </c>
      <c r="R1229" s="244">
        <f>Q1229*H1229</f>
        <v>0.0018000000000000002</v>
      </c>
      <c r="S1229" s="244">
        <v>0</v>
      </c>
      <c r="T1229" s="245">
        <f>S1229*H1229</f>
        <v>0</v>
      </c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38"/>
      <c r="AR1229" s="246" t="s">
        <v>234</v>
      </c>
      <c r="AT1229" s="246" t="s">
        <v>221</v>
      </c>
      <c r="AU1229" s="246" t="s">
        <v>234</v>
      </c>
      <c r="AY1229" s="15" t="s">
        <v>209</v>
      </c>
      <c r="BE1229" s="138">
        <f>IF(N1229="základní",J1229,0)</f>
        <v>0</v>
      </c>
      <c r="BF1229" s="138">
        <f>IF(N1229="snížená",J1229,0)</f>
        <v>0</v>
      </c>
      <c r="BG1229" s="138">
        <f>IF(N1229="zákl. přenesená",J1229,0)</f>
        <v>0</v>
      </c>
      <c r="BH1229" s="138">
        <f>IF(N1229="sníž. přenesená",J1229,0)</f>
        <v>0</v>
      </c>
      <c r="BI1229" s="138">
        <f>IF(N1229="nulová",J1229,0)</f>
        <v>0</v>
      </c>
      <c r="BJ1229" s="15" t="s">
        <v>84</v>
      </c>
      <c r="BK1229" s="138">
        <f>ROUND(I1229*H1229,2)</f>
        <v>0</v>
      </c>
      <c r="BL1229" s="15" t="s">
        <v>214</v>
      </c>
      <c r="BM1229" s="246" t="s">
        <v>2485</v>
      </c>
    </row>
    <row r="1230" spans="1:65" s="2" customFormat="1" ht="16.5" customHeight="1">
      <c r="A1230" s="38"/>
      <c r="B1230" s="39"/>
      <c r="C1230" s="247" t="s">
        <v>2486</v>
      </c>
      <c r="D1230" s="247" t="s">
        <v>221</v>
      </c>
      <c r="E1230" s="248" t="s">
        <v>356</v>
      </c>
      <c r="F1230" s="249" t="s">
        <v>357</v>
      </c>
      <c r="G1230" s="250" t="s">
        <v>239</v>
      </c>
      <c r="H1230" s="251">
        <v>1</v>
      </c>
      <c r="I1230" s="252"/>
      <c r="J1230" s="253">
        <f>ROUND(I1230*H1230,2)</f>
        <v>0</v>
      </c>
      <c r="K1230" s="254"/>
      <c r="L1230" s="255"/>
      <c r="M1230" s="256" t="s">
        <v>1</v>
      </c>
      <c r="N1230" s="257" t="s">
        <v>44</v>
      </c>
      <c r="O1230" s="91"/>
      <c r="P1230" s="244">
        <f>O1230*H1230</f>
        <v>0</v>
      </c>
      <c r="Q1230" s="244">
        <v>3E-05</v>
      </c>
      <c r="R1230" s="244">
        <f>Q1230*H1230</f>
        <v>3E-05</v>
      </c>
      <c r="S1230" s="244">
        <v>0</v>
      </c>
      <c r="T1230" s="245">
        <f>S1230*H1230</f>
        <v>0</v>
      </c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38"/>
      <c r="AR1230" s="246" t="s">
        <v>234</v>
      </c>
      <c r="AT1230" s="246" t="s">
        <v>221</v>
      </c>
      <c r="AU1230" s="246" t="s">
        <v>234</v>
      </c>
      <c r="AY1230" s="15" t="s">
        <v>209</v>
      </c>
      <c r="BE1230" s="138">
        <f>IF(N1230="základní",J1230,0)</f>
        <v>0</v>
      </c>
      <c r="BF1230" s="138">
        <f>IF(N1230="snížená",J1230,0)</f>
        <v>0</v>
      </c>
      <c r="BG1230" s="138">
        <f>IF(N1230="zákl. přenesená",J1230,0)</f>
        <v>0</v>
      </c>
      <c r="BH1230" s="138">
        <f>IF(N1230="sníž. přenesená",J1230,0)</f>
        <v>0</v>
      </c>
      <c r="BI1230" s="138">
        <f>IF(N1230="nulová",J1230,0)</f>
        <v>0</v>
      </c>
      <c r="BJ1230" s="15" t="s">
        <v>84</v>
      </c>
      <c r="BK1230" s="138">
        <f>ROUND(I1230*H1230,2)</f>
        <v>0</v>
      </c>
      <c r="BL1230" s="15" t="s">
        <v>214</v>
      </c>
      <c r="BM1230" s="246" t="s">
        <v>2487</v>
      </c>
    </row>
    <row r="1231" spans="1:65" s="2" customFormat="1" ht="21.75" customHeight="1">
      <c r="A1231" s="38"/>
      <c r="B1231" s="39"/>
      <c r="C1231" s="247" t="s">
        <v>2488</v>
      </c>
      <c r="D1231" s="247" t="s">
        <v>221</v>
      </c>
      <c r="E1231" s="248" t="s">
        <v>359</v>
      </c>
      <c r="F1231" s="249" t="s">
        <v>360</v>
      </c>
      <c r="G1231" s="250" t="s">
        <v>239</v>
      </c>
      <c r="H1231" s="251">
        <v>1</v>
      </c>
      <c r="I1231" s="252"/>
      <c r="J1231" s="253">
        <f>ROUND(I1231*H1231,2)</f>
        <v>0</v>
      </c>
      <c r="K1231" s="254"/>
      <c r="L1231" s="255"/>
      <c r="M1231" s="256" t="s">
        <v>1</v>
      </c>
      <c r="N1231" s="257" t="s">
        <v>44</v>
      </c>
      <c r="O1231" s="91"/>
      <c r="P1231" s="244">
        <f>O1231*H1231</f>
        <v>0</v>
      </c>
      <c r="Q1231" s="244">
        <v>3E-05</v>
      </c>
      <c r="R1231" s="244">
        <f>Q1231*H1231</f>
        <v>3E-05</v>
      </c>
      <c r="S1231" s="244">
        <v>0</v>
      </c>
      <c r="T1231" s="245">
        <f>S1231*H1231</f>
        <v>0</v>
      </c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38"/>
      <c r="AR1231" s="246" t="s">
        <v>234</v>
      </c>
      <c r="AT1231" s="246" t="s">
        <v>221</v>
      </c>
      <c r="AU1231" s="246" t="s">
        <v>234</v>
      </c>
      <c r="AY1231" s="15" t="s">
        <v>209</v>
      </c>
      <c r="BE1231" s="138">
        <f>IF(N1231="základní",J1231,0)</f>
        <v>0</v>
      </c>
      <c r="BF1231" s="138">
        <f>IF(N1231="snížená",J1231,0)</f>
        <v>0</v>
      </c>
      <c r="BG1231" s="138">
        <f>IF(N1231="zákl. přenesená",J1231,0)</f>
        <v>0</v>
      </c>
      <c r="BH1231" s="138">
        <f>IF(N1231="sníž. přenesená",J1231,0)</f>
        <v>0</v>
      </c>
      <c r="BI1231" s="138">
        <f>IF(N1231="nulová",J1231,0)</f>
        <v>0</v>
      </c>
      <c r="BJ1231" s="15" t="s">
        <v>84</v>
      </c>
      <c r="BK1231" s="138">
        <f>ROUND(I1231*H1231,2)</f>
        <v>0</v>
      </c>
      <c r="BL1231" s="15" t="s">
        <v>214</v>
      </c>
      <c r="BM1231" s="246" t="s">
        <v>2489</v>
      </c>
    </row>
    <row r="1232" spans="1:65" s="2" customFormat="1" ht="16.5" customHeight="1">
      <c r="A1232" s="38"/>
      <c r="B1232" s="39"/>
      <c r="C1232" s="247" t="s">
        <v>2490</v>
      </c>
      <c r="D1232" s="247" t="s">
        <v>221</v>
      </c>
      <c r="E1232" s="248" t="s">
        <v>369</v>
      </c>
      <c r="F1232" s="249" t="s">
        <v>370</v>
      </c>
      <c r="G1232" s="250" t="s">
        <v>239</v>
      </c>
      <c r="H1232" s="251">
        <v>2</v>
      </c>
      <c r="I1232" s="252"/>
      <c r="J1232" s="253">
        <f>ROUND(I1232*H1232,2)</f>
        <v>0</v>
      </c>
      <c r="K1232" s="254"/>
      <c r="L1232" s="255"/>
      <c r="M1232" s="256" t="s">
        <v>1</v>
      </c>
      <c r="N1232" s="257" t="s">
        <v>44</v>
      </c>
      <c r="O1232" s="91"/>
      <c r="P1232" s="244">
        <f>O1232*H1232</f>
        <v>0</v>
      </c>
      <c r="Q1232" s="244">
        <v>0</v>
      </c>
      <c r="R1232" s="244">
        <f>Q1232*H1232</f>
        <v>0</v>
      </c>
      <c r="S1232" s="244">
        <v>0</v>
      </c>
      <c r="T1232" s="245">
        <f>S1232*H1232</f>
        <v>0</v>
      </c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R1232" s="246" t="s">
        <v>234</v>
      </c>
      <c r="AT1232" s="246" t="s">
        <v>221</v>
      </c>
      <c r="AU1232" s="246" t="s">
        <v>234</v>
      </c>
      <c r="AY1232" s="15" t="s">
        <v>209</v>
      </c>
      <c r="BE1232" s="138">
        <f>IF(N1232="základní",J1232,0)</f>
        <v>0</v>
      </c>
      <c r="BF1232" s="138">
        <f>IF(N1232="snížená",J1232,0)</f>
        <v>0</v>
      </c>
      <c r="BG1232" s="138">
        <f>IF(N1232="zákl. přenesená",J1232,0)</f>
        <v>0</v>
      </c>
      <c r="BH1232" s="138">
        <f>IF(N1232="sníž. přenesená",J1232,0)</f>
        <v>0</v>
      </c>
      <c r="BI1232" s="138">
        <f>IF(N1232="nulová",J1232,0)</f>
        <v>0</v>
      </c>
      <c r="BJ1232" s="15" t="s">
        <v>84</v>
      </c>
      <c r="BK1232" s="138">
        <f>ROUND(I1232*H1232,2)</f>
        <v>0</v>
      </c>
      <c r="BL1232" s="15" t="s">
        <v>214</v>
      </c>
      <c r="BM1232" s="246" t="s">
        <v>2491</v>
      </c>
    </row>
    <row r="1233" spans="1:65" s="2" customFormat="1" ht="16.5" customHeight="1">
      <c r="A1233" s="38"/>
      <c r="B1233" s="39"/>
      <c r="C1233" s="247" t="s">
        <v>2492</v>
      </c>
      <c r="D1233" s="247" t="s">
        <v>221</v>
      </c>
      <c r="E1233" s="248" t="s">
        <v>1616</v>
      </c>
      <c r="F1233" s="249" t="s">
        <v>1046</v>
      </c>
      <c r="G1233" s="250" t="s">
        <v>1</v>
      </c>
      <c r="H1233" s="251">
        <v>1</v>
      </c>
      <c r="I1233" s="252"/>
      <c r="J1233" s="253">
        <f>ROUND(I1233*H1233,2)</f>
        <v>0</v>
      </c>
      <c r="K1233" s="254"/>
      <c r="L1233" s="255"/>
      <c r="M1233" s="256" t="s">
        <v>1</v>
      </c>
      <c r="N1233" s="257" t="s">
        <v>44</v>
      </c>
      <c r="O1233" s="91"/>
      <c r="P1233" s="244">
        <f>O1233*H1233</f>
        <v>0</v>
      </c>
      <c r="Q1233" s="244">
        <v>0</v>
      </c>
      <c r="R1233" s="244">
        <f>Q1233*H1233</f>
        <v>0</v>
      </c>
      <c r="S1233" s="244">
        <v>0</v>
      </c>
      <c r="T1233" s="245">
        <f>S1233*H1233</f>
        <v>0</v>
      </c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R1233" s="246" t="s">
        <v>234</v>
      </c>
      <c r="AT1233" s="246" t="s">
        <v>221</v>
      </c>
      <c r="AU1233" s="246" t="s">
        <v>234</v>
      </c>
      <c r="AY1233" s="15" t="s">
        <v>209</v>
      </c>
      <c r="BE1233" s="138">
        <f>IF(N1233="základní",J1233,0)</f>
        <v>0</v>
      </c>
      <c r="BF1233" s="138">
        <f>IF(N1233="snížená",J1233,0)</f>
        <v>0</v>
      </c>
      <c r="BG1233" s="138">
        <f>IF(N1233="zákl. přenesená",J1233,0)</f>
        <v>0</v>
      </c>
      <c r="BH1233" s="138">
        <f>IF(N1233="sníž. přenesená",J1233,0)</f>
        <v>0</v>
      </c>
      <c r="BI1233" s="138">
        <f>IF(N1233="nulová",J1233,0)</f>
        <v>0</v>
      </c>
      <c r="BJ1233" s="15" t="s">
        <v>84</v>
      </c>
      <c r="BK1233" s="138">
        <f>ROUND(I1233*H1233,2)</f>
        <v>0</v>
      </c>
      <c r="BL1233" s="15" t="s">
        <v>214</v>
      </c>
      <c r="BM1233" s="246" t="s">
        <v>2493</v>
      </c>
    </row>
    <row r="1234" spans="1:65" s="2" customFormat="1" ht="16.5" customHeight="1">
      <c r="A1234" s="38"/>
      <c r="B1234" s="39"/>
      <c r="C1234" s="247" t="s">
        <v>2494</v>
      </c>
      <c r="D1234" s="247" t="s">
        <v>221</v>
      </c>
      <c r="E1234" s="248" t="s">
        <v>377</v>
      </c>
      <c r="F1234" s="249" t="s">
        <v>378</v>
      </c>
      <c r="G1234" s="250" t="s">
        <v>379</v>
      </c>
      <c r="H1234" s="251">
        <v>1</v>
      </c>
      <c r="I1234" s="252"/>
      <c r="J1234" s="253">
        <f>ROUND(I1234*H1234,2)</f>
        <v>0</v>
      </c>
      <c r="K1234" s="254"/>
      <c r="L1234" s="255"/>
      <c r="M1234" s="256" t="s">
        <v>1</v>
      </c>
      <c r="N1234" s="257" t="s">
        <v>44</v>
      </c>
      <c r="O1234" s="91"/>
      <c r="P1234" s="244">
        <f>O1234*H1234</f>
        <v>0</v>
      </c>
      <c r="Q1234" s="244">
        <v>0.001</v>
      </c>
      <c r="R1234" s="244">
        <f>Q1234*H1234</f>
        <v>0.001</v>
      </c>
      <c r="S1234" s="244">
        <v>0</v>
      </c>
      <c r="T1234" s="245">
        <f>S1234*H1234</f>
        <v>0</v>
      </c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R1234" s="246" t="s">
        <v>234</v>
      </c>
      <c r="AT1234" s="246" t="s">
        <v>221</v>
      </c>
      <c r="AU1234" s="246" t="s">
        <v>234</v>
      </c>
      <c r="AY1234" s="15" t="s">
        <v>209</v>
      </c>
      <c r="BE1234" s="138">
        <f>IF(N1234="základní",J1234,0)</f>
        <v>0</v>
      </c>
      <c r="BF1234" s="138">
        <f>IF(N1234="snížená",J1234,0)</f>
        <v>0</v>
      </c>
      <c r="BG1234" s="138">
        <f>IF(N1234="zákl. přenesená",J1234,0)</f>
        <v>0</v>
      </c>
      <c r="BH1234" s="138">
        <f>IF(N1234="sníž. přenesená",J1234,0)</f>
        <v>0</v>
      </c>
      <c r="BI1234" s="138">
        <f>IF(N1234="nulová",J1234,0)</f>
        <v>0</v>
      </c>
      <c r="BJ1234" s="15" t="s">
        <v>84</v>
      </c>
      <c r="BK1234" s="138">
        <f>ROUND(I1234*H1234,2)</f>
        <v>0</v>
      </c>
      <c r="BL1234" s="15" t="s">
        <v>214</v>
      </c>
      <c r="BM1234" s="246" t="s">
        <v>2495</v>
      </c>
    </row>
    <row r="1235" spans="1:65" s="2" customFormat="1" ht="16.5" customHeight="1">
      <c r="A1235" s="38"/>
      <c r="B1235" s="39"/>
      <c r="C1235" s="247" t="s">
        <v>2496</v>
      </c>
      <c r="D1235" s="247" t="s">
        <v>221</v>
      </c>
      <c r="E1235" s="248" t="s">
        <v>382</v>
      </c>
      <c r="F1235" s="249" t="s">
        <v>383</v>
      </c>
      <c r="G1235" s="250" t="s">
        <v>239</v>
      </c>
      <c r="H1235" s="251">
        <v>1</v>
      </c>
      <c r="I1235" s="252"/>
      <c r="J1235" s="253">
        <f>ROUND(I1235*H1235,2)</f>
        <v>0</v>
      </c>
      <c r="K1235" s="254"/>
      <c r="L1235" s="255"/>
      <c r="M1235" s="256" t="s">
        <v>1</v>
      </c>
      <c r="N1235" s="257" t="s">
        <v>44</v>
      </c>
      <c r="O1235" s="91"/>
      <c r="P1235" s="244">
        <f>O1235*H1235</f>
        <v>0</v>
      </c>
      <c r="Q1235" s="244">
        <v>0</v>
      </c>
      <c r="R1235" s="244">
        <f>Q1235*H1235</f>
        <v>0</v>
      </c>
      <c r="S1235" s="244">
        <v>0</v>
      </c>
      <c r="T1235" s="245">
        <f>S1235*H1235</f>
        <v>0</v>
      </c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R1235" s="246" t="s">
        <v>234</v>
      </c>
      <c r="AT1235" s="246" t="s">
        <v>221</v>
      </c>
      <c r="AU1235" s="246" t="s">
        <v>234</v>
      </c>
      <c r="AY1235" s="15" t="s">
        <v>209</v>
      </c>
      <c r="BE1235" s="138">
        <f>IF(N1235="základní",J1235,0)</f>
        <v>0</v>
      </c>
      <c r="BF1235" s="138">
        <f>IF(N1235="snížená",J1235,0)</f>
        <v>0</v>
      </c>
      <c r="BG1235" s="138">
        <f>IF(N1235="zákl. přenesená",J1235,0)</f>
        <v>0</v>
      </c>
      <c r="BH1235" s="138">
        <f>IF(N1235="sníž. přenesená",J1235,0)</f>
        <v>0</v>
      </c>
      <c r="BI1235" s="138">
        <f>IF(N1235="nulová",J1235,0)</f>
        <v>0</v>
      </c>
      <c r="BJ1235" s="15" t="s">
        <v>84</v>
      </c>
      <c r="BK1235" s="138">
        <f>ROUND(I1235*H1235,2)</f>
        <v>0</v>
      </c>
      <c r="BL1235" s="15" t="s">
        <v>214</v>
      </c>
      <c r="BM1235" s="246" t="s">
        <v>2497</v>
      </c>
    </row>
    <row r="1236" spans="1:65" s="2" customFormat="1" ht="24.15" customHeight="1">
      <c r="A1236" s="38"/>
      <c r="B1236" s="39"/>
      <c r="C1236" s="234" t="s">
        <v>2498</v>
      </c>
      <c r="D1236" s="234" t="s">
        <v>210</v>
      </c>
      <c r="E1236" s="235" t="s">
        <v>386</v>
      </c>
      <c r="F1236" s="236" t="s">
        <v>387</v>
      </c>
      <c r="G1236" s="237" t="s">
        <v>246</v>
      </c>
      <c r="H1236" s="238">
        <v>1</v>
      </c>
      <c r="I1236" s="239"/>
      <c r="J1236" s="240">
        <f>ROUND(I1236*H1236,2)</f>
        <v>0</v>
      </c>
      <c r="K1236" s="241"/>
      <c r="L1236" s="41"/>
      <c r="M1236" s="242" t="s">
        <v>1</v>
      </c>
      <c r="N1236" s="243" t="s">
        <v>44</v>
      </c>
      <c r="O1236" s="91"/>
      <c r="P1236" s="244">
        <f>O1236*H1236</f>
        <v>0</v>
      </c>
      <c r="Q1236" s="244">
        <v>0</v>
      </c>
      <c r="R1236" s="244">
        <f>Q1236*H1236</f>
        <v>0</v>
      </c>
      <c r="S1236" s="244">
        <v>0</v>
      </c>
      <c r="T1236" s="245">
        <f>S1236*H1236</f>
        <v>0</v>
      </c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R1236" s="246" t="s">
        <v>214</v>
      </c>
      <c r="AT1236" s="246" t="s">
        <v>210</v>
      </c>
      <c r="AU1236" s="246" t="s">
        <v>234</v>
      </c>
      <c r="AY1236" s="15" t="s">
        <v>209</v>
      </c>
      <c r="BE1236" s="138">
        <f>IF(N1236="základní",J1236,0)</f>
        <v>0</v>
      </c>
      <c r="BF1236" s="138">
        <f>IF(N1236="snížená",J1236,0)</f>
        <v>0</v>
      </c>
      <c r="BG1236" s="138">
        <f>IF(N1236="zákl. přenesená",J1236,0)</f>
        <v>0</v>
      </c>
      <c r="BH1236" s="138">
        <f>IF(N1236="sníž. přenesená",J1236,0)</f>
        <v>0</v>
      </c>
      <c r="BI1236" s="138">
        <f>IF(N1236="nulová",J1236,0)</f>
        <v>0</v>
      </c>
      <c r="BJ1236" s="15" t="s">
        <v>84</v>
      </c>
      <c r="BK1236" s="138">
        <f>ROUND(I1236*H1236,2)</f>
        <v>0</v>
      </c>
      <c r="BL1236" s="15" t="s">
        <v>214</v>
      </c>
      <c r="BM1236" s="246" t="s">
        <v>2499</v>
      </c>
    </row>
    <row r="1237" spans="1:65" s="2" customFormat="1" ht="21.75" customHeight="1">
      <c r="A1237" s="38"/>
      <c r="B1237" s="39"/>
      <c r="C1237" s="247" t="s">
        <v>2500</v>
      </c>
      <c r="D1237" s="247" t="s">
        <v>221</v>
      </c>
      <c r="E1237" s="248" t="s">
        <v>390</v>
      </c>
      <c r="F1237" s="249" t="s">
        <v>391</v>
      </c>
      <c r="G1237" s="250" t="s">
        <v>392</v>
      </c>
      <c r="H1237" s="251">
        <v>1</v>
      </c>
      <c r="I1237" s="252"/>
      <c r="J1237" s="253">
        <f>ROUND(I1237*H1237,2)</f>
        <v>0</v>
      </c>
      <c r="K1237" s="254"/>
      <c r="L1237" s="255"/>
      <c r="M1237" s="256" t="s">
        <v>1</v>
      </c>
      <c r="N1237" s="257" t="s">
        <v>44</v>
      </c>
      <c r="O1237" s="91"/>
      <c r="P1237" s="244">
        <f>O1237*H1237</f>
        <v>0</v>
      </c>
      <c r="Q1237" s="244">
        <v>0</v>
      </c>
      <c r="R1237" s="244">
        <f>Q1237*H1237</f>
        <v>0</v>
      </c>
      <c r="S1237" s="244">
        <v>0</v>
      </c>
      <c r="T1237" s="245">
        <f>S1237*H1237</f>
        <v>0</v>
      </c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R1237" s="246" t="s">
        <v>234</v>
      </c>
      <c r="AT1237" s="246" t="s">
        <v>221</v>
      </c>
      <c r="AU1237" s="246" t="s">
        <v>234</v>
      </c>
      <c r="AY1237" s="15" t="s">
        <v>209</v>
      </c>
      <c r="BE1237" s="138">
        <f>IF(N1237="základní",J1237,0)</f>
        <v>0</v>
      </c>
      <c r="BF1237" s="138">
        <f>IF(N1237="snížená",J1237,0)</f>
        <v>0</v>
      </c>
      <c r="BG1237" s="138">
        <f>IF(N1237="zákl. přenesená",J1237,0)</f>
        <v>0</v>
      </c>
      <c r="BH1237" s="138">
        <f>IF(N1237="sníž. přenesená",J1237,0)</f>
        <v>0</v>
      </c>
      <c r="BI1237" s="138">
        <f>IF(N1237="nulová",J1237,0)</f>
        <v>0</v>
      </c>
      <c r="BJ1237" s="15" t="s">
        <v>84</v>
      </c>
      <c r="BK1237" s="138">
        <f>ROUND(I1237*H1237,2)</f>
        <v>0</v>
      </c>
      <c r="BL1237" s="15" t="s">
        <v>214</v>
      </c>
      <c r="BM1237" s="246" t="s">
        <v>2501</v>
      </c>
    </row>
    <row r="1238" spans="1:65" s="2" customFormat="1" ht="16.5" customHeight="1">
      <c r="A1238" s="38"/>
      <c r="B1238" s="39"/>
      <c r="C1238" s="247" t="s">
        <v>2502</v>
      </c>
      <c r="D1238" s="247" t="s">
        <v>221</v>
      </c>
      <c r="E1238" s="248" t="s">
        <v>395</v>
      </c>
      <c r="F1238" s="249" t="s">
        <v>396</v>
      </c>
      <c r="G1238" s="250" t="s">
        <v>239</v>
      </c>
      <c r="H1238" s="251">
        <v>1</v>
      </c>
      <c r="I1238" s="252"/>
      <c r="J1238" s="253">
        <f>ROUND(I1238*H1238,2)</f>
        <v>0</v>
      </c>
      <c r="K1238" s="254"/>
      <c r="L1238" s="255"/>
      <c r="M1238" s="256" t="s">
        <v>1</v>
      </c>
      <c r="N1238" s="257" t="s">
        <v>44</v>
      </c>
      <c r="O1238" s="91"/>
      <c r="P1238" s="244">
        <f>O1238*H1238</f>
        <v>0</v>
      </c>
      <c r="Q1238" s="244">
        <v>1E-05</v>
      </c>
      <c r="R1238" s="244">
        <f>Q1238*H1238</f>
        <v>1E-05</v>
      </c>
      <c r="S1238" s="244">
        <v>0</v>
      </c>
      <c r="T1238" s="245">
        <f>S1238*H1238</f>
        <v>0</v>
      </c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38"/>
      <c r="AR1238" s="246" t="s">
        <v>234</v>
      </c>
      <c r="AT1238" s="246" t="s">
        <v>221</v>
      </c>
      <c r="AU1238" s="246" t="s">
        <v>234</v>
      </c>
      <c r="AY1238" s="15" t="s">
        <v>209</v>
      </c>
      <c r="BE1238" s="138">
        <f>IF(N1238="základní",J1238,0)</f>
        <v>0</v>
      </c>
      <c r="BF1238" s="138">
        <f>IF(N1238="snížená",J1238,0)</f>
        <v>0</v>
      </c>
      <c r="BG1238" s="138">
        <f>IF(N1238="zákl. přenesená",J1238,0)</f>
        <v>0</v>
      </c>
      <c r="BH1238" s="138">
        <f>IF(N1238="sníž. přenesená",J1238,0)</f>
        <v>0</v>
      </c>
      <c r="BI1238" s="138">
        <f>IF(N1238="nulová",J1238,0)</f>
        <v>0</v>
      </c>
      <c r="BJ1238" s="15" t="s">
        <v>84</v>
      </c>
      <c r="BK1238" s="138">
        <f>ROUND(I1238*H1238,2)</f>
        <v>0</v>
      </c>
      <c r="BL1238" s="15" t="s">
        <v>214</v>
      </c>
      <c r="BM1238" s="246" t="s">
        <v>2503</v>
      </c>
    </row>
    <row r="1239" spans="1:65" s="2" customFormat="1" ht="16.5" customHeight="1">
      <c r="A1239" s="38"/>
      <c r="B1239" s="39"/>
      <c r="C1239" s="247" t="s">
        <v>2504</v>
      </c>
      <c r="D1239" s="247" t="s">
        <v>221</v>
      </c>
      <c r="E1239" s="248" t="s">
        <v>2505</v>
      </c>
      <c r="F1239" s="249" t="s">
        <v>1480</v>
      </c>
      <c r="G1239" s="250" t="s">
        <v>239</v>
      </c>
      <c r="H1239" s="251">
        <v>1</v>
      </c>
      <c r="I1239" s="252"/>
      <c r="J1239" s="253">
        <f>ROUND(I1239*H1239,2)</f>
        <v>0</v>
      </c>
      <c r="K1239" s="254"/>
      <c r="L1239" s="255"/>
      <c r="M1239" s="256" t="s">
        <v>1</v>
      </c>
      <c r="N1239" s="257" t="s">
        <v>44</v>
      </c>
      <c r="O1239" s="91"/>
      <c r="P1239" s="244">
        <f>O1239*H1239</f>
        <v>0</v>
      </c>
      <c r="Q1239" s="244">
        <v>0</v>
      </c>
      <c r="R1239" s="244">
        <f>Q1239*H1239</f>
        <v>0</v>
      </c>
      <c r="S1239" s="244">
        <v>0</v>
      </c>
      <c r="T1239" s="245">
        <f>S1239*H1239</f>
        <v>0</v>
      </c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R1239" s="246" t="s">
        <v>234</v>
      </c>
      <c r="AT1239" s="246" t="s">
        <v>221</v>
      </c>
      <c r="AU1239" s="246" t="s">
        <v>234</v>
      </c>
      <c r="AY1239" s="15" t="s">
        <v>209</v>
      </c>
      <c r="BE1239" s="138">
        <f>IF(N1239="základní",J1239,0)</f>
        <v>0</v>
      </c>
      <c r="BF1239" s="138">
        <f>IF(N1239="snížená",J1239,0)</f>
        <v>0</v>
      </c>
      <c r="BG1239" s="138">
        <f>IF(N1239="zákl. přenesená",J1239,0)</f>
        <v>0</v>
      </c>
      <c r="BH1239" s="138">
        <f>IF(N1239="sníž. přenesená",J1239,0)</f>
        <v>0</v>
      </c>
      <c r="BI1239" s="138">
        <f>IF(N1239="nulová",J1239,0)</f>
        <v>0</v>
      </c>
      <c r="BJ1239" s="15" t="s">
        <v>84</v>
      </c>
      <c r="BK1239" s="138">
        <f>ROUND(I1239*H1239,2)</f>
        <v>0</v>
      </c>
      <c r="BL1239" s="15" t="s">
        <v>214</v>
      </c>
      <c r="BM1239" s="246" t="s">
        <v>2506</v>
      </c>
    </row>
    <row r="1240" spans="1:65" s="2" customFormat="1" ht="16.5" customHeight="1">
      <c r="A1240" s="38"/>
      <c r="B1240" s="39"/>
      <c r="C1240" s="234" t="s">
        <v>2507</v>
      </c>
      <c r="D1240" s="234" t="s">
        <v>210</v>
      </c>
      <c r="E1240" s="235" t="s">
        <v>403</v>
      </c>
      <c r="F1240" s="236" t="s">
        <v>404</v>
      </c>
      <c r="G1240" s="237" t="s">
        <v>239</v>
      </c>
      <c r="H1240" s="238">
        <v>1</v>
      </c>
      <c r="I1240" s="239"/>
      <c r="J1240" s="240">
        <f>ROUND(I1240*H1240,2)</f>
        <v>0</v>
      </c>
      <c r="K1240" s="241"/>
      <c r="L1240" s="41"/>
      <c r="M1240" s="242" t="s">
        <v>1</v>
      </c>
      <c r="N1240" s="243" t="s">
        <v>44</v>
      </c>
      <c r="O1240" s="91"/>
      <c r="P1240" s="244">
        <f>O1240*H1240</f>
        <v>0</v>
      </c>
      <c r="Q1240" s="244">
        <v>0</v>
      </c>
      <c r="R1240" s="244">
        <f>Q1240*H1240</f>
        <v>0</v>
      </c>
      <c r="S1240" s="244">
        <v>0</v>
      </c>
      <c r="T1240" s="245">
        <f>S1240*H1240</f>
        <v>0</v>
      </c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R1240" s="246" t="s">
        <v>214</v>
      </c>
      <c r="AT1240" s="246" t="s">
        <v>210</v>
      </c>
      <c r="AU1240" s="246" t="s">
        <v>234</v>
      </c>
      <c r="AY1240" s="15" t="s">
        <v>209</v>
      </c>
      <c r="BE1240" s="138">
        <f>IF(N1240="základní",J1240,0)</f>
        <v>0</v>
      </c>
      <c r="BF1240" s="138">
        <f>IF(N1240="snížená",J1240,0)</f>
        <v>0</v>
      </c>
      <c r="BG1240" s="138">
        <f>IF(N1240="zákl. přenesená",J1240,0)</f>
        <v>0</v>
      </c>
      <c r="BH1240" s="138">
        <f>IF(N1240="sníž. přenesená",J1240,0)</f>
        <v>0</v>
      </c>
      <c r="BI1240" s="138">
        <f>IF(N1240="nulová",J1240,0)</f>
        <v>0</v>
      </c>
      <c r="BJ1240" s="15" t="s">
        <v>84</v>
      </c>
      <c r="BK1240" s="138">
        <f>ROUND(I1240*H1240,2)</f>
        <v>0</v>
      </c>
      <c r="BL1240" s="15" t="s">
        <v>214</v>
      </c>
      <c r="BM1240" s="246" t="s">
        <v>2508</v>
      </c>
    </row>
    <row r="1241" spans="1:65" s="2" customFormat="1" ht="16.5" customHeight="1">
      <c r="A1241" s="38"/>
      <c r="B1241" s="39"/>
      <c r="C1241" s="247" t="s">
        <v>2509</v>
      </c>
      <c r="D1241" s="247" t="s">
        <v>221</v>
      </c>
      <c r="E1241" s="248" t="s">
        <v>1067</v>
      </c>
      <c r="F1241" s="249" t="s">
        <v>1068</v>
      </c>
      <c r="G1241" s="250" t="s">
        <v>239</v>
      </c>
      <c r="H1241" s="251">
        <v>1</v>
      </c>
      <c r="I1241" s="252"/>
      <c r="J1241" s="253">
        <f>ROUND(I1241*H1241,2)</f>
        <v>0</v>
      </c>
      <c r="K1241" s="254"/>
      <c r="L1241" s="255"/>
      <c r="M1241" s="256" t="s">
        <v>1</v>
      </c>
      <c r="N1241" s="257" t="s">
        <v>44</v>
      </c>
      <c r="O1241" s="91"/>
      <c r="P1241" s="244">
        <f>O1241*H1241</f>
        <v>0</v>
      </c>
      <c r="Q1241" s="244">
        <v>0</v>
      </c>
      <c r="R1241" s="244">
        <f>Q1241*H1241</f>
        <v>0</v>
      </c>
      <c r="S1241" s="244">
        <v>0</v>
      </c>
      <c r="T1241" s="245">
        <f>S1241*H1241</f>
        <v>0</v>
      </c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R1241" s="246" t="s">
        <v>234</v>
      </c>
      <c r="AT1241" s="246" t="s">
        <v>221</v>
      </c>
      <c r="AU1241" s="246" t="s">
        <v>234</v>
      </c>
      <c r="AY1241" s="15" t="s">
        <v>209</v>
      </c>
      <c r="BE1241" s="138">
        <f>IF(N1241="základní",J1241,0)</f>
        <v>0</v>
      </c>
      <c r="BF1241" s="138">
        <f>IF(N1241="snížená",J1241,0)</f>
        <v>0</v>
      </c>
      <c r="BG1241" s="138">
        <f>IF(N1241="zákl. přenesená",J1241,0)</f>
        <v>0</v>
      </c>
      <c r="BH1241" s="138">
        <f>IF(N1241="sníž. přenesená",J1241,0)</f>
        <v>0</v>
      </c>
      <c r="BI1241" s="138">
        <f>IF(N1241="nulová",J1241,0)</f>
        <v>0</v>
      </c>
      <c r="BJ1241" s="15" t="s">
        <v>84</v>
      </c>
      <c r="BK1241" s="138">
        <f>ROUND(I1241*H1241,2)</f>
        <v>0</v>
      </c>
      <c r="BL1241" s="15" t="s">
        <v>214</v>
      </c>
      <c r="BM1241" s="246" t="s">
        <v>2510</v>
      </c>
    </row>
    <row r="1242" spans="1:63" s="12" customFormat="1" ht="22.8" customHeight="1">
      <c r="A1242" s="12"/>
      <c r="B1242" s="220"/>
      <c r="C1242" s="221"/>
      <c r="D1242" s="222" t="s">
        <v>78</v>
      </c>
      <c r="E1242" s="258" t="s">
        <v>2511</v>
      </c>
      <c r="F1242" s="258" t="s">
        <v>2512</v>
      </c>
      <c r="G1242" s="221"/>
      <c r="H1242" s="221"/>
      <c r="I1242" s="224"/>
      <c r="J1242" s="259">
        <f>BK1242</f>
        <v>0</v>
      </c>
      <c r="K1242" s="221"/>
      <c r="L1242" s="226"/>
      <c r="M1242" s="227"/>
      <c r="N1242" s="228"/>
      <c r="O1242" s="228"/>
      <c r="P1242" s="229">
        <f>P1243+SUM(P1244:P1247)</f>
        <v>0</v>
      </c>
      <c r="Q1242" s="228"/>
      <c r="R1242" s="229">
        <f>R1243+SUM(R1244:R1247)</f>
        <v>6.8146792000000005</v>
      </c>
      <c r="S1242" s="228"/>
      <c r="T1242" s="230">
        <f>T1243+SUM(T1244:T1247)</f>
        <v>0.6</v>
      </c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R1242" s="231" t="s">
        <v>84</v>
      </c>
      <c r="AT1242" s="232" t="s">
        <v>78</v>
      </c>
      <c r="AU1242" s="232" t="s">
        <v>84</v>
      </c>
      <c r="AY1242" s="231" t="s">
        <v>209</v>
      </c>
      <c r="BK1242" s="233">
        <f>BK1243+SUM(BK1244:BK1247)</f>
        <v>0</v>
      </c>
    </row>
    <row r="1243" spans="1:65" s="2" customFormat="1" ht="24.15" customHeight="1">
      <c r="A1243" s="38"/>
      <c r="B1243" s="39"/>
      <c r="C1243" s="234" t="s">
        <v>2513</v>
      </c>
      <c r="D1243" s="234" t="s">
        <v>210</v>
      </c>
      <c r="E1243" s="235" t="s">
        <v>2514</v>
      </c>
      <c r="F1243" s="236" t="s">
        <v>2515</v>
      </c>
      <c r="G1243" s="237" t="s">
        <v>259</v>
      </c>
      <c r="H1243" s="238">
        <v>0.44</v>
      </c>
      <c r="I1243" s="239"/>
      <c r="J1243" s="240">
        <f>ROUND(I1243*H1243,2)</f>
        <v>0</v>
      </c>
      <c r="K1243" s="241"/>
      <c r="L1243" s="41"/>
      <c r="M1243" s="242" t="s">
        <v>1</v>
      </c>
      <c r="N1243" s="243" t="s">
        <v>44</v>
      </c>
      <c r="O1243" s="91"/>
      <c r="P1243" s="244">
        <f>O1243*H1243</f>
        <v>0</v>
      </c>
      <c r="Q1243" s="244">
        <v>0.00193</v>
      </c>
      <c r="R1243" s="244">
        <f>Q1243*H1243</f>
        <v>0.0008492</v>
      </c>
      <c r="S1243" s="244">
        <v>0</v>
      </c>
      <c r="T1243" s="245">
        <f>S1243*H1243</f>
        <v>0</v>
      </c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R1243" s="246" t="s">
        <v>214</v>
      </c>
      <c r="AT1243" s="246" t="s">
        <v>210</v>
      </c>
      <c r="AU1243" s="246" t="s">
        <v>103</v>
      </c>
      <c r="AY1243" s="15" t="s">
        <v>209</v>
      </c>
      <c r="BE1243" s="138">
        <f>IF(N1243="základní",J1243,0)</f>
        <v>0</v>
      </c>
      <c r="BF1243" s="138">
        <f>IF(N1243="snížená",J1243,0)</f>
        <v>0</v>
      </c>
      <c r="BG1243" s="138">
        <f>IF(N1243="zákl. přenesená",J1243,0)</f>
        <v>0</v>
      </c>
      <c r="BH1243" s="138">
        <f>IF(N1243="sníž. přenesená",J1243,0)</f>
        <v>0</v>
      </c>
      <c r="BI1243" s="138">
        <f>IF(N1243="nulová",J1243,0)</f>
        <v>0</v>
      </c>
      <c r="BJ1243" s="15" t="s">
        <v>84</v>
      </c>
      <c r="BK1243" s="138">
        <f>ROUND(I1243*H1243,2)</f>
        <v>0</v>
      </c>
      <c r="BL1243" s="15" t="s">
        <v>214</v>
      </c>
      <c r="BM1243" s="246" t="s">
        <v>2516</v>
      </c>
    </row>
    <row r="1244" spans="1:65" s="2" customFormat="1" ht="16.5" customHeight="1">
      <c r="A1244" s="38"/>
      <c r="B1244" s="39"/>
      <c r="C1244" s="234" t="s">
        <v>2517</v>
      </c>
      <c r="D1244" s="234" t="s">
        <v>210</v>
      </c>
      <c r="E1244" s="235" t="s">
        <v>2518</v>
      </c>
      <c r="F1244" s="236" t="s">
        <v>2519</v>
      </c>
      <c r="G1244" s="237" t="s">
        <v>239</v>
      </c>
      <c r="H1244" s="238">
        <v>12</v>
      </c>
      <c r="I1244" s="239"/>
      <c r="J1244" s="240">
        <f>ROUND(I1244*H1244,2)</f>
        <v>0</v>
      </c>
      <c r="K1244" s="241"/>
      <c r="L1244" s="41"/>
      <c r="M1244" s="242" t="s">
        <v>1</v>
      </c>
      <c r="N1244" s="243" t="s">
        <v>44</v>
      </c>
      <c r="O1244" s="91"/>
      <c r="P1244" s="244">
        <f>O1244*H1244</f>
        <v>0</v>
      </c>
      <c r="Q1244" s="244">
        <v>0.0099</v>
      </c>
      <c r="R1244" s="244">
        <f>Q1244*H1244</f>
        <v>0.11880000000000002</v>
      </c>
      <c r="S1244" s="244">
        <v>0</v>
      </c>
      <c r="T1244" s="245">
        <f>S1244*H1244</f>
        <v>0</v>
      </c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  <c r="AR1244" s="246" t="s">
        <v>218</v>
      </c>
      <c r="AT1244" s="246" t="s">
        <v>210</v>
      </c>
      <c r="AU1244" s="246" t="s">
        <v>103</v>
      </c>
      <c r="AY1244" s="15" t="s">
        <v>209</v>
      </c>
      <c r="BE1244" s="138">
        <f>IF(N1244="základní",J1244,0)</f>
        <v>0</v>
      </c>
      <c r="BF1244" s="138">
        <f>IF(N1244="snížená",J1244,0)</f>
        <v>0</v>
      </c>
      <c r="BG1244" s="138">
        <f>IF(N1244="zákl. přenesená",J1244,0)</f>
        <v>0</v>
      </c>
      <c r="BH1244" s="138">
        <f>IF(N1244="sníž. přenesená",J1244,0)</f>
        <v>0</v>
      </c>
      <c r="BI1244" s="138">
        <f>IF(N1244="nulová",J1244,0)</f>
        <v>0</v>
      </c>
      <c r="BJ1244" s="15" t="s">
        <v>84</v>
      </c>
      <c r="BK1244" s="138">
        <f>ROUND(I1244*H1244,2)</f>
        <v>0</v>
      </c>
      <c r="BL1244" s="15" t="s">
        <v>218</v>
      </c>
      <c r="BM1244" s="246" t="s">
        <v>2520</v>
      </c>
    </row>
    <row r="1245" spans="1:65" s="2" customFormat="1" ht="16.5" customHeight="1">
      <c r="A1245" s="38"/>
      <c r="B1245" s="39"/>
      <c r="C1245" s="247" t="s">
        <v>2521</v>
      </c>
      <c r="D1245" s="247" t="s">
        <v>221</v>
      </c>
      <c r="E1245" s="248" t="s">
        <v>2522</v>
      </c>
      <c r="F1245" s="249" t="s">
        <v>2523</v>
      </c>
      <c r="G1245" s="250" t="s">
        <v>2524</v>
      </c>
      <c r="H1245" s="251">
        <v>1</v>
      </c>
      <c r="I1245" s="252"/>
      <c r="J1245" s="253">
        <f>ROUND(I1245*H1245,2)</f>
        <v>0</v>
      </c>
      <c r="K1245" s="254"/>
      <c r="L1245" s="255"/>
      <c r="M1245" s="256" t="s">
        <v>1</v>
      </c>
      <c r="N1245" s="257" t="s">
        <v>44</v>
      </c>
      <c r="O1245" s="91"/>
      <c r="P1245" s="244">
        <f>O1245*H1245</f>
        <v>0</v>
      </c>
      <c r="Q1245" s="244">
        <v>0.00105</v>
      </c>
      <c r="R1245" s="244">
        <f>Q1245*H1245</f>
        <v>0.00105</v>
      </c>
      <c r="S1245" s="244">
        <v>0</v>
      </c>
      <c r="T1245" s="245">
        <f>S1245*H1245</f>
        <v>0</v>
      </c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R1245" s="246" t="s">
        <v>225</v>
      </c>
      <c r="AT1245" s="246" t="s">
        <v>221</v>
      </c>
      <c r="AU1245" s="246" t="s">
        <v>103</v>
      </c>
      <c r="AY1245" s="15" t="s">
        <v>209</v>
      </c>
      <c r="BE1245" s="138">
        <f>IF(N1245="základní",J1245,0)</f>
        <v>0</v>
      </c>
      <c r="BF1245" s="138">
        <f>IF(N1245="snížená",J1245,0)</f>
        <v>0</v>
      </c>
      <c r="BG1245" s="138">
        <f>IF(N1245="zákl. přenesená",J1245,0)</f>
        <v>0</v>
      </c>
      <c r="BH1245" s="138">
        <f>IF(N1245="sníž. přenesená",J1245,0)</f>
        <v>0</v>
      </c>
      <c r="BI1245" s="138">
        <f>IF(N1245="nulová",J1245,0)</f>
        <v>0</v>
      </c>
      <c r="BJ1245" s="15" t="s">
        <v>84</v>
      </c>
      <c r="BK1245" s="138">
        <f>ROUND(I1245*H1245,2)</f>
        <v>0</v>
      </c>
      <c r="BL1245" s="15" t="s">
        <v>218</v>
      </c>
      <c r="BM1245" s="246" t="s">
        <v>2525</v>
      </c>
    </row>
    <row r="1246" spans="1:65" s="2" customFormat="1" ht="16.5" customHeight="1">
      <c r="A1246" s="38"/>
      <c r="B1246" s="39"/>
      <c r="C1246" s="247" t="s">
        <v>2526</v>
      </c>
      <c r="D1246" s="247" t="s">
        <v>221</v>
      </c>
      <c r="E1246" s="248" t="s">
        <v>2527</v>
      </c>
      <c r="F1246" s="249" t="s">
        <v>2528</v>
      </c>
      <c r="G1246" s="250" t="s">
        <v>2529</v>
      </c>
      <c r="H1246" s="251">
        <v>1</v>
      </c>
      <c r="I1246" s="252"/>
      <c r="J1246" s="253">
        <f>ROUND(I1246*H1246,2)</f>
        <v>0</v>
      </c>
      <c r="K1246" s="254"/>
      <c r="L1246" s="255"/>
      <c r="M1246" s="256" t="s">
        <v>1</v>
      </c>
      <c r="N1246" s="257" t="s">
        <v>44</v>
      </c>
      <c r="O1246" s="91"/>
      <c r="P1246" s="244">
        <f>O1246*H1246</f>
        <v>0</v>
      </c>
      <c r="Q1246" s="244">
        <v>0.00144</v>
      </c>
      <c r="R1246" s="244">
        <f>Q1246*H1246</f>
        <v>0.00144</v>
      </c>
      <c r="S1246" s="244">
        <v>0</v>
      </c>
      <c r="T1246" s="245">
        <f>S1246*H1246</f>
        <v>0</v>
      </c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R1246" s="246" t="s">
        <v>225</v>
      </c>
      <c r="AT1246" s="246" t="s">
        <v>221</v>
      </c>
      <c r="AU1246" s="246" t="s">
        <v>103</v>
      </c>
      <c r="AY1246" s="15" t="s">
        <v>209</v>
      </c>
      <c r="BE1246" s="138">
        <f>IF(N1246="základní",J1246,0)</f>
        <v>0</v>
      </c>
      <c r="BF1246" s="138">
        <f>IF(N1246="snížená",J1246,0)</f>
        <v>0</v>
      </c>
      <c r="BG1246" s="138">
        <f>IF(N1246="zákl. přenesená",J1246,0)</f>
        <v>0</v>
      </c>
      <c r="BH1246" s="138">
        <f>IF(N1246="sníž. přenesená",J1246,0)</f>
        <v>0</v>
      </c>
      <c r="BI1246" s="138">
        <f>IF(N1246="nulová",J1246,0)</f>
        <v>0</v>
      </c>
      <c r="BJ1246" s="15" t="s">
        <v>84</v>
      </c>
      <c r="BK1246" s="138">
        <f>ROUND(I1246*H1246,2)</f>
        <v>0</v>
      </c>
      <c r="BL1246" s="15" t="s">
        <v>218</v>
      </c>
      <c r="BM1246" s="246" t="s">
        <v>2530</v>
      </c>
    </row>
    <row r="1247" spans="1:63" s="12" customFormat="1" ht="20.85" customHeight="1">
      <c r="A1247" s="12"/>
      <c r="B1247" s="220"/>
      <c r="C1247" s="221"/>
      <c r="D1247" s="222" t="s">
        <v>78</v>
      </c>
      <c r="E1247" s="258" t="s">
        <v>2531</v>
      </c>
      <c r="F1247" s="258" t="s">
        <v>2532</v>
      </c>
      <c r="G1247" s="221"/>
      <c r="H1247" s="221"/>
      <c r="I1247" s="224"/>
      <c r="J1247" s="259">
        <f>BK1247</f>
        <v>0</v>
      </c>
      <c r="K1247" s="221"/>
      <c r="L1247" s="226"/>
      <c r="M1247" s="227"/>
      <c r="N1247" s="228"/>
      <c r="O1247" s="228"/>
      <c r="P1247" s="229">
        <f>P1248+SUM(P1249:P1262)</f>
        <v>0</v>
      </c>
      <c r="Q1247" s="228"/>
      <c r="R1247" s="229">
        <f>R1248+SUM(R1249:R1262)</f>
        <v>6.69254</v>
      </c>
      <c r="S1247" s="228"/>
      <c r="T1247" s="230">
        <f>T1248+SUM(T1249:T1262)</f>
        <v>0.6</v>
      </c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R1247" s="231" t="s">
        <v>84</v>
      </c>
      <c r="AT1247" s="232" t="s">
        <v>78</v>
      </c>
      <c r="AU1247" s="232" t="s">
        <v>103</v>
      </c>
      <c r="AY1247" s="231" t="s">
        <v>209</v>
      </c>
      <c r="BK1247" s="233">
        <f>BK1248+SUM(BK1249:BK1262)</f>
        <v>0</v>
      </c>
    </row>
    <row r="1248" spans="1:65" s="2" customFormat="1" ht="16.5" customHeight="1">
      <c r="A1248" s="38"/>
      <c r="B1248" s="39"/>
      <c r="C1248" s="247" t="s">
        <v>2533</v>
      </c>
      <c r="D1248" s="247" t="s">
        <v>221</v>
      </c>
      <c r="E1248" s="248" t="s">
        <v>2534</v>
      </c>
      <c r="F1248" s="249" t="s">
        <v>2535</v>
      </c>
      <c r="G1248" s="250" t="s">
        <v>2536</v>
      </c>
      <c r="H1248" s="251">
        <v>13</v>
      </c>
      <c r="I1248" s="252"/>
      <c r="J1248" s="253">
        <f>ROUND(I1248*H1248,2)</f>
        <v>0</v>
      </c>
      <c r="K1248" s="254"/>
      <c r="L1248" s="255"/>
      <c r="M1248" s="256" t="s">
        <v>1</v>
      </c>
      <c r="N1248" s="257" t="s">
        <v>44</v>
      </c>
      <c r="O1248" s="91"/>
      <c r="P1248" s="244">
        <f>O1248*H1248</f>
        <v>0</v>
      </c>
      <c r="Q1248" s="244">
        <v>0</v>
      </c>
      <c r="R1248" s="244">
        <f>Q1248*H1248</f>
        <v>0</v>
      </c>
      <c r="S1248" s="244">
        <v>0</v>
      </c>
      <c r="T1248" s="245">
        <f>S1248*H1248</f>
        <v>0</v>
      </c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38"/>
      <c r="AR1248" s="246" t="s">
        <v>234</v>
      </c>
      <c r="AT1248" s="246" t="s">
        <v>221</v>
      </c>
      <c r="AU1248" s="246" t="s">
        <v>220</v>
      </c>
      <c r="AY1248" s="15" t="s">
        <v>209</v>
      </c>
      <c r="BE1248" s="138">
        <f>IF(N1248="základní",J1248,0)</f>
        <v>0</v>
      </c>
      <c r="BF1248" s="138">
        <f>IF(N1248="snížená",J1248,0)</f>
        <v>0</v>
      </c>
      <c r="BG1248" s="138">
        <f>IF(N1248="zákl. přenesená",J1248,0)</f>
        <v>0</v>
      </c>
      <c r="BH1248" s="138">
        <f>IF(N1248="sníž. přenesená",J1248,0)</f>
        <v>0</v>
      </c>
      <c r="BI1248" s="138">
        <f>IF(N1248="nulová",J1248,0)</f>
        <v>0</v>
      </c>
      <c r="BJ1248" s="15" t="s">
        <v>84</v>
      </c>
      <c r="BK1248" s="138">
        <f>ROUND(I1248*H1248,2)</f>
        <v>0</v>
      </c>
      <c r="BL1248" s="15" t="s">
        <v>214</v>
      </c>
      <c r="BM1248" s="246" t="s">
        <v>2537</v>
      </c>
    </row>
    <row r="1249" spans="1:65" s="2" customFormat="1" ht="16.5" customHeight="1">
      <c r="A1249" s="38"/>
      <c r="B1249" s="39"/>
      <c r="C1249" s="234" t="s">
        <v>2538</v>
      </c>
      <c r="D1249" s="234" t="s">
        <v>210</v>
      </c>
      <c r="E1249" s="235" t="s">
        <v>2539</v>
      </c>
      <c r="F1249" s="236" t="s">
        <v>2540</v>
      </c>
      <c r="G1249" s="237" t="s">
        <v>239</v>
      </c>
      <c r="H1249" s="238">
        <v>13</v>
      </c>
      <c r="I1249" s="239"/>
      <c r="J1249" s="240">
        <f>ROUND(I1249*H1249,2)</f>
        <v>0</v>
      </c>
      <c r="K1249" s="241"/>
      <c r="L1249" s="41"/>
      <c r="M1249" s="242" t="s">
        <v>1</v>
      </c>
      <c r="N1249" s="243" t="s">
        <v>44</v>
      </c>
      <c r="O1249" s="91"/>
      <c r="P1249" s="244">
        <f>O1249*H1249</f>
        <v>0</v>
      </c>
      <c r="Q1249" s="244">
        <v>0</v>
      </c>
      <c r="R1249" s="244">
        <f>Q1249*H1249</f>
        <v>0</v>
      </c>
      <c r="S1249" s="244">
        <v>0</v>
      </c>
      <c r="T1249" s="245">
        <f>S1249*H1249</f>
        <v>0</v>
      </c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R1249" s="246" t="s">
        <v>218</v>
      </c>
      <c r="AT1249" s="246" t="s">
        <v>210</v>
      </c>
      <c r="AU1249" s="246" t="s">
        <v>220</v>
      </c>
      <c r="AY1249" s="15" t="s">
        <v>209</v>
      </c>
      <c r="BE1249" s="138">
        <f>IF(N1249="základní",J1249,0)</f>
        <v>0</v>
      </c>
      <c r="BF1249" s="138">
        <f>IF(N1249="snížená",J1249,0)</f>
        <v>0</v>
      </c>
      <c r="BG1249" s="138">
        <f>IF(N1249="zákl. přenesená",J1249,0)</f>
        <v>0</v>
      </c>
      <c r="BH1249" s="138">
        <f>IF(N1249="sníž. přenesená",J1249,0)</f>
        <v>0</v>
      </c>
      <c r="BI1249" s="138">
        <f>IF(N1249="nulová",J1249,0)</f>
        <v>0</v>
      </c>
      <c r="BJ1249" s="15" t="s">
        <v>84</v>
      </c>
      <c r="BK1249" s="138">
        <f>ROUND(I1249*H1249,2)</f>
        <v>0</v>
      </c>
      <c r="BL1249" s="15" t="s">
        <v>218</v>
      </c>
      <c r="BM1249" s="246" t="s">
        <v>2541</v>
      </c>
    </row>
    <row r="1250" spans="1:65" s="2" customFormat="1" ht="16.5" customHeight="1">
      <c r="A1250" s="38"/>
      <c r="B1250" s="39"/>
      <c r="C1250" s="234" t="s">
        <v>2542</v>
      </c>
      <c r="D1250" s="234" t="s">
        <v>210</v>
      </c>
      <c r="E1250" s="235" t="s">
        <v>2543</v>
      </c>
      <c r="F1250" s="236" t="s">
        <v>2544</v>
      </c>
      <c r="G1250" s="237" t="s">
        <v>239</v>
      </c>
      <c r="H1250" s="238">
        <v>4</v>
      </c>
      <c r="I1250" s="239"/>
      <c r="J1250" s="240">
        <f>ROUND(I1250*H1250,2)</f>
        <v>0</v>
      </c>
      <c r="K1250" s="241"/>
      <c r="L1250" s="41"/>
      <c r="M1250" s="242" t="s">
        <v>1</v>
      </c>
      <c r="N1250" s="243" t="s">
        <v>44</v>
      </c>
      <c r="O1250" s="91"/>
      <c r="P1250" s="244">
        <f>O1250*H1250</f>
        <v>0</v>
      </c>
      <c r="Q1250" s="244">
        <v>0</v>
      </c>
      <c r="R1250" s="244">
        <f>Q1250*H1250</f>
        <v>0</v>
      </c>
      <c r="S1250" s="244">
        <v>0</v>
      </c>
      <c r="T1250" s="245">
        <f>S1250*H1250</f>
        <v>0</v>
      </c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R1250" s="246" t="s">
        <v>218</v>
      </c>
      <c r="AT1250" s="246" t="s">
        <v>210</v>
      </c>
      <c r="AU1250" s="246" t="s">
        <v>220</v>
      </c>
      <c r="AY1250" s="15" t="s">
        <v>209</v>
      </c>
      <c r="BE1250" s="138">
        <f>IF(N1250="základní",J1250,0)</f>
        <v>0</v>
      </c>
      <c r="BF1250" s="138">
        <f>IF(N1250="snížená",J1250,0)</f>
        <v>0</v>
      </c>
      <c r="BG1250" s="138">
        <f>IF(N1250="zákl. přenesená",J1250,0)</f>
        <v>0</v>
      </c>
      <c r="BH1250" s="138">
        <f>IF(N1250="sníž. přenesená",J1250,0)</f>
        <v>0</v>
      </c>
      <c r="BI1250" s="138">
        <f>IF(N1250="nulová",J1250,0)</f>
        <v>0</v>
      </c>
      <c r="BJ1250" s="15" t="s">
        <v>84</v>
      </c>
      <c r="BK1250" s="138">
        <f>ROUND(I1250*H1250,2)</f>
        <v>0</v>
      </c>
      <c r="BL1250" s="15" t="s">
        <v>218</v>
      </c>
      <c r="BM1250" s="246" t="s">
        <v>2545</v>
      </c>
    </row>
    <row r="1251" spans="1:65" s="2" customFormat="1" ht="16.5" customHeight="1">
      <c r="A1251" s="38"/>
      <c r="B1251" s="39"/>
      <c r="C1251" s="247" t="s">
        <v>2546</v>
      </c>
      <c r="D1251" s="247" t="s">
        <v>221</v>
      </c>
      <c r="E1251" s="248" t="s">
        <v>2547</v>
      </c>
      <c r="F1251" s="249" t="s">
        <v>2548</v>
      </c>
      <c r="G1251" s="250" t="s">
        <v>246</v>
      </c>
      <c r="H1251" s="251">
        <v>60</v>
      </c>
      <c r="I1251" s="252"/>
      <c r="J1251" s="253">
        <f>ROUND(I1251*H1251,2)</f>
        <v>0</v>
      </c>
      <c r="K1251" s="254"/>
      <c r="L1251" s="255"/>
      <c r="M1251" s="256" t="s">
        <v>1</v>
      </c>
      <c r="N1251" s="257" t="s">
        <v>44</v>
      </c>
      <c r="O1251" s="91"/>
      <c r="P1251" s="244">
        <f>O1251*H1251</f>
        <v>0</v>
      </c>
      <c r="Q1251" s="244">
        <v>0</v>
      </c>
      <c r="R1251" s="244">
        <f>Q1251*H1251</f>
        <v>0</v>
      </c>
      <c r="S1251" s="244">
        <v>0</v>
      </c>
      <c r="T1251" s="245">
        <f>S1251*H1251</f>
        <v>0</v>
      </c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R1251" s="246" t="s">
        <v>225</v>
      </c>
      <c r="AT1251" s="246" t="s">
        <v>221</v>
      </c>
      <c r="AU1251" s="246" t="s">
        <v>220</v>
      </c>
      <c r="AY1251" s="15" t="s">
        <v>209</v>
      </c>
      <c r="BE1251" s="138">
        <f>IF(N1251="základní",J1251,0)</f>
        <v>0</v>
      </c>
      <c r="BF1251" s="138">
        <f>IF(N1251="snížená",J1251,0)</f>
        <v>0</v>
      </c>
      <c r="BG1251" s="138">
        <f>IF(N1251="zákl. přenesená",J1251,0)</f>
        <v>0</v>
      </c>
      <c r="BH1251" s="138">
        <f>IF(N1251="sníž. přenesená",J1251,0)</f>
        <v>0</v>
      </c>
      <c r="BI1251" s="138">
        <f>IF(N1251="nulová",J1251,0)</f>
        <v>0</v>
      </c>
      <c r="BJ1251" s="15" t="s">
        <v>84</v>
      </c>
      <c r="BK1251" s="138">
        <f>ROUND(I1251*H1251,2)</f>
        <v>0</v>
      </c>
      <c r="BL1251" s="15" t="s">
        <v>218</v>
      </c>
      <c r="BM1251" s="246" t="s">
        <v>2549</v>
      </c>
    </row>
    <row r="1252" spans="1:65" s="2" customFormat="1" ht="16.5" customHeight="1">
      <c r="A1252" s="38"/>
      <c r="B1252" s="39"/>
      <c r="C1252" s="234" t="s">
        <v>2550</v>
      </c>
      <c r="D1252" s="234" t="s">
        <v>210</v>
      </c>
      <c r="E1252" s="235" t="s">
        <v>2551</v>
      </c>
      <c r="F1252" s="236" t="s">
        <v>2552</v>
      </c>
      <c r="G1252" s="237" t="s">
        <v>239</v>
      </c>
      <c r="H1252" s="238">
        <v>4</v>
      </c>
      <c r="I1252" s="239"/>
      <c r="J1252" s="240">
        <f>ROUND(I1252*H1252,2)</f>
        <v>0</v>
      </c>
      <c r="K1252" s="241"/>
      <c r="L1252" s="41"/>
      <c r="M1252" s="242" t="s">
        <v>1</v>
      </c>
      <c r="N1252" s="243" t="s">
        <v>44</v>
      </c>
      <c r="O1252" s="91"/>
      <c r="P1252" s="244">
        <f>O1252*H1252</f>
        <v>0</v>
      </c>
      <c r="Q1252" s="244">
        <v>0</v>
      </c>
      <c r="R1252" s="244">
        <f>Q1252*H1252</f>
        <v>0</v>
      </c>
      <c r="S1252" s="244">
        <v>0</v>
      </c>
      <c r="T1252" s="245">
        <f>S1252*H1252</f>
        <v>0</v>
      </c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38"/>
      <c r="AR1252" s="246" t="s">
        <v>218</v>
      </c>
      <c r="AT1252" s="246" t="s">
        <v>210</v>
      </c>
      <c r="AU1252" s="246" t="s">
        <v>220</v>
      </c>
      <c r="AY1252" s="15" t="s">
        <v>209</v>
      </c>
      <c r="BE1252" s="138">
        <f>IF(N1252="základní",J1252,0)</f>
        <v>0</v>
      </c>
      <c r="BF1252" s="138">
        <f>IF(N1252="snížená",J1252,0)</f>
        <v>0</v>
      </c>
      <c r="BG1252" s="138">
        <f>IF(N1252="zákl. přenesená",J1252,0)</f>
        <v>0</v>
      </c>
      <c r="BH1252" s="138">
        <f>IF(N1252="sníž. přenesená",J1252,0)</f>
        <v>0</v>
      </c>
      <c r="BI1252" s="138">
        <f>IF(N1252="nulová",J1252,0)</f>
        <v>0</v>
      </c>
      <c r="BJ1252" s="15" t="s">
        <v>84</v>
      </c>
      <c r="BK1252" s="138">
        <f>ROUND(I1252*H1252,2)</f>
        <v>0</v>
      </c>
      <c r="BL1252" s="15" t="s">
        <v>218</v>
      </c>
      <c r="BM1252" s="246" t="s">
        <v>2553</v>
      </c>
    </row>
    <row r="1253" spans="1:65" s="2" customFormat="1" ht="16.5" customHeight="1">
      <c r="A1253" s="38"/>
      <c r="B1253" s="39"/>
      <c r="C1253" s="234" t="s">
        <v>2554</v>
      </c>
      <c r="D1253" s="234" t="s">
        <v>210</v>
      </c>
      <c r="E1253" s="235" t="s">
        <v>2555</v>
      </c>
      <c r="F1253" s="236" t="s">
        <v>2556</v>
      </c>
      <c r="G1253" s="237" t="s">
        <v>239</v>
      </c>
      <c r="H1253" s="238">
        <v>6</v>
      </c>
      <c r="I1253" s="239"/>
      <c r="J1253" s="240">
        <f>ROUND(I1253*H1253,2)</f>
        <v>0</v>
      </c>
      <c r="K1253" s="241"/>
      <c r="L1253" s="41"/>
      <c r="M1253" s="242" t="s">
        <v>1</v>
      </c>
      <c r="N1253" s="243" t="s">
        <v>44</v>
      </c>
      <c r="O1253" s="91"/>
      <c r="P1253" s="244">
        <f>O1253*H1253</f>
        <v>0</v>
      </c>
      <c r="Q1253" s="244">
        <v>0</v>
      </c>
      <c r="R1253" s="244">
        <f>Q1253*H1253</f>
        <v>0</v>
      </c>
      <c r="S1253" s="244">
        <v>0</v>
      </c>
      <c r="T1253" s="245">
        <f>S1253*H1253</f>
        <v>0</v>
      </c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38"/>
      <c r="AR1253" s="246" t="s">
        <v>218</v>
      </c>
      <c r="AT1253" s="246" t="s">
        <v>210</v>
      </c>
      <c r="AU1253" s="246" t="s">
        <v>220</v>
      </c>
      <c r="AY1253" s="15" t="s">
        <v>209</v>
      </c>
      <c r="BE1253" s="138">
        <f>IF(N1253="základní",J1253,0)</f>
        <v>0</v>
      </c>
      <c r="BF1253" s="138">
        <f>IF(N1253="snížená",J1253,0)</f>
        <v>0</v>
      </c>
      <c r="BG1253" s="138">
        <f>IF(N1253="zákl. přenesená",J1253,0)</f>
        <v>0</v>
      </c>
      <c r="BH1253" s="138">
        <f>IF(N1253="sníž. přenesená",J1253,0)</f>
        <v>0</v>
      </c>
      <c r="BI1253" s="138">
        <f>IF(N1253="nulová",J1253,0)</f>
        <v>0</v>
      </c>
      <c r="BJ1253" s="15" t="s">
        <v>84</v>
      </c>
      <c r="BK1253" s="138">
        <f>ROUND(I1253*H1253,2)</f>
        <v>0</v>
      </c>
      <c r="BL1253" s="15" t="s">
        <v>218</v>
      </c>
      <c r="BM1253" s="246" t="s">
        <v>2557</v>
      </c>
    </row>
    <row r="1254" spans="1:65" s="2" customFormat="1" ht="16.5" customHeight="1">
      <c r="A1254" s="38"/>
      <c r="B1254" s="39"/>
      <c r="C1254" s="247" t="s">
        <v>2558</v>
      </c>
      <c r="D1254" s="247" t="s">
        <v>221</v>
      </c>
      <c r="E1254" s="248" t="s">
        <v>2559</v>
      </c>
      <c r="F1254" s="249" t="s">
        <v>2560</v>
      </c>
      <c r="G1254" s="250" t="s">
        <v>1</v>
      </c>
      <c r="H1254" s="251">
        <v>4</v>
      </c>
      <c r="I1254" s="252"/>
      <c r="J1254" s="253">
        <f>ROUND(I1254*H1254,2)</f>
        <v>0</v>
      </c>
      <c r="K1254" s="254"/>
      <c r="L1254" s="255"/>
      <c r="M1254" s="256" t="s">
        <v>1</v>
      </c>
      <c r="N1254" s="257" t="s">
        <v>44</v>
      </c>
      <c r="O1254" s="91"/>
      <c r="P1254" s="244">
        <f>O1254*H1254</f>
        <v>0</v>
      </c>
      <c r="Q1254" s="244">
        <v>0</v>
      </c>
      <c r="R1254" s="244">
        <f>Q1254*H1254</f>
        <v>0</v>
      </c>
      <c r="S1254" s="244">
        <v>0</v>
      </c>
      <c r="T1254" s="245">
        <f>S1254*H1254</f>
        <v>0</v>
      </c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38"/>
      <c r="AR1254" s="246" t="s">
        <v>225</v>
      </c>
      <c r="AT1254" s="246" t="s">
        <v>221</v>
      </c>
      <c r="AU1254" s="246" t="s">
        <v>220</v>
      </c>
      <c r="AY1254" s="15" t="s">
        <v>209</v>
      </c>
      <c r="BE1254" s="138">
        <f>IF(N1254="základní",J1254,0)</f>
        <v>0</v>
      </c>
      <c r="BF1254" s="138">
        <f>IF(N1254="snížená",J1254,0)</f>
        <v>0</v>
      </c>
      <c r="BG1254" s="138">
        <f>IF(N1254="zákl. přenesená",J1254,0)</f>
        <v>0</v>
      </c>
      <c r="BH1254" s="138">
        <f>IF(N1254="sníž. přenesená",J1254,0)</f>
        <v>0</v>
      </c>
      <c r="BI1254" s="138">
        <f>IF(N1254="nulová",J1254,0)</f>
        <v>0</v>
      </c>
      <c r="BJ1254" s="15" t="s">
        <v>84</v>
      </c>
      <c r="BK1254" s="138">
        <f>ROUND(I1254*H1254,2)</f>
        <v>0</v>
      </c>
      <c r="BL1254" s="15" t="s">
        <v>218</v>
      </c>
      <c r="BM1254" s="246" t="s">
        <v>2561</v>
      </c>
    </row>
    <row r="1255" spans="1:65" s="2" customFormat="1" ht="16.5" customHeight="1">
      <c r="A1255" s="38"/>
      <c r="B1255" s="39"/>
      <c r="C1255" s="247" t="s">
        <v>2562</v>
      </c>
      <c r="D1255" s="247" t="s">
        <v>221</v>
      </c>
      <c r="E1255" s="248" t="s">
        <v>2563</v>
      </c>
      <c r="F1255" s="249" t="s">
        <v>2564</v>
      </c>
      <c r="G1255" s="250" t="s">
        <v>1</v>
      </c>
      <c r="H1255" s="251">
        <v>311</v>
      </c>
      <c r="I1255" s="252"/>
      <c r="J1255" s="253">
        <f>ROUND(I1255*H1255,2)</f>
        <v>0</v>
      </c>
      <c r="K1255" s="254"/>
      <c r="L1255" s="255"/>
      <c r="M1255" s="256" t="s">
        <v>1</v>
      </c>
      <c r="N1255" s="257" t="s">
        <v>44</v>
      </c>
      <c r="O1255" s="91"/>
      <c r="P1255" s="244">
        <f>O1255*H1255</f>
        <v>0</v>
      </c>
      <c r="Q1255" s="244">
        <v>0</v>
      </c>
      <c r="R1255" s="244">
        <f>Q1255*H1255</f>
        <v>0</v>
      </c>
      <c r="S1255" s="244">
        <v>0</v>
      </c>
      <c r="T1255" s="245">
        <f>S1255*H1255</f>
        <v>0</v>
      </c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R1255" s="246" t="s">
        <v>225</v>
      </c>
      <c r="AT1255" s="246" t="s">
        <v>221</v>
      </c>
      <c r="AU1255" s="246" t="s">
        <v>220</v>
      </c>
      <c r="AY1255" s="15" t="s">
        <v>209</v>
      </c>
      <c r="BE1255" s="138">
        <f>IF(N1255="základní",J1255,0)</f>
        <v>0</v>
      </c>
      <c r="BF1255" s="138">
        <f>IF(N1255="snížená",J1255,0)</f>
        <v>0</v>
      </c>
      <c r="BG1255" s="138">
        <f>IF(N1255="zákl. přenesená",J1255,0)</f>
        <v>0</v>
      </c>
      <c r="BH1255" s="138">
        <f>IF(N1255="sníž. přenesená",J1255,0)</f>
        <v>0</v>
      </c>
      <c r="BI1255" s="138">
        <f>IF(N1255="nulová",J1255,0)</f>
        <v>0</v>
      </c>
      <c r="BJ1255" s="15" t="s">
        <v>84</v>
      </c>
      <c r="BK1255" s="138">
        <f>ROUND(I1255*H1255,2)</f>
        <v>0</v>
      </c>
      <c r="BL1255" s="15" t="s">
        <v>218</v>
      </c>
      <c r="BM1255" s="246" t="s">
        <v>2565</v>
      </c>
    </row>
    <row r="1256" spans="1:65" s="2" customFormat="1" ht="24.15" customHeight="1">
      <c r="A1256" s="38"/>
      <c r="B1256" s="39"/>
      <c r="C1256" s="234" t="s">
        <v>2566</v>
      </c>
      <c r="D1256" s="234" t="s">
        <v>210</v>
      </c>
      <c r="E1256" s="235" t="s">
        <v>292</v>
      </c>
      <c r="F1256" s="236" t="s">
        <v>293</v>
      </c>
      <c r="G1256" s="237" t="s">
        <v>213</v>
      </c>
      <c r="H1256" s="238">
        <v>3</v>
      </c>
      <c r="I1256" s="239"/>
      <c r="J1256" s="240">
        <f>ROUND(I1256*H1256,2)</f>
        <v>0</v>
      </c>
      <c r="K1256" s="241"/>
      <c r="L1256" s="41"/>
      <c r="M1256" s="242" t="s">
        <v>1</v>
      </c>
      <c r="N1256" s="243" t="s">
        <v>44</v>
      </c>
      <c r="O1256" s="91"/>
      <c r="P1256" s="244">
        <f>O1256*H1256</f>
        <v>0</v>
      </c>
      <c r="Q1256" s="244">
        <v>0</v>
      </c>
      <c r="R1256" s="244">
        <f>Q1256*H1256</f>
        <v>0</v>
      </c>
      <c r="S1256" s="244">
        <v>0</v>
      </c>
      <c r="T1256" s="245">
        <f>S1256*H1256</f>
        <v>0</v>
      </c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R1256" s="246" t="s">
        <v>214</v>
      </c>
      <c r="AT1256" s="246" t="s">
        <v>210</v>
      </c>
      <c r="AU1256" s="246" t="s">
        <v>220</v>
      </c>
      <c r="AY1256" s="15" t="s">
        <v>209</v>
      </c>
      <c r="BE1256" s="138">
        <f>IF(N1256="základní",J1256,0)</f>
        <v>0</v>
      </c>
      <c r="BF1256" s="138">
        <f>IF(N1256="snížená",J1256,0)</f>
        <v>0</v>
      </c>
      <c r="BG1256" s="138">
        <f>IF(N1256="zákl. přenesená",J1256,0)</f>
        <v>0</v>
      </c>
      <c r="BH1256" s="138">
        <f>IF(N1256="sníž. přenesená",J1256,0)</f>
        <v>0</v>
      </c>
      <c r="BI1256" s="138">
        <f>IF(N1256="nulová",J1256,0)</f>
        <v>0</v>
      </c>
      <c r="BJ1256" s="15" t="s">
        <v>84</v>
      </c>
      <c r="BK1256" s="138">
        <f>ROUND(I1256*H1256,2)</f>
        <v>0</v>
      </c>
      <c r="BL1256" s="15" t="s">
        <v>214</v>
      </c>
      <c r="BM1256" s="246" t="s">
        <v>2567</v>
      </c>
    </row>
    <row r="1257" spans="1:65" s="2" customFormat="1" ht="16.5" customHeight="1">
      <c r="A1257" s="38"/>
      <c r="B1257" s="39"/>
      <c r="C1257" s="247" t="s">
        <v>2568</v>
      </c>
      <c r="D1257" s="247" t="s">
        <v>221</v>
      </c>
      <c r="E1257" s="248" t="s">
        <v>2569</v>
      </c>
      <c r="F1257" s="249" t="s">
        <v>2570</v>
      </c>
      <c r="G1257" s="250" t="s">
        <v>239</v>
      </c>
      <c r="H1257" s="251">
        <v>2</v>
      </c>
      <c r="I1257" s="252"/>
      <c r="J1257" s="253">
        <f>ROUND(I1257*H1257,2)</f>
        <v>0</v>
      </c>
      <c r="K1257" s="254"/>
      <c r="L1257" s="255"/>
      <c r="M1257" s="256" t="s">
        <v>1</v>
      </c>
      <c r="N1257" s="257" t="s">
        <v>44</v>
      </c>
      <c r="O1257" s="91"/>
      <c r="P1257" s="244">
        <f>O1257*H1257</f>
        <v>0</v>
      </c>
      <c r="Q1257" s="244">
        <v>0</v>
      </c>
      <c r="R1257" s="244">
        <f>Q1257*H1257</f>
        <v>0</v>
      </c>
      <c r="S1257" s="244">
        <v>0</v>
      </c>
      <c r="T1257" s="245">
        <f>S1257*H1257</f>
        <v>0</v>
      </c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R1257" s="246" t="s">
        <v>234</v>
      </c>
      <c r="AT1257" s="246" t="s">
        <v>221</v>
      </c>
      <c r="AU1257" s="246" t="s">
        <v>220</v>
      </c>
      <c r="AY1257" s="15" t="s">
        <v>209</v>
      </c>
      <c r="BE1257" s="138">
        <f>IF(N1257="základní",J1257,0)</f>
        <v>0</v>
      </c>
      <c r="BF1257" s="138">
        <f>IF(N1257="snížená",J1257,0)</f>
        <v>0</v>
      </c>
      <c r="BG1257" s="138">
        <f>IF(N1257="zákl. přenesená",J1257,0)</f>
        <v>0</v>
      </c>
      <c r="BH1257" s="138">
        <f>IF(N1257="sníž. přenesená",J1257,0)</f>
        <v>0</v>
      </c>
      <c r="BI1257" s="138">
        <f>IF(N1257="nulová",J1257,0)</f>
        <v>0</v>
      </c>
      <c r="BJ1257" s="15" t="s">
        <v>84</v>
      </c>
      <c r="BK1257" s="138">
        <f>ROUND(I1257*H1257,2)</f>
        <v>0</v>
      </c>
      <c r="BL1257" s="15" t="s">
        <v>214</v>
      </c>
      <c r="BM1257" s="246" t="s">
        <v>2571</v>
      </c>
    </row>
    <row r="1258" spans="1:65" s="2" customFormat="1" ht="16.5" customHeight="1">
      <c r="A1258" s="38"/>
      <c r="B1258" s="39"/>
      <c r="C1258" s="247" t="s">
        <v>2572</v>
      </c>
      <c r="D1258" s="247" t="s">
        <v>221</v>
      </c>
      <c r="E1258" s="248" t="s">
        <v>2573</v>
      </c>
      <c r="F1258" s="249" t="s">
        <v>2574</v>
      </c>
      <c r="G1258" s="250" t="s">
        <v>239</v>
      </c>
      <c r="H1258" s="251">
        <v>1</v>
      </c>
      <c r="I1258" s="252"/>
      <c r="J1258" s="253">
        <f>ROUND(I1258*H1258,2)</f>
        <v>0</v>
      </c>
      <c r="K1258" s="254"/>
      <c r="L1258" s="255"/>
      <c r="M1258" s="256" t="s">
        <v>1</v>
      </c>
      <c r="N1258" s="257" t="s">
        <v>44</v>
      </c>
      <c r="O1258" s="91"/>
      <c r="P1258" s="244">
        <f>O1258*H1258</f>
        <v>0</v>
      </c>
      <c r="Q1258" s="244">
        <v>0</v>
      </c>
      <c r="R1258" s="244">
        <f>Q1258*H1258</f>
        <v>0</v>
      </c>
      <c r="S1258" s="244">
        <v>0</v>
      </c>
      <c r="T1258" s="245">
        <f>S1258*H1258</f>
        <v>0</v>
      </c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R1258" s="246" t="s">
        <v>234</v>
      </c>
      <c r="AT1258" s="246" t="s">
        <v>221</v>
      </c>
      <c r="AU1258" s="246" t="s">
        <v>220</v>
      </c>
      <c r="AY1258" s="15" t="s">
        <v>209</v>
      </c>
      <c r="BE1258" s="138">
        <f>IF(N1258="základní",J1258,0)</f>
        <v>0</v>
      </c>
      <c r="BF1258" s="138">
        <f>IF(N1258="snížená",J1258,0)</f>
        <v>0</v>
      </c>
      <c r="BG1258" s="138">
        <f>IF(N1258="zákl. přenesená",J1258,0)</f>
        <v>0</v>
      </c>
      <c r="BH1258" s="138">
        <f>IF(N1258="sníž. přenesená",J1258,0)</f>
        <v>0</v>
      </c>
      <c r="BI1258" s="138">
        <f>IF(N1258="nulová",J1258,0)</f>
        <v>0</v>
      </c>
      <c r="BJ1258" s="15" t="s">
        <v>84</v>
      </c>
      <c r="BK1258" s="138">
        <f>ROUND(I1258*H1258,2)</f>
        <v>0</v>
      </c>
      <c r="BL1258" s="15" t="s">
        <v>214</v>
      </c>
      <c r="BM1258" s="246" t="s">
        <v>2575</v>
      </c>
    </row>
    <row r="1259" spans="1:65" s="2" customFormat="1" ht="16.5" customHeight="1">
      <c r="A1259" s="38"/>
      <c r="B1259" s="39"/>
      <c r="C1259" s="234" t="s">
        <v>2576</v>
      </c>
      <c r="D1259" s="234" t="s">
        <v>210</v>
      </c>
      <c r="E1259" s="235" t="s">
        <v>2577</v>
      </c>
      <c r="F1259" s="236" t="s">
        <v>2578</v>
      </c>
      <c r="G1259" s="237" t="s">
        <v>2579</v>
      </c>
      <c r="H1259" s="238">
        <v>2.8</v>
      </c>
      <c r="I1259" s="239"/>
      <c r="J1259" s="240">
        <f>ROUND(I1259*H1259,2)</f>
        <v>0</v>
      </c>
      <c r="K1259" s="241"/>
      <c r="L1259" s="41"/>
      <c r="M1259" s="242" t="s">
        <v>1</v>
      </c>
      <c r="N1259" s="243" t="s">
        <v>44</v>
      </c>
      <c r="O1259" s="91"/>
      <c r="P1259" s="244">
        <f>O1259*H1259</f>
        <v>0</v>
      </c>
      <c r="Q1259" s="244">
        <v>0</v>
      </c>
      <c r="R1259" s="244">
        <f>Q1259*H1259</f>
        <v>0</v>
      </c>
      <c r="S1259" s="244">
        <v>0</v>
      </c>
      <c r="T1259" s="245">
        <f>S1259*H1259</f>
        <v>0</v>
      </c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R1259" s="246" t="s">
        <v>214</v>
      </c>
      <c r="AT1259" s="246" t="s">
        <v>210</v>
      </c>
      <c r="AU1259" s="246" t="s">
        <v>220</v>
      </c>
      <c r="AY1259" s="15" t="s">
        <v>209</v>
      </c>
      <c r="BE1259" s="138">
        <f>IF(N1259="základní",J1259,0)</f>
        <v>0</v>
      </c>
      <c r="BF1259" s="138">
        <f>IF(N1259="snížená",J1259,0)</f>
        <v>0</v>
      </c>
      <c r="BG1259" s="138">
        <f>IF(N1259="zákl. přenesená",J1259,0)</f>
        <v>0</v>
      </c>
      <c r="BH1259" s="138">
        <f>IF(N1259="sníž. přenesená",J1259,0)</f>
        <v>0</v>
      </c>
      <c r="BI1259" s="138">
        <f>IF(N1259="nulová",J1259,0)</f>
        <v>0</v>
      </c>
      <c r="BJ1259" s="15" t="s">
        <v>84</v>
      </c>
      <c r="BK1259" s="138">
        <f>ROUND(I1259*H1259,2)</f>
        <v>0</v>
      </c>
      <c r="BL1259" s="15" t="s">
        <v>214</v>
      </c>
      <c r="BM1259" s="246" t="s">
        <v>2580</v>
      </c>
    </row>
    <row r="1260" spans="1:65" s="2" customFormat="1" ht="16.5" customHeight="1">
      <c r="A1260" s="38"/>
      <c r="B1260" s="39"/>
      <c r="C1260" s="234" t="s">
        <v>2581</v>
      </c>
      <c r="D1260" s="234" t="s">
        <v>210</v>
      </c>
      <c r="E1260" s="235" t="s">
        <v>2582</v>
      </c>
      <c r="F1260" s="236" t="s">
        <v>2583</v>
      </c>
      <c r="G1260" s="237" t="s">
        <v>213</v>
      </c>
      <c r="H1260" s="238">
        <v>3</v>
      </c>
      <c r="I1260" s="239"/>
      <c r="J1260" s="240">
        <f>ROUND(I1260*H1260,2)</f>
        <v>0</v>
      </c>
      <c r="K1260" s="241"/>
      <c r="L1260" s="41"/>
      <c r="M1260" s="242" t="s">
        <v>1</v>
      </c>
      <c r="N1260" s="243" t="s">
        <v>44</v>
      </c>
      <c r="O1260" s="91"/>
      <c r="P1260" s="244">
        <f>O1260*H1260</f>
        <v>0</v>
      </c>
      <c r="Q1260" s="244">
        <v>0</v>
      </c>
      <c r="R1260" s="244">
        <f>Q1260*H1260</f>
        <v>0</v>
      </c>
      <c r="S1260" s="244">
        <v>0</v>
      </c>
      <c r="T1260" s="245">
        <f>S1260*H1260</f>
        <v>0</v>
      </c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R1260" s="246" t="s">
        <v>218</v>
      </c>
      <c r="AT1260" s="246" t="s">
        <v>210</v>
      </c>
      <c r="AU1260" s="246" t="s">
        <v>220</v>
      </c>
      <c r="AY1260" s="15" t="s">
        <v>209</v>
      </c>
      <c r="BE1260" s="138">
        <f>IF(N1260="základní",J1260,0)</f>
        <v>0</v>
      </c>
      <c r="BF1260" s="138">
        <f>IF(N1260="snížená",J1260,0)</f>
        <v>0</v>
      </c>
      <c r="BG1260" s="138">
        <f>IF(N1260="zákl. přenesená",J1260,0)</f>
        <v>0</v>
      </c>
      <c r="BH1260" s="138">
        <f>IF(N1260="sníž. přenesená",J1260,0)</f>
        <v>0</v>
      </c>
      <c r="BI1260" s="138">
        <f>IF(N1260="nulová",J1260,0)</f>
        <v>0</v>
      </c>
      <c r="BJ1260" s="15" t="s">
        <v>84</v>
      </c>
      <c r="BK1260" s="138">
        <f>ROUND(I1260*H1260,2)</f>
        <v>0</v>
      </c>
      <c r="BL1260" s="15" t="s">
        <v>218</v>
      </c>
      <c r="BM1260" s="246" t="s">
        <v>2584</v>
      </c>
    </row>
    <row r="1261" spans="1:65" s="2" customFormat="1" ht="16.5" customHeight="1">
      <c r="A1261" s="38"/>
      <c r="B1261" s="39"/>
      <c r="C1261" s="247" t="s">
        <v>2585</v>
      </c>
      <c r="D1261" s="247" t="s">
        <v>221</v>
      </c>
      <c r="E1261" s="248" t="s">
        <v>2586</v>
      </c>
      <c r="F1261" s="249" t="s">
        <v>2587</v>
      </c>
      <c r="G1261" s="250" t="s">
        <v>224</v>
      </c>
      <c r="H1261" s="251">
        <v>3</v>
      </c>
      <c r="I1261" s="252"/>
      <c r="J1261" s="253">
        <f>ROUND(I1261*H1261,2)</f>
        <v>0</v>
      </c>
      <c r="K1261" s="254"/>
      <c r="L1261" s="255"/>
      <c r="M1261" s="256" t="s">
        <v>1</v>
      </c>
      <c r="N1261" s="257" t="s">
        <v>44</v>
      </c>
      <c r="O1261" s="91"/>
      <c r="P1261" s="244">
        <f>O1261*H1261</f>
        <v>0</v>
      </c>
      <c r="Q1261" s="244">
        <v>1</v>
      </c>
      <c r="R1261" s="244">
        <f>Q1261*H1261</f>
        <v>3</v>
      </c>
      <c r="S1261" s="244">
        <v>0</v>
      </c>
      <c r="T1261" s="245">
        <f>S1261*H1261</f>
        <v>0</v>
      </c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R1261" s="246" t="s">
        <v>254</v>
      </c>
      <c r="AT1261" s="246" t="s">
        <v>221</v>
      </c>
      <c r="AU1261" s="246" t="s">
        <v>220</v>
      </c>
      <c r="AY1261" s="15" t="s">
        <v>209</v>
      </c>
      <c r="BE1261" s="138">
        <f>IF(N1261="základní",J1261,0)</f>
        <v>0</v>
      </c>
      <c r="BF1261" s="138">
        <f>IF(N1261="snížená",J1261,0)</f>
        <v>0</v>
      </c>
      <c r="BG1261" s="138">
        <f>IF(N1261="zákl. přenesená",J1261,0)</f>
        <v>0</v>
      </c>
      <c r="BH1261" s="138">
        <f>IF(N1261="sníž. přenesená",J1261,0)</f>
        <v>0</v>
      </c>
      <c r="BI1261" s="138">
        <f>IF(N1261="nulová",J1261,0)</f>
        <v>0</v>
      </c>
      <c r="BJ1261" s="15" t="s">
        <v>84</v>
      </c>
      <c r="BK1261" s="138">
        <f>ROUND(I1261*H1261,2)</f>
        <v>0</v>
      </c>
      <c r="BL1261" s="15" t="s">
        <v>254</v>
      </c>
      <c r="BM1261" s="246" t="s">
        <v>2588</v>
      </c>
    </row>
    <row r="1262" spans="1:63" s="13" customFormat="1" ht="20.85" customHeight="1">
      <c r="A1262" s="13"/>
      <c r="B1262" s="260"/>
      <c r="C1262" s="261"/>
      <c r="D1262" s="262" t="s">
        <v>78</v>
      </c>
      <c r="E1262" s="262" t="s">
        <v>2589</v>
      </c>
      <c r="F1262" s="262" t="s">
        <v>2590</v>
      </c>
      <c r="G1262" s="261"/>
      <c r="H1262" s="261"/>
      <c r="I1262" s="263"/>
      <c r="J1262" s="264">
        <f>BK1262</f>
        <v>0</v>
      </c>
      <c r="K1262" s="261"/>
      <c r="L1262" s="265"/>
      <c r="M1262" s="266"/>
      <c r="N1262" s="267"/>
      <c r="O1262" s="267"/>
      <c r="P1262" s="268">
        <f>SUM(P1263:P1273)</f>
        <v>0</v>
      </c>
      <c r="Q1262" s="267"/>
      <c r="R1262" s="268">
        <f>SUM(R1263:R1273)</f>
        <v>3.69254</v>
      </c>
      <c r="S1262" s="267"/>
      <c r="T1262" s="269">
        <f>SUM(T1263:T1273)</f>
        <v>0.6</v>
      </c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R1262" s="270" t="s">
        <v>84</v>
      </c>
      <c r="AT1262" s="271" t="s">
        <v>78</v>
      </c>
      <c r="AU1262" s="271" t="s">
        <v>220</v>
      </c>
      <c r="AY1262" s="270" t="s">
        <v>209</v>
      </c>
      <c r="BK1262" s="272">
        <f>SUM(BK1263:BK1273)</f>
        <v>0</v>
      </c>
    </row>
    <row r="1263" spans="1:65" s="2" customFormat="1" ht="16.5" customHeight="1">
      <c r="A1263" s="38"/>
      <c r="B1263" s="39"/>
      <c r="C1263" s="247" t="s">
        <v>2591</v>
      </c>
      <c r="D1263" s="247" t="s">
        <v>221</v>
      </c>
      <c r="E1263" s="248" t="s">
        <v>2534</v>
      </c>
      <c r="F1263" s="249" t="s">
        <v>2535</v>
      </c>
      <c r="G1263" s="250" t="s">
        <v>2536</v>
      </c>
      <c r="H1263" s="251">
        <v>8</v>
      </c>
      <c r="I1263" s="252"/>
      <c r="J1263" s="253">
        <f>ROUND(I1263*H1263,2)</f>
        <v>0</v>
      </c>
      <c r="K1263" s="254"/>
      <c r="L1263" s="255"/>
      <c r="M1263" s="256" t="s">
        <v>1</v>
      </c>
      <c r="N1263" s="257" t="s">
        <v>44</v>
      </c>
      <c r="O1263" s="91"/>
      <c r="P1263" s="244">
        <f>O1263*H1263</f>
        <v>0</v>
      </c>
      <c r="Q1263" s="244">
        <v>0</v>
      </c>
      <c r="R1263" s="244">
        <f>Q1263*H1263</f>
        <v>0</v>
      </c>
      <c r="S1263" s="244">
        <v>0</v>
      </c>
      <c r="T1263" s="245">
        <f>S1263*H1263</f>
        <v>0</v>
      </c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R1263" s="246" t="s">
        <v>234</v>
      </c>
      <c r="AT1263" s="246" t="s">
        <v>221</v>
      </c>
      <c r="AU1263" s="246" t="s">
        <v>214</v>
      </c>
      <c r="AY1263" s="15" t="s">
        <v>209</v>
      </c>
      <c r="BE1263" s="138">
        <f>IF(N1263="základní",J1263,0)</f>
        <v>0</v>
      </c>
      <c r="BF1263" s="138">
        <f>IF(N1263="snížená",J1263,0)</f>
        <v>0</v>
      </c>
      <c r="BG1263" s="138">
        <f>IF(N1263="zákl. přenesená",J1263,0)</f>
        <v>0</v>
      </c>
      <c r="BH1263" s="138">
        <f>IF(N1263="sníž. přenesená",J1263,0)</f>
        <v>0</v>
      </c>
      <c r="BI1263" s="138">
        <f>IF(N1263="nulová",J1263,0)</f>
        <v>0</v>
      </c>
      <c r="BJ1263" s="15" t="s">
        <v>84</v>
      </c>
      <c r="BK1263" s="138">
        <f>ROUND(I1263*H1263,2)</f>
        <v>0</v>
      </c>
      <c r="BL1263" s="15" t="s">
        <v>214</v>
      </c>
      <c r="BM1263" s="246" t="s">
        <v>2592</v>
      </c>
    </row>
    <row r="1264" spans="1:65" s="2" customFormat="1" ht="16.5" customHeight="1">
      <c r="A1264" s="38"/>
      <c r="B1264" s="39"/>
      <c r="C1264" s="234" t="s">
        <v>2593</v>
      </c>
      <c r="D1264" s="234" t="s">
        <v>210</v>
      </c>
      <c r="E1264" s="235" t="s">
        <v>2539</v>
      </c>
      <c r="F1264" s="236" t="s">
        <v>2540</v>
      </c>
      <c r="G1264" s="237" t="s">
        <v>239</v>
      </c>
      <c r="H1264" s="238">
        <v>8</v>
      </c>
      <c r="I1264" s="239"/>
      <c r="J1264" s="240">
        <f>ROUND(I1264*H1264,2)</f>
        <v>0</v>
      </c>
      <c r="K1264" s="241"/>
      <c r="L1264" s="41"/>
      <c r="M1264" s="242" t="s">
        <v>1</v>
      </c>
      <c r="N1264" s="243" t="s">
        <v>44</v>
      </c>
      <c r="O1264" s="91"/>
      <c r="P1264" s="244">
        <f>O1264*H1264</f>
        <v>0</v>
      </c>
      <c r="Q1264" s="244">
        <v>0</v>
      </c>
      <c r="R1264" s="244">
        <f>Q1264*H1264</f>
        <v>0</v>
      </c>
      <c r="S1264" s="244">
        <v>0</v>
      </c>
      <c r="T1264" s="245">
        <f>S1264*H1264</f>
        <v>0</v>
      </c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R1264" s="246" t="s">
        <v>214</v>
      </c>
      <c r="AT1264" s="246" t="s">
        <v>210</v>
      </c>
      <c r="AU1264" s="246" t="s">
        <v>214</v>
      </c>
      <c r="AY1264" s="15" t="s">
        <v>209</v>
      </c>
      <c r="BE1264" s="138">
        <f>IF(N1264="základní",J1264,0)</f>
        <v>0</v>
      </c>
      <c r="BF1264" s="138">
        <f>IF(N1264="snížená",J1264,0)</f>
        <v>0</v>
      </c>
      <c r="BG1264" s="138">
        <f>IF(N1264="zákl. přenesená",J1264,0)</f>
        <v>0</v>
      </c>
      <c r="BH1264" s="138">
        <f>IF(N1264="sníž. přenesená",J1264,0)</f>
        <v>0</v>
      </c>
      <c r="BI1264" s="138">
        <f>IF(N1264="nulová",J1264,0)</f>
        <v>0</v>
      </c>
      <c r="BJ1264" s="15" t="s">
        <v>84</v>
      </c>
      <c r="BK1264" s="138">
        <f>ROUND(I1264*H1264,2)</f>
        <v>0</v>
      </c>
      <c r="BL1264" s="15" t="s">
        <v>214</v>
      </c>
      <c r="BM1264" s="246" t="s">
        <v>2594</v>
      </c>
    </row>
    <row r="1265" spans="1:65" s="2" customFormat="1" ht="16.5" customHeight="1">
      <c r="A1265" s="38"/>
      <c r="B1265" s="39"/>
      <c r="C1265" s="247" t="s">
        <v>2595</v>
      </c>
      <c r="D1265" s="247" t="s">
        <v>221</v>
      </c>
      <c r="E1265" s="248" t="s">
        <v>2563</v>
      </c>
      <c r="F1265" s="249" t="s">
        <v>2564</v>
      </c>
      <c r="G1265" s="250" t="s">
        <v>1</v>
      </c>
      <c r="H1265" s="251">
        <v>215</v>
      </c>
      <c r="I1265" s="252"/>
      <c r="J1265" s="253">
        <f>ROUND(I1265*H1265,2)</f>
        <v>0</v>
      </c>
      <c r="K1265" s="254"/>
      <c r="L1265" s="255"/>
      <c r="M1265" s="256" t="s">
        <v>1</v>
      </c>
      <c r="N1265" s="257" t="s">
        <v>44</v>
      </c>
      <c r="O1265" s="91"/>
      <c r="P1265" s="244">
        <f>O1265*H1265</f>
        <v>0</v>
      </c>
      <c r="Q1265" s="244">
        <v>0</v>
      </c>
      <c r="R1265" s="244">
        <f>Q1265*H1265</f>
        <v>0</v>
      </c>
      <c r="S1265" s="244">
        <v>0</v>
      </c>
      <c r="T1265" s="245">
        <f>S1265*H1265</f>
        <v>0</v>
      </c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R1265" s="246" t="s">
        <v>234</v>
      </c>
      <c r="AT1265" s="246" t="s">
        <v>221</v>
      </c>
      <c r="AU1265" s="246" t="s">
        <v>214</v>
      </c>
      <c r="AY1265" s="15" t="s">
        <v>209</v>
      </c>
      <c r="BE1265" s="138">
        <f>IF(N1265="základní",J1265,0)</f>
        <v>0</v>
      </c>
      <c r="BF1265" s="138">
        <f>IF(N1265="snížená",J1265,0)</f>
        <v>0</v>
      </c>
      <c r="BG1265" s="138">
        <f>IF(N1265="zákl. přenesená",J1265,0)</f>
        <v>0</v>
      </c>
      <c r="BH1265" s="138">
        <f>IF(N1265="sníž. přenesená",J1265,0)</f>
        <v>0</v>
      </c>
      <c r="BI1265" s="138">
        <f>IF(N1265="nulová",J1265,0)</f>
        <v>0</v>
      </c>
      <c r="BJ1265" s="15" t="s">
        <v>84</v>
      </c>
      <c r="BK1265" s="138">
        <f>ROUND(I1265*H1265,2)</f>
        <v>0</v>
      </c>
      <c r="BL1265" s="15" t="s">
        <v>214</v>
      </c>
      <c r="BM1265" s="246" t="s">
        <v>2596</v>
      </c>
    </row>
    <row r="1266" spans="1:65" s="2" customFormat="1" ht="24.15" customHeight="1">
      <c r="A1266" s="38"/>
      <c r="B1266" s="39"/>
      <c r="C1266" s="234" t="s">
        <v>2597</v>
      </c>
      <c r="D1266" s="234" t="s">
        <v>210</v>
      </c>
      <c r="E1266" s="235" t="s">
        <v>292</v>
      </c>
      <c r="F1266" s="236" t="s">
        <v>293</v>
      </c>
      <c r="G1266" s="237" t="s">
        <v>213</v>
      </c>
      <c r="H1266" s="238">
        <v>3</v>
      </c>
      <c r="I1266" s="239"/>
      <c r="J1266" s="240">
        <f>ROUND(I1266*H1266,2)</f>
        <v>0</v>
      </c>
      <c r="K1266" s="241"/>
      <c r="L1266" s="41"/>
      <c r="M1266" s="242" t="s">
        <v>1</v>
      </c>
      <c r="N1266" s="243" t="s">
        <v>44</v>
      </c>
      <c r="O1266" s="91"/>
      <c r="P1266" s="244">
        <f>O1266*H1266</f>
        <v>0</v>
      </c>
      <c r="Q1266" s="244">
        <v>0</v>
      </c>
      <c r="R1266" s="244">
        <f>Q1266*H1266</f>
        <v>0</v>
      </c>
      <c r="S1266" s="244">
        <v>0</v>
      </c>
      <c r="T1266" s="245">
        <f>S1266*H1266</f>
        <v>0</v>
      </c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R1266" s="246" t="s">
        <v>214</v>
      </c>
      <c r="AT1266" s="246" t="s">
        <v>210</v>
      </c>
      <c r="AU1266" s="246" t="s">
        <v>214</v>
      </c>
      <c r="AY1266" s="15" t="s">
        <v>209</v>
      </c>
      <c r="BE1266" s="138">
        <f>IF(N1266="základní",J1266,0)</f>
        <v>0</v>
      </c>
      <c r="BF1266" s="138">
        <f>IF(N1266="snížená",J1266,0)</f>
        <v>0</v>
      </c>
      <c r="BG1266" s="138">
        <f>IF(N1266="zákl. přenesená",J1266,0)</f>
        <v>0</v>
      </c>
      <c r="BH1266" s="138">
        <f>IF(N1266="sníž. přenesená",J1266,0)</f>
        <v>0</v>
      </c>
      <c r="BI1266" s="138">
        <f>IF(N1266="nulová",J1266,0)</f>
        <v>0</v>
      </c>
      <c r="BJ1266" s="15" t="s">
        <v>84</v>
      </c>
      <c r="BK1266" s="138">
        <f>ROUND(I1266*H1266,2)</f>
        <v>0</v>
      </c>
      <c r="BL1266" s="15" t="s">
        <v>214</v>
      </c>
      <c r="BM1266" s="246" t="s">
        <v>2598</v>
      </c>
    </row>
    <row r="1267" spans="1:65" s="2" customFormat="1" ht="16.5" customHeight="1">
      <c r="A1267" s="38"/>
      <c r="B1267" s="39"/>
      <c r="C1267" s="247" t="s">
        <v>2599</v>
      </c>
      <c r="D1267" s="247" t="s">
        <v>221</v>
      </c>
      <c r="E1267" s="248" t="s">
        <v>2573</v>
      </c>
      <c r="F1267" s="249" t="s">
        <v>2574</v>
      </c>
      <c r="G1267" s="250" t="s">
        <v>239</v>
      </c>
      <c r="H1267" s="251">
        <v>3</v>
      </c>
      <c r="I1267" s="252"/>
      <c r="J1267" s="253">
        <f>ROUND(I1267*H1267,2)</f>
        <v>0</v>
      </c>
      <c r="K1267" s="254"/>
      <c r="L1267" s="255"/>
      <c r="M1267" s="256" t="s">
        <v>1</v>
      </c>
      <c r="N1267" s="257" t="s">
        <v>44</v>
      </c>
      <c r="O1267" s="91"/>
      <c r="P1267" s="244">
        <f>O1267*H1267</f>
        <v>0</v>
      </c>
      <c r="Q1267" s="244">
        <v>0</v>
      </c>
      <c r="R1267" s="244">
        <f>Q1267*H1267</f>
        <v>0</v>
      </c>
      <c r="S1267" s="244">
        <v>0</v>
      </c>
      <c r="T1267" s="245">
        <f>S1267*H1267</f>
        <v>0</v>
      </c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R1267" s="246" t="s">
        <v>234</v>
      </c>
      <c r="AT1267" s="246" t="s">
        <v>221</v>
      </c>
      <c r="AU1267" s="246" t="s">
        <v>214</v>
      </c>
      <c r="AY1267" s="15" t="s">
        <v>209</v>
      </c>
      <c r="BE1267" s="138">
        <f>IF(N1267="základní",J1267,0)</f>
        <v>0</v>
      </c>
      <c r="BF1267" s="138">
        <f>IF(N1267="snížená",J1267,0)</f>
        <v>0</v>
      </c>
      <c r="BG1267" s="138">
        <f>IF(N1267="zákl. přenesená",J1267,0)</f>
        <v>0</v>
      </c>
      <c r="BH1267" s="138">
        <f>IF(N1267="sníž. přenesená",J1267,0)</f>
        <v>0</v>
      </c>
      <c r="BI1267" s="138">
        <f>IF(N1267="nulová",J1267,0)</f>
        <v>0</v>
      </c>
      <c r="BJ1267" s="15" t="s">
        <v>84</v>
      </c>
      <c r="BK1267" s="138">
        <f>ROUND(I1267*H1267,2)</f>
        <v>0</v>
      </c>
      <c r="BL1267" s="15" t="s">
        <v>214</v>
      </c>
      <c r="BM1267" s="246" t="s">
        <v>2600</v>
      </c>
    </row>
    <row r="1268" spans="1:65" s="2" customFormat="1" ht="16.5" customHeight="1">
      <c r="A1268" s="38"/>
      <c r="B1268" s="39"/>
      <c r="C1268" s="234" t="s">
        <v>2601</v>
      </c>
      <c r="D1268" s="234" t="s">
        <v>210</v>
      </c>
      <c r="E1268" s="235" t="s">
        <v>2582</v>
      </c>
      <c r="F1268" s="236" t="s">
        <v>2583</v>
      </c>
      <c r="G1268" s="237" t="s">
        <v>213</v>
      </c>
      <c r="H1268" s="238">
        <v>3</v>
      </c>
      <c r="I1268" s="239"/>
      <c r="J1268" s="240">
        <f>ROUND(I1268*H1268,2)</f>
        <v>0</v>
      </c>
      <c r="K1268" s="241"/>
      <c r="L1268" s="41"/>
      <c r="M1268" s="242" t="s">
        <v>1</v>
      </c>
      <c r="N1268" s="243" t="s">
        <v>44</v>
      </c>
      <c r="O1268" s="91"/>
      <c r="P1268" s="244">
        <f>O1268*H1268</f>
        <v>0</v>
      </c>
      <c r="Q1268" s="244">
        <v>0</v>
      </c>
      <c r="R1268" s="244">
        <f>Q1268*H1268</f>
        <v>0</v>
      </c>
      <c r="S1268" s="244">
        <v>0</v>
      </c>
      <c r="T1268" s="245">
        <f>S1268*H1268</f>
        <v>0</v>
      </c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R1268" s="246" t="s">
        <v>214</v>
      </c>
      <c r="AT1268" s="246" t="s">
        <v>210</v>
      </c>
      <c r="AU1268" s="246" t="s">
        <v>214</v>
      </c>
      <c r="AY1268" s="15" t="s">
        <v>209</v>
      </c>
      <c r="BE1268" s="138">
        <f>IF(N1268="základní",J1268,0)</f>
        <v>0</v>
      </c>
      <c r="BF1268" s="138">
        <f>IF(N1268="snížená",J1268,0)</f>
        <v>0</v>
      </c>
      <c r="BG1268" s="138">
        <f>IF(N1268="zákl. přenesená",J1268,0)</f>
        <v>0</v>
      </c>
      <c r="BH1268" s="138">
        <f>IF(N1268="sníž. přenesená",J1268,0)</f>
        <v>0</v>
      </c>
      <c r="BI1268" s="138">
        <f>IF(N1268="nulová",J1268,0)</f>
        <v>0</v>
      </c>
      <c r="BJ1268" s="15" t="s">
        <v>84</v>
      </c>
      <c r="BK1268" s="138">
        <f>ROUND(I1268*H1268,2)</f>
        <v>0</v>
      </c>
      <c r="BL1268" s="15" t="s">
        <v>214</v>
      </c>
      <c r="BM1268" s="246" t="s">
        <v>2602</v>
      </c>
    </row>
    <row r="1269" spans="1:65" s="2" customFormat="1" ht="16.5" customHeight="1">
      <c r="A1269" s="38"/>
      <c r="B1269" s="39"/>
      <c r="C1269" s="247" t="s">
        <v>2603</v>
      </c>
      <c r="D1269" s="247" t="s">
        <v>221</v>
      </c>
      <c r="E1269" s="248" t="s">
        <v>2586</v>
      </c>
      <c r="F1269" s="249" t="s">
        <v>2587</v>
      </c>
      <c r="G1269" s="250" t="s">
        <v>224</v>
      </c>
      <c r="H1269" s="251">
        <v>3</v>
      </c>
      <c r="I1269" s="252"/>
      <c r="J1269" s="253">
        <f>ROUND(I1269*H1269,2)</f>
        <v>0</v>
      </c>
      <c r="K1269" s="254"/>
      <c r="L1269" s="255"/>
      <c r="M1269" s="256" t="s">
        <v>1</v>
      </c>
      <c r="N1269" s="257" t="s">
        <v>44</v>
      </c>
      <c r="O1269" s="91"/>
      <c r="P1269" s="244">
        <f>O1269*H1269</f>
        <v>0</v>
      </c>
      <c r="Q1269" s="244">
        <v>1</v>
      </c>
      <c r="R1269" s="244">
        <f>Q1269*H1269</f>
        <v>3</v>
      </c>
      <c r="S1269" s="244">
        <v>0</v>
      </c>
      <c r="T1269" s="245">
        <f>S1269*H1269</f>
        <v>0</v>
      </c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R1269" s="246" t="s">
        <v>234</v>
      </c>
      <c r="AT1269" s="246" t="s">
        <v>221</v>
      </c>
      <c r="AU1269" s="246" t="s">
        <v>214</v>
      </c>
      <c r="AY1269" s="15" t="s">
        <v>209</v>
      </c>
      <c r="BE1269" s="138">
        <f>IF(N1269="základní",J1269,0)</f>
        <v>0</v>
      </c>
      <c r="BF1269" s="138">
        <f>IF(N1269="snížená",J1269,0)</f>
        <v>0</v>
      </c>
      <c r="BG1269" s="138">
        <f>IF(N1269="zákl. přenesená",J1269,0)</f>
        <v>0</v>
      </c>
      <c r="BH1269" s="138">
        <f>IF(N1269="sníž. přenesená",J1269,0)</f>
        <v>0</v>
      </c>
      <c r="BI1269" s="138">
        <f>IF(N1269="nulová",J1269,0)</f>
        <v>0</v>
      </c>
      <c r="BJ1269" s="15" t="s">
        <v>84</v>
      </c>
      <c r="BK1269" s="138">
        <f>ROUND(I1269*H1269,2)</f>
        <v>0</v>
      </c>
      <c r="BL1269" s="15" t="s">
        <v>214</v>
      </c>
      <c r="BM1269" s="246" t="s">
        <v>2604</v>
      </c>
    </row>
    <row r="1270" spans="1:65" s="2" customFormat="1" ht="24.15" customHeight="1">
      <c r="A1270" s="38"/>
      <c r="B1270" s="39"/>
      <c r="C1270" s="234" t="s">
        <v>2605</v>
      </c>
      <c r="D1270" s="234" t="s">
        <v>210</v>
      </c>
      <c r="E1270" s="235" t="s">
        <v>1406</v>
      </c>
      <c r="F1270" s="236" t="s">
        <v>1407</v>
      </c>
      <c r="G1270" s="237" t="s">
        <v>224</v>
      </c>
      <c r="H1270" s="238">
        <v>0.15</v>
      </c>
      <c r="I1270" s="239"/>
      <c r="J1270" s="240">
        <f>ROUND(I1270*H1270,2)</f>
        <v>0</v>
      </c>
      <c r="K1270" s="241"/>
      <c r="L1270" s="41"/>
      <c r="M1270" s="242" t="s">
        <v>1</v>
      </c>
      <c r="N1270" s="243" t="s">
        <v>44</v>
      </c>
      <c r="O1270" s="91"/>
      <c r="P1270" s="244">
        <f>O1270*H1270</f>
        <v>0</v>
      </c>
      <c r="Q1270" s="244">
        <v>0</v>
      </c>
      <c r="R1270" s="244">
        <f>Q1270*H1270</f>
        <v>0</v>
      </c>
      <c r="S1270" s="244">
        <v>0</v>
      </c>
      <c r="T1270" s="245">
        <f>S1270*H1270</f>
        <v>0</v>
      </c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R1270" s="246" t="s">
        <v>214</v>
      </c>
      <c r="AT1270" s="246" t="s">
        <v>210</v>
      </c>
      <c r="AU1270" s="246" t="s">
        <v>214</v>
      </c>
      <c r="AY1270" s="15" t="s">
        <v>209</v>
      </c>
      <c r="BE1270" s="138">
        <f>IF(N1270="základní",J1270,0)</f>
        <v>0</v>
      </c>
      <c r="BF1270" s="138">
        <f>IF(N1270="snížená",J1270,0)</f>
        <v>0</v>
      </c>
      <c r="BG1270" s="138">
        <f>IF(N1270="zákl. přenesená",J1270,0)</f>
        <v>0</v>
      </c>
      <c r="BH1270" s="138">
        <f>IF(N1270="sníž. přenesená",J1270,0)</f>
        <v>0</v>
      </c>
      <c r="BI1270" s="138">
        <f>IF(N1270="nulová",J1270,0)</f>
        <v>0</v>
      </c>
      <c r="BJ1270" s="15" t="s">
        <v>84</v>
      </c>
      <c r="BK1270" s="138">
        <f>ROUND(I1270*H1270,2)</f>
        <v>0</v>
      </c>
      <c r="BL1270" s="15" t="s">
        <v>214</v>
      </c>
      <c r="BM1270" s="246" t="s">
        <v>2606</v>
      </c>
    </row>
    <row r="1271" spans="1:65" s="2" customFormat="1" ht="24.15" customHeight="1">
      <c r="A1271" s="38"/>
      <c r="B1271" s="39"/>
      <c r="C1271" s="234" t="s">
        <v>2607</v>
      </c>
      <c r="D1271" s="234" t="s">
        <v>210</v>
      </c>
      <c r="E1271" s="235" t="s">
        <v>1410</v>
      </c>
      <c r="F1271" s="236" t="s">
        <v>1411</v>
      </c>
      <c r="G1271" s="237" t="s">
        <v>224</v>
      </c>
      <c r="H1271" s="238">
        <v>0.15</v>
      </c>
      <c r="I1271" s="239"/>
      <c r="J1271" s="240">
        <f>ROUND(I1271*H1271,2)</f>
        <v>0</v>
      </c>
      <c r="K1271" s="241"/>
      <c r="L1271" s="41"/>
      <c r="M1271" s="242" t="s">
        <v>1</v>
      </c>
      <c r="N1271" s="243" t="s">
        <v>44</v>
      </c>
      <c r="O1271" s="91"/>
      <c r="P1271" s="244">
        <f>O1271*H1271</f>
        <v>0</v>
      </c>
      <c r="Q1271" s="244">
        <v>0</v>
      </c>
      <c r="R1271" s="244">
        <f>Q1271*H1271</f>
        <v>0</v>
      </c>
      <c r="S1271" s="244">
        <v>0</v>
      </c>
      <c r="T1271" s="245">
        <f>S1271*H1271</f>
        <v>0</v>
      </c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R1271" s="246" t="s">
        <v>214</v>
      </c>
      <c r="AT1271" s="246" t="s">
        <v>210</v>
      </c>
      <c r="AU1271" s="246" t="s">
        <v>214</v>
      </c>
      <c r="AY1271" s="15" t="s">
        <v>209</v>
      </c>
      <c r="BE1271" s="138">
        <f>IF(N1271="základní",J1271,0)</f>
        <v>0</v>
      </c>
      <c r="BF1271" s="138">
        <f>IF(N1271="snížená",J1271,0)</f>
        <v>0</v>
      </c>
      <c r="BG1271" s="138">
        <f>IF(N1271="zákl. přenesená",J1271,0)</f>
        <v>0</v>
      </c>
      <c r="BH1271" s="138">
        <f>IF(N1271="sníž. přenesená",J1271,0)</f>
        <v>0</v>
      </c>
      <c r="BI1271" s="138">
        <f>IF(N1271="nulová",J1271,0)</f>
        <v>0</v>
      </c>
      <c r="BJ1271" s="15" t="s">
        <v>84</v>
      </c>
      <c r="BK1271" s="138">
        <f>ROUND(I1271*H1271,2)</f>
        <v>0</v>
      </c>
      <c r="BL1271" s="15" t="s">
        <v>214</v>
      </c>
      <c r="BM1271" s="246" t="s">
        <v>2608</v>
      </c>
    </row>
    <row r="1272" spans="1:65" s="2" customFormat="1" ht="16.5" customHeight="1">
      <c r="A1272" s="38"/>
      <c r="B1272" s="39"/>
      <c r="C1272" s="234" t="s">
        <v>2609</v>
      </c>
      <c r="D1272" s="234" t="s">
        <v>210</v>
      </c>
      <c r="E1272" s="235" t="s">
        <v>1398</v>
      </c>
      <c r="F1272" s="236" t="s">
        <v>1399</v>
      </c>
      <c r="G1272" s="237" t="s">
        <v>213</v>
      </c>
      <c r="H1272" s="238">
        <v>0.3</v>
      </c>
      <c r="I1272" s="239"/>
      <c r="J1272" s="240">
        <f>ROUND(I1272*H1272,2)</f>
        <v>0</v>
      </c>
      <c r="K1272" s="241"/>
      <c r="L1272" s="41"/>
      <c r="M1272" s="242" t="s">
        <v>1</v>
      </c>
      <c r="N1272" s="243" t="s">
        <v>44</v>
      </c>
      <c r="O1272" s="91"/>
      <c r="P1272" s="244">
        <f>O1272*H1272</f>
        <v>0</v>
      </c>
      <c r="Q1272" s="244">
        <v>0</v>
      </c>
      <c r="R1272" s="244">
        <f>Q1272*H1272</f>
        <v>0</v>
      </c>
      <c r="S1272" s="244">
        <v>2</v>
      </c>
      <c r="T1272" s="245">
        <f>S1272*H1272</f>
        <v>0.6</v>
      </c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R1272" s="246" t="s">
        <v>214</v>
      </c>
      <c r="AT1272" s="246" t="s">
        <v>210</v>
      </c>
      <c r="AU1272" s="246" t="s">
        <v>214</v>
      </c>
      <c r="AY1272" s="15" t="s">
        <v>209</v>
      </c>
      <c r="BE1272" s="138">
        <f>IF(N1272="základní",J1272,0)</f>
        <v>0</v>
      </c>
      <c r="BF1272" s="138">
        <f>IF(N1272="snížená",J1272,0)</f>
        <v>0</v>
      </c>
      <c r="BG1272" s="138">
        <f>IF(N1272="zákl. přenesená",J1272,0)</f>
        <v>0</v>
      </c>
      <c r="BH1272" s="138">
        <f>IF(N1272="sníž. přenesená",J1272,0)</f>
        <v>0</v>
      </c>
      <c r="BI1272" s="138">
        <f>IF(N1272="nulová",J1272,0)</f>
        <v>0</v>
      </c>
      <c r="BJ1272" s="15" t="s">
        <v>84</v>
      </c>
      <c r="BK1272" s="138">
        <f>ROUND(I1272*H1272,2)</f>
        <v>0</v>
      </c>
      <c r="BL1272" s="15" t="s">
        <v>214</v>
      </c>
      <c r="BM1272" s="246" t="s">
        <v>2610</v>
      </c>
    </row>
    <row r="1273" spans="1:65" s="2" customFormat="1" ht="16.5" customHeight="1">
      <c r="A1273" s="38"/>
      <c r="B1273" s="39"/>
      <c r="C1273" s="247" t="s">
        <v>2611</v>
      </c>
      <c r="D1273" s="247" t="s">
        <v>221</v>
      </c>
      <c r="E1273" s="248" t="s">
        <v>1402</v>
      </c>
      <c r="F1273" s="249" t="s">
        <v>1403</v>
      </c>
      <c r="G1273" s="250" t="s">
        <v>213</v>
      </c>
      <c r="H1273" s="251">
        <v>0.31</v>
      </c>
      <c r="I1273" s="252"/>
      <c r="J1273" s="253">
        <f>ROUND(I1273*H1273,2)</f>
        <v>0</v>
      </c>
      <c r="K1273" s="254"/>
      <c r="L1273" s="255"/>
      <c r="M1273" s="273" t="s">
        <v>1</v>
      </c>
      <c r="N1273" s="274" t="s">
        <v>44</v>
      </c>
      <c r="O1273" s="275"/>
      <c r="P1273" s="276">
        <f>O1273*H1273</f>
        <v>0</v>
      </c>
      <c r="Q1273" s="276">
        <v>2.234</v>
      </c>
      <c r="R1273" s="276">
        <f>Q1273*H1273</f>
        <v>0.69254</v>
      </c>
      <c r="S1273" s="276">
        <v>0</v>
      </c>
      <c r="T1273" s="277">
        <f>S1273*H1273</f>
        <v>0</v>
      </c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R1273" s="246" t="s">
        <v>234</v>
      </c>
      <c r="AT1273" s="246" t="s">
        <v>221</v>
      </c>
      <c r="AU1273" s="246" t="s">
        <v>214</v>
      </c>
      <c r="AY1273" s="15" t="s">
        <v>209</v>
      </c>
      <c r="BE1273" s="138">
        <f>IF(N1273="základní",J1273,0)</f>
        <v>0</v>
      </c>
      <c r="BF1273" s="138">
        <f>IF(N1273="snížená",J1273,0)</f>
        <v>0</v>
      </c>
      <c r="BG1273" s="138">
        <f>IF(N1273="zákl. přenesená",J1273,0)</f>
        <v>0</v>
      </c>
      <c r="BH1273" s="138">
        <f>IF(N1273="sníž. přenesená",J1273,0)</f>
        <v>0</v>
      </c>
      <c r="BI1273" s="138">
        <f>IF(N1273="nulová",J1273,0)</f>
        <v>0</v>
      </c>
      <c r="BJ1273" s="15" t="s">
        <v>84</v>
      </c>
      <c r="BK1273" s="138">
        <f>ROUND(I1273*H1273,2)</f>
        <v>0</v>
      </c>
      <c r="BL1273" s="15" t="s">
        <v>214</v>
      </c>
      <c r="BM1273" s="246" t="s">
        <v>2612</v>
      </c>
    </row>
    <row r="1274" spans="1:31" s="2" customFormat="1" ht="6.95" customHeight="1">
      <c r="A1274" s="38"/>
      <c r="B1274" s="66"/>
      <c r="C1274" s="67"/>
      <c r="D1274" s="67"/>
      <c r="E1274" s="67"/>
      <c r="F1274" s="67"/>
      <c r="G1274" s="67"/>
      <c r="H1274" s="67"/>
      <c r="I1274" s="67"/>
      <c r="J1274" s="67"/>
      <c r="K1274" s="67"/>
      <c r="L1274" s="41"/>
      <c r="M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</row>
  </sheetData>
  <sheetProtection password="CC35" sheet="1" objects="1" scenarios="1" formatColumns="0" formatRows="0" autoFilter="0"/>
  <autoFilter ref="C195:K1273"/>
  <mergeCells count="11">
    <mergeCell ref="E7:H7"/>
    <mergeCell ref="E16:H16"/>
    <mergeCell ref="E25:H25"/>
    <mergeCell ref="E85:H85"/>
    <mergeCell ref="D172:F172"/>
    <mergeCell ref="D173:F173"/>
    <mergeCell ref="D174:F174"/>
    <mergeCell ref="D175:F175"/>
    <mergeCell ref="D176:F176"/>
    <mergeCell ref="E188:H1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DESKTOP-V6JU39B\DAN</dc:creator>
  <cp:keywords/>
  <dc:description/>
  <cp:lastModifiedBy>DESKTOP-V6JU39B\DAN</cp:lastModifiedBy>
  <dcterms:created xsi:type="dcterms:W3CDTF">2022-01-12T08:21:20Z</dcterms:created>
  <dcterms:modified xsi:type="dcterms:W3CDTF">2022-01-12T08:21:25Z</dcterms:modified>
  <cp:category/>
  <cp:version/>
  <cp:contentType/>
  <cp:contentStatus/>
</cp:coreProperties>
</file>