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201" sheetId="2" r:id="rId2"/>
  </sheets>
  <definedNames/>
  <calcPr fullCalcOnLoad="1"/>
</workbook>
</file>

<file path=xl/sharedStrings.xml><?xml version="1.0" encoding="utf-8"?>
<sst xmlns="http://schemas.openxmlformats.org/spreadsheetml/2006/main" count="661" uniqueCount="293">
  <si>
    <t>Firma: Firma</t>
  </si>
  <si>
    <t>Rekapitulace ceny</t>
  </si>
  <si>
    <t>Stavba: 21-03-014 - Děčín Tyršův most ev.č.DC-100 - výměna dilatace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</si>
  <si>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</si>
  <si>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</si>
  <si>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</si>
  <si>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</si>
  <si>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</si>
  <si>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</si>
  <si>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</si>
  <si>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</si>
  <si>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</si>
  <si>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</si>
  <si>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</si>
  <si>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</si>
  <si>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21-03-014</t>
  </si>
  <si>
    <t>Děčín Tyršův most ev.č.DC-100 - výměna dilatace</t>
  </si>
  <si>
    <t>O</t>
  </si>
  <si>
    <t>Rozpočet:</t>
  </si>
  <si>
    <t>0,00</t>
  </si>
  <si>
    <t>15,00</t>
  </si>
  <si>
    <t>21,00</t>
  </si>
  <si>
    <t>3</t>
  </si>
  <si>
    <t>2</t>
  </si>
  <si>
    <t>201</t>
  </si>
  <si>
    <t>Dilatace nad prevobřežním pilířem č.3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</si>
  <si>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</si>
  <si>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</si>
  <si>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</si>
  <si>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</si>
  <si>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</si>
  <si>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</si>
  <si>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</si>
  <si>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</si>
  <si>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</si>
  <si>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</si>
  <si>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</si>
  <si>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</si>
  <si>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</si>
  <si>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</si>
  <si>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</si>
  <si>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</si>
  <si>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</si>
  <si>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</si>
  <si>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</si>
  <si>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</si>
  <si>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</si>
  <si>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</si>
  <si>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</si>
  <si>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M3</t>
  </si>
  <si>
    <t>PP</t>
  </si>
  <si>
    <t>na příkaz TDS po posouzení vhodnosti pro recyklaci</t>
  </si>
  <si>
    <t>VV</t>
  </si>
  <si>
    <t>obrusná a ložná vrstva ve vozovce 8.2*1.4*0.05*2=1,148 [A] 
litý asfalt na chodníku 2.25*2*1.4*0.05=0,315 [B] 
ubourání říms 0.8*0.25*1.2*2=0,480 [C] 
ubourání degradované desky 9.8*0.5*0.25*2=2,450 [D] 
Celkem: A+B+C+D=4,393 [E]</t>
  </si>
  <si>
    <t>TS</t>
  </si>
  <si>
    <t>zahrnuje veškeré poplatky provozovateli skládky související s uložením odpadu na skládce.</t>
  </si>
  <si>
    <t>02720</t>
  </si>
  <si>
    <t>POMOC PRÁCE ZŘÍZ NEBO ZAJIŠŤ REGULACI A OCHRANU DOPRAVY</t>
  </si>
  <si>
    <t>KPL</t>
  </si>
  <si>
    <t>dopravní značení dle DIO včeně řízení provozu ve špičce pracovníky stavby</t>
  </si>
  <si>
    <t>zahrnuje veškeré náklady spojené s objednatelem požadovanými zařízeními</t>
  </si>
  <si>
    <t>02730</t>
  </si>
  <si>
    <t>POMOC PRÁCE ZŘÍZ NEBO ZAJIŠŤ OCHRANU INŽENÝRSKÝCH SÍTÍ</t>
  </si>
  <si>
    <t>společně s vhodnou volbou pracovních postupů a techniky</t>
  </si>
  <si>
    <t>překrytí podvěšených sítí při demolici</t>
  </si>
  <si>
    <t>027411</t>
  </si>
  <si>
    <t>PROVIZORNÍ MOSTY - MONTÁŽ</t>
  </si>
  <si>
    <t>M2</t>
  </si>
  <si>
    <t>jen přejízdné plechy včetně manipulace, nebo jiné vhodné řešení</t>
  </si>
  <si>
    <t>uvažováno na celou šířku vozovky v době technologické pauzy 8.0*1.3=10,400 [A]</t>
  </si>
  <si>
    <t>027412</t>
  </si>
  <si>
    <t>PROVIZORNÍ MOSTY - NÁJEMNÉ</t>
  </si>
  <si>
    <t>KPLMĚSÍC</t>
  </si>
  <si>
    <t>přejízdné plechy, nebo jiné vhodné řešení</t>
  </si>
  <si>
    <t>doba zapůjčení 30*2=60,000 [A]</t>
  </si>
  <si>
    <t>027413</t>
  </si>
  <si>
    <t>PROVIZORNÍ MOSTY - DEMONTÁŽ</t>
  </si>
  <si>
    <t>jen přejízdné plechy, nebo jiné vhodné řešení</t>
  </si>
  <si>
    <t>7</t>
  </si>
  <si>
    <t>02750</t>
  </si>
  <si>
    <t>POMOC PRÁCE ZŘÍZ NEBO ZAJIŠŤ LEŠENÍ</t>
  </si>
  <si>
    <t>práce k zajištění ochrany prostředí a bezpečnosti</t>
  </si>
  <si>
    <t>ochranné zábradlí na pilíři a podpůrná konstrukce pro ochranu proti spadu</t>
  </si>
  <si>
    <t>8</t>
  </si>
  <si>
    <t>02920</t>
  </si>
  <si>
    <t>OSTATNÍ POŽADAVKY - OCHRANA ŽIVOTNÍHO PROSTŘEDÍ</t>
  </si>
  <si>
    <t>ochranná geotextílie proti znečištění spadem při tryskání OK a bourání betonu</t>
  </si>
  <si>
    <t>zahrnuje veškeré náklady spojené s objednatelem požadovanými pracemi</t>
  </si>
  <si>
    <t>02943</t>
  </si>
  <si>
    <t>OSTATNÍ POŽADAVKY - VYPRACOVÁNÍ RDS</t>
  </si>
  <si>
    <t>včetně aktualizace zadávací dokumenmtace</t>
  </si>
  <si>
    <t>výkresy výztuže dle rozsahu ubourání desky a římsy a množství zachované výztuže</t>
  </si>
  <si>
    <t>02944</t>
  </si>
  <si>
    <t>OSTAT POŽADAVKY - DOKUMENTACE SKUTEČ PROVEDENÍ V DIGIT FORMĚ</t>
  </si>
  <si>
    <t>včetně zapracování změn během stavby</t>
  </si>
  <si>
    <t>jen objekt dilatace č.3</t>
  </si>
  <si>
    <t>11</t>
  </si>
  <si>
    <t>02953</t>
  </si>
  <si>
    <t>OSTATNÍ POŽADAVKY - HLAVNÍ MOSTNÍ PROHLÍDKA</t>
  </si>
  <si>
    <t>KUS</t>
  </si>
  <si>
    <t>HMP</t>
  </si>
  <si>
    <t>HMP celého mostu i z revizních lávek (s pojezdem)</t>
  </si>
  <si>
    <t>položka zahrnuje :  
- úkony dle ČSN 73 6221  
- provedení hlavní mostní prohlídky oprávněnou fyzickou nebo právnickou osobou  
- vyhotovení záznamu (protokolu), který jednoznačně definuje stav mostu</t>
  </si>
  <si>
    <t>12</t>
  </si>
  <si>
    <t>03100</t>
  </si>
  <si>
    <t>ZAŘÍZENÍ STAVENIŠTĚ - ZŘÍZENÍ, PROVOZ, DEMONTÁŽ</t>
  </si>
  <si>
    <t>předpoklad umístění stavební buňky a mobilní WC</t>
  </si>
  <si>
    <t>zahrnuje objednatelem povolené náklady na pořízení (event. pronájem), provozování, udržování a likvidaci zhotovitelova zařízení</t>
  </si>
  <si>
    <t>Zemní práce</t>
  </si>
  <si>
    <t>13</t>
  </si>
  <si>
    <t>113138</t>
  </si>
  <si>
    <t>ODSTRANĚNÍ KRYTU ZPEVNĚNÝCH PLOCH S ASFALT POJIVEM, ODVOZ DO 20KM</t>
  </si>
  <si>
    <t>vhodnou technikou zamezující poškození izolace (bude napojována)</t>
  </si>
  <si>
    <t>obrusná a ložná vrstva ve vozovce 8.2*1.4*0.05*2=1,148 [A] 
litý asfalt na chodníku 2.25*2*1.4*0.05=0,315 [B] 
Celkem: A+B=1,463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</si>
  <si>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</si>
  <si>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Základy</t>
  </si>
  <si>
    <t>14</t>
  </si>
  <si>
    <t>261612</t>
  </si>
  <si>
    <t>VRTY PRO KOTVENÍ A INJEKTÁŽ TŘ VI NA POVRCHU D DO 16MM</t>
  </si>
  <si>
    <t>M</t>
  </si>
  <si>
    <t>včetně kotevního tmelu, sklon dle přístupu k čelu a velikosti vrtačky</t>
  </si>
  <si>
    <t>doplňující kotevní výztuž do desky mostovky mimo kotvy předpětí 9.8/0.2*0.3*2=29,400 [A]</t>
  </si>
  <si>
    <t>položka zahrnuje:  
přemístění, montáž a demontáž vrtných souprav  
svislou dopravu zeminy z vrtu  
vodorovnou dopravu zeminy bez uložení na skládku případně nutné pažení dočasné (včetně odpažení) i trvalé</t>
  </si>
  <si>
    <t>Svislé konstrukce</t>
  </si>
  <si>
    <t>15</t>
  </si>
  <si>
    <t>317325</t>
  </si>
  <si>
    <t>ŘÍMSY ZE ŽELEZOBETONU DO C30/37</t>
  </si>
  <si>
    <t>včetně spojovacího můstku</t>
  </si>
  <si>
    <t>dobetonávka ubouraných říms 0.8*0.25*1.2*2=0,480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</si>
  <si>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</si>
  <si>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16</t>
  </si>
  <si>
    <t>317365</t>
  </si>
  <si>
    <t>VÝZTUŽ ŘÍMS Z OCELI 10505, B500B</t>
  </si>
  <si>
    <t>T</t>
  </si>
  <si>
    <t>dle zachování původní výztuže a rozsahu ubourání desky</t>
  </si>
  <si>
    <t>odhad stupně vyztužení: 
dobetonávka ubouraných říms 0.8*0.25*1.2*2*0.03*7.85=0,113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</si>
  <si>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</si>
  <si>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</si>
  <si>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17</t>
  </si>
  <si>
    <t>421325</t>
  </si>
  <si>
    <t>MOSTNÍ NOSNÉ DESKOVÉ KONSTRUKCE ZE ŽELEZOBETONU C30/37</t>
  </si>
  <si>
    <t>dle rozsahu ubourání</t>
  </si>
  <si>
    <t>dobetonávka desky mostovky 9.8*0.25*0.25*2=1,225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</si>
  <si>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</si>
  <si>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18</t>
  </si>
  <si>
    <t>421365</t>
  </si>
  <si>
    <t>VÝZTUŽ MOSTNÍ DESKOVÉ KONSTRUKCE Z OCELI 10505, B500B</t>
  </si>
  <si>
    <t>odhad stupně vyztužení: 
dobetonávka desky mostovky 9.8*0.25*0.25*2*0.03*7.85=0,288 [A]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</si>
  <si>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</si>
  <si>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Komunikace</t>
  </si>
  <si>
    <t>19</t>
  </si>
  <si>
    <t>572213</t>
  </si>
  <si>
    <t>SPOJOVACÍ POSTŘIK Z EMULZE DO 0,5KG/M2</t>
  </si>
  <si>
    <t>PES 0.3kd/m2</t>
  </si>
  <si>
    <t>na ložnou vrstvu vozovky 1.4*8.2=11,480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</si>
  <si>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</si>
  <si>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20</t>
  </si>
  <si>
    <t>57473</t>
  </si>
  <si>
    <t>VOZOVKOVÉ VÝZTUŽNÉ VRSTVY ZE SÍTÍ</t>
  </si>
  <si>
    <t>geomříž do asfaltů na bázi polymerů, únosnost 20kN/m, tažnost 15%, oka 60/60</t>
  </si>
  <si>
    <t>ve vozovce 9.8*1.4=13,720 [A]</t>
  </si>
  <si>
    <t>- dodání sítě v požadované kvalitě a v množství včetně přesahů (přesahy započteny v jednotkové ceně)  
- očištění podkladu  
- pokládka sítě dle předepsaného technologického předpisu</t>
  </si>
  <si>
    <t>21</t>
  </si>
  <si>
    <t>57474</t>
  </si>
  <si>
    <t>VOZOVKOVÉ SEPARAČNÍ VRSTVY Z ASFALT PÁSŮ</t>
  </si>
  <si>
    <t>papírová lepenka jako separační vrstva</t>
  </si>
  <si>
    <t>separace pod dilatační závěry na roznášecím plechu (9.8+2*2.25)*0.2=2,860 [A]</t>
  </si>
  <si>
    <t>- dodání asfaltových pásů v požadované kvalitě a v množství včetně přesahů (přesahy započteny v jednotkové ceně)  
- očištění podkladu  
- pokládka asfaltových pásů dle předepsaného technologického předpisu</t>
  </si>
  <si>
    <t>22</t>
  </si>
  <si>
    <t>574A01</t>
  </si>
  <si>
    <t>ASFALTOVÝ BETON PRO OBRUSNÉ VRSTVY ACO 8</t>
  </si>
  <si>
    <t>kryt chodníku 2.25*1.4*2*0.04=0,252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</si>
  <si>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</si>
  <si>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23</t>
  </si>
  <si>
    <t>574A04</t>
  </si>
  <si>
    <t>ASFALTOVÝ BETON PRO OBRUSNÉ VRSTVY ACO 11+, 11S</t>
  </si>
  <si>
    <t>ložná vrstva jako ochrana izolace a obrusná vrstva 8.2*(1.1+1.4)*0.05=1,025 [A]</t>
  </si>
  <si>
    <t>24</t>
  </si>
  <si>
    <t>575A05</t>
  </si>
  <si>
    <t>LITÝ ASFALT MA I (SILNICE, DÁLNICE) 16</t>
  </si>
  <si>
    <t>dle rozsahu odstranění vozovek</t>
  </si>
  <si>
    <t>napojení odvodňovacího proužku 0.5*1.0*0.05*2*2=0,100 [A]</t>
  </si>
  <si>
    <t>25</t>
  </si>
  <si>
    <t>58920</t>
  </si>
  <si>
    <t>VÝPLŇ SPAR MODIFIKOVANÝM ASFALTEM</t>
  </si>
  <si>
    <t>v napojení vozovek a podél říms (2*2.25+8.2)*2+2*1.4=28,200 [A]</t>
  </si>
  <si>
    <t>položka zahrnuje:  
- dodávku předepsaného materiálu  
- vyčištění a výplň spar tímto materiálem</t>
  </si>
  <si>
    <t>Přidružená stavební výroba</t>
  </si>
  <si>
    <t>26</t>
  </si>
  <si>
    <t>711452</t>
  </si>
  <si>
    <t>IZOLACE MOSTOVEK POD VOZOVKOU ASFALTOVÝMI PÁSY S PEČETÍCÍ VRSTVOU</t>
  </si>
  <si>
    <t>ve vozovce 1.0*9.8*2=19,600 [A] 
v chodníku 1.0*2.25*2=4,500 [B] 
Celkem: A+B=24,100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</si>
  <si>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</si>
  <si>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27</t>
  </si>
  <si>
    <t>76421</t>
  </si>
  <si>
    <t>OPLECHOVÁNÍ A LEMOVÁNÍ KONSTRUKCÍ Z POZINKOVANÉHO PLECHU</t>
  </si>
  <si>
    <t>oprava případně výměna dle rozsahu poškození</t>
  </si>
  <si>
    <t>podél parapetních nosníků 4*1.4*0.3=1,680 [A]</t>
  </si>
  <si>
    <t>- položky klempířských konstrukcí zahrnují zejména kompletní konstrukci včetně úprav plechů (i povrchové úpravy a pod.), spojovací a ochranné prostředky, podkladovou lepenku,  
upevňovací prvky, lemování, spárování, úpravy u okapů, prostupů, výčnělků, rohů, spojů,  
dilatací a pod. a není-li zahrnut v samostatných položkách (SD 78), i nátěr konstrukcí, včetně úprav povrchu před nátěrem.  
- Položka zahrnuje veškerý materiál, výrobky a polotovary, včetně mimostaveništní a  
vnitrostaveništní dopravy (rovněž přesuny), včetně naložení a složení,případně s uložením.</t>
  </si>
  <si>
    <t>28</t>
  </si>
  <si>
    <t>783121</t>
  </si>
  <si>
    <t>PROTIKOROZ OCHR OK NÁTĚREM VÍCEVRST SE ZÁKL S VYS OBSAHEM ZN</t>
  </si>
  <si>
    <t>dle skladby na výkesech, kompatibilní s původním nátěrem</t>
  </si>
  <si>
    <t>příčníky nad pilířem (1.4+2*0.6)*2*12.0*2=124,800 [A] 
hlavní nosníky mezi příčníky (1.4+0.6)*2*1.5*2=12,000 [B] 
konzoly podélníků mezi příčníky (0.8+2*0.25)*2*1.0*7=18,200 [C] 
chodníkové konzoly (0.8+2*0.25)*2*2.5*2*2=26,000 [D] 
Celkem: A+B+C+D=181,000 [E]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</si>
  <si>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</si>
  <si>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Ostatní konstrukce a práce</t>
  </si>
  <si>
    <t>29</t>
  </si>
  <si>
    <t>911CA2</t>
  </si>
  <si>
    <t>SVODIDLO BETON, ÚROVEŇ ZADRŽ N2 VÝŠ 0,8M - MONTÁŽ S PŘESUNEM (BEZ DODÁVKY)</t>
  </si>
  <si>
    <t>včetně manipulece dle popstupu výstavby</t>
  </si>
  <si>
    <t>ochrana proti vjezdu vozidla 6*4.0=24,000 [A]</t>
  </si>
  <si>
    <t>položka zahrnuje:  
- dopravu demontovaného zařízení z dočasné skládky  
- jeho montáž a osazení na určeném místě  
- nutnou opravu poškozených částí  
- případnou náhradu zničených částí  
nezahrnuje podkladní vrstvu</t>
  </si>
  <si>
    <t>30</t>
  </si>
  <si>
    <t>911CA3</t>
  </si>
  <si>
    <t>SVODIDLO BETON, ÚROVEŇ ZADRŽ N2 VÝŠ 0,8M - DEMONTÁŽ S PŘESUNEM</t>
  </si>
  <si>
    <t>položka zahrnuje:  
- demontáž a odstranění zařízení  
- jeho odvoz na předepsané místo</t>
  </si>
  <si>
    <t>31</t>
  </si>
  <si>
    <t>911CA9</t>
  </si>
  <si>
    <t>SVODIDLO BETON, ÚROVEŇ ZADRŽ N2 VÝŠ 0,8M - NÁJEM</t>
  </si>
  <si>
    <t>MDEN</t>
  </si>
  <si>
    <t>ochrana proti vjezdu vozidla 6*4.0*30*2=1 440,000 [A]</t>
  </si>
  <si>
    <t>položka zahrnuje denní sazbu za pronájem zařízení  
počet měrných jednotek se určí jako součin délky zařízení a počtu dnů použití</t>
  </si>
  <si>
    <t>32</t>
  </si>
  <si>
    <t>915211</t>
  </si>
  <si>
    <t>VODOROVNÉ DOPRAVNÍ ZNAČENÍ PLASTEM HLADKÉ - DODÁVKA A POKLÁDKA</t>
  </si>
  <si>
    <t>obnova VDZ dle stávajícího</t>
  </si>
  <si>
    <t>ve vozovce v rozsahu obnovy ovrusné vrstvy 1.4*0.125=0,175 [A]</t>
  </si>
  <si>
    <t>položka zahrnuje:  
- dodání a pokládku nátěrového materiálu (měří se pouze natíraná plocha)  
- předznačení a reflexní úpravu</t>
  </si>
  <si>
    <t>33</t>
  </si>
  <si>
    <t>919111</t>
  </si>
  <si>
    <t>ŘEZÁNÍ ASFALTOVÉHO KRYTU VOZOVEK TL DO 50MM</t>
  </si>
  <si>
    <t>ve vozovce a chodnících 8.2*2*2+2*2.25*2=41,800 [A]</t>
  </si>
  <si>
    <t>položka zahrnuje řezání vozovkové vrstvy v předepsané tloušťce, včetně spotřeby vody</t>
  </si>
  <si>
    <t>34</t>
  </si>
  <si>
    <t>931182</t>
  </si>
  <si>
    <t>VÝPLŇ DILATAČNÍCH SPAR Z POLYSTYRENU TL 20MM</t>
  </si>
  <si>
    <t>v dilatační spáře říms 0.8*0.25*2*2=0,800 [A]</t>
  </si>
  <si>
    <t>položka zahrnuje dodávku a osazení předepsaného materiálu, očištění ploch spáry před úpravou, očištění okolí spáry po úpravě</t>
  </si>
  <si>
    <t>35</t>
  </si>
  <si>
    <t>93132</t>
  </si>
  <si>
    <t>TĚSNĚNÍ DILATAČ SPAR ASF ZÁLIVKOU MODIFIK</t>
  </si>
  <si>
    <t>zálivky roznášecích plechů 9.8*0.02*0.02*2=0,008 [A] 
kontaktní úložná vrstva plechů 9.8*0.015*0.1*2=0,029 [B] 
Celkem: A+B=0,037 [C]</t>
  </si>
  <si>
    <t>položka zahrnuje dodávku a osazení předepsaného materiálu, očištění ploch spáry před úpravou, očištění okolí spáry po úpravě  
nezahrnuje těsnící profil</t>
  </si>
  <si>
    <t>36</t>
  </si>
  <si>
    <t>93133</t>
  </si>
  <si>
    <t>TĚSNĚNÍ DILATAČNÍCH SPAR POLYURETANOVÝM TMELEM</t>
  </si>
  <si>
    <t>dilatační spáry říms (0.8+0.15)*2*2*0.02*0.04=0,003 [A]</t>
  </si>
  <si>
    <t>37</t>
  </si>
  <si>
    <t>93140</t>
  </si>
  <si>
    <t>MOSTNÍ ZÁVĚRY PODPOVRCHOVÉ</t>
  </si>
  <si>
    <t>včetně ocelových roznášecích částí</t>
  </si>
  <si>
    <t>ve vozovce 8.2=8,200 [A]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</si>
  <si>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</si>
  <si>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38</t>
  </si>
  <si>
    <t>93160</t>
  </si>
  <si>
    <t>MOSTNÍ ZÁVĚRY ELASTICKÉ</t>
  </si>
  <si>
    <t>EMZ v chodníku 2.25*0.3*0.04*2=0,054 [A]</t>
  </si>
  <si>
    <t>- zahrnuje veškeré práce spojené s kompletním provedením mostních závěrů od úrovně  
izolace, t.j. položení pracovní separační vrstvy na hotovou izolaci před pokládkou vozovky, vyříznutí a vybourání položené vozovky v prostoru dilatace, dodávka a montáž  
metalizovaných krycích plechů, položení definitivní separační vrstvy a provedení vlastního mostního závěru zálivkovou hmotou</t>
  </si>
  <si>
    <t>39</t>
  </si>
  <si>
    <t>93857</t>
  </si>
  <si>
    <t>BROUŠENÍ BETON KONSTR</t>
  </si>
  <si>
    <t>vybroušení betonu chodníkové desky na tloušťku zapuštění roznášecího plechu 0.1*2.3*2=0,460 [A]</t>
  </si>
  <si>
    <t>položka zahrnuje očištění předepsaným způsobem včetně odklizení vzniklého odpadu</t>
  </si>
  <si>
    <t>40</t>
  </si>
  <si>
    <t>938652</t>
  </si>
  <si>
    <t>OČIŠTĚNÍ OCEL KONSTR OTRYSKÁNÍM NA SUCHO KŘEMIČ PÍSKEM</t>
  </si>
  <si>
    <t>41</t>
  </si>
  <si>
    <t>94190</t>
  </si>
  <si>
    <t>LEHKÉ PRACOVNÍ LEŠENÍ DO 1,5 KPA</t>
  </si>
  <si>
    <t>M3OP</t>
  </si>
  <si>
    <t>montáž a demontáž</t>
  </si>
  <si>
    <t>na pilíři 5.0*16.0*2.0=160,000 [A]</t>
  </si>
  <si>
    <t>Položka zahrnuje dovoz, montáž, údržbu, opotřebení (nájemné), demontáž, konzervaci, odvoz.</t>
  </si>
  <si>
    <t>42</t>
  </si>
  <si>
    <t>94490</t>
  </si>
  <si>
    <t>OCHRANNÁ KONSTRUKCE</t>
  </si>
  <si>
    <t>ochrana proti zněčištění toku 5.0*16.0=80,000 [A]</t>
  </si>
  <si>
    <t>43</t>
  </si>
  <si>
    <t>967168</t>
  </si>
  <si>
    <t>VYBOURÁNÍ ČÁSTÍ KONSTRUKCÍ ŽELEZOBET S ODVOZEM DO 20KM</t>
  </si>
  <si>
    <t>ubourání říms 0.8*0.25*1.2*2=0,480 [A] 
ubourání degradované desky 9.8*0.5*0.25*2=2,450 [B] 
Celkem: A+B=2,930 [C]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</si>
  <si>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</si>
  <si>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44</t>
  </si>
  <si>
    <t>96785</t>
  </si>
  <si>
    <t>VYBOURÁNÍ MOSTNÍCH DILATAČNÍCH ZÁVĚRŮ</t>
  </si>
  <si>
    <t>demontáž kobercových závěrů</t>
  </si>
  <si>
    <t>ve vozovce a chodnících 9.8+2.25*2=14,300 [A]</t>
  </si>
  <si>
    <t>- položka zahrnuje veškerou manipulaci s vybouranou sutí a hmotami včetně uložení na skládku. Nezahrnuje poplatek za skládku, který se vykazuje v položce 0141** (s výjimkou  
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</si>
  <si>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45</t>
  </si>
  <si>
    <t>97817</t>
  </si>
  <si>
    <t>ODSTRANĚNÍ MOSTNÍ IZOLACE</t>
  </si>
  <si>
    <t>bez poškození ponechané izolace pro napojení</t>
  </si>
  <si>
    <t>pod vozovkou i chodníky u dilatací 1.2*(9.8+2*2.25)=17,160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</si>
</sst>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SUM(C10:C10)</f>
      </c>
      <c r="D6" s="1"/>
      <c r="E6" s="1"/>
    </row>
    <row r="7" spans="1:5" ht="12.75" customHeight="1">
      <c r="A7" s="1"/>
      <c r="B7" s="4" t="s">
        <v>5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'201'!I3</f>
      </c>
      <c r="D10" s="21">
        <f>'201'!O2</f>
      </c>
      <c r="E10" s="21">
        <f>C10+D10</f>
      </c>
    </row>
  </sheetData>
  <sheetProtection password="9B31"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0+O8+O57+O62+O67+O76+O85+O114+O127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0+I8+I57+I62+I67+I76+I85+I114+I127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4.393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51</v>
      </c>
    </row>
    <row r="11" spans="1:5" ht="63.75">
      <c r="A11" s="37" t="s">
        <v>52</v>
      </c>
      <c r="E11" s="38" t="s">
        <v>53</v>
      </c>
    </row>
    <row r="12" spans="1:5" ht="25.5">
      <c r="A12" t="s">
        <v>54</v>
      </c>
      <c r="E12" s="36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58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59</v>
      </c>
    </row>
    <row r="15" spans="1:5" ht="12.75">
      <c r="A15" s="37" t="s">
        <v>52</v>
      </c>
      <c r="E15" s="38" t="s">
        <v>47</v>
      </c>
    </row>
    <row r="16" spans="1:5" ht="12.75">
      <c r="A16" t="s">
        <v>54</v>
      </c>
      <c r="E16" s="36" t="s">
        <v>60</v>
      </c>
    </row>
    <row r="17" spans="1:16" ht="12.75">
      <c r="A17" s="25" t="s">
        <v>45</v>
      </c>
      <c r="B17" s="29" t="s">
        <v>22</v>
      </c>
      <c r="C17" s="29" t="s">
        <v>61</v>
      </c>
      <c r="D17" s="25" t="s">
        <v>47</v>
      </c>
      <c r="E17" s="30" t="s">
        <v>62</v>
      </c>
      <c r="F17" s="31" t="s">
        <v>58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63</v>
      </c>
    </row>
    <row r="19" spans="1:5" ht="12.75">
      <c r="A19" s="37" t="s">
        <v>52</v>
      </c>
      <c r="E19" s="38" t="s">
        <v>64</v>
      </c>
    </row>
    <row r="20" spans="1:5" ht="12.75">
      <c r="A20" t="s">
        <v>54</v>
      </c>
      <c r="E20" s="36" t="s">
        <v>60</v>
      </c>
    </row>
    <row r="21" spans="1:16" ht="12.75">
      <c r="A21" s="25" t="s">
        <v>45</v>
      </c>
      <c r="B21" s="29" t="s">
        <v>33</v>
      </c>
      <c r="C21" s="29" t="s">
        <v>65</v>
      </c>
      <c r="D21" s="25" t="s">
        <v>47</v>
      </c>
      <c r="E21" s="30" t="s">
        <v>66</v>
      </c>
      <c r="F21" s="31" t="s">
        <v>67</v>
      </c>
      <c r="G21" s="32">
        <v>10.4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68</v>
      </c>
    </row>
    <row r="23" spans="1:5" ht="12.75">
      <c r="A23" s="37" t="s">
        <v>52</v>
      </c>
      <c r="E23" s="38" t="s">
        <v>69</v>
      </c>
    </row>
    <row r="24" spans="1:5" ht="12.75">
      <c r="A24" t="s">
        <v>54</v>
      </c>
      <c r="E24" s="36" t="s">
        <v>60</v>
      </c>
    </row>
    <row r="25" spans="1:16" ht="12.75">
      <c r="A25" s="25" t="s">
        <v>45</v>
      </c>
      <c r="B25" s="29" t="s">
        <v>35</v>
      </c>
      <c r="C25" s="29" t="s">
        <v>70</v>
      </c>
      <c r="D25" s="25" t="s">
        <v>47</v>
      </c>
      <c r="E25" s="30" t="s">
        <v>71</v>
      </c>
      <c r="F25" s="31" t="s">
        <v>72</v>
      </c>
      <c r="G25" s="32">
        <v>60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73</v>
      </c>
    </row>
    <row r="27" spans="1:5" ht="12.75">
      <c r="A27" s="37" t="s">
        <v>52</v>
      </c>
      <c r="E27" s="38" t="s">
        <v>74</v>
      </c>
    </row>
    <row r="28" spans="1:5" ht="12.75">
      <c r="A28" t="s">
        <v>54</v>
      </c>
      <c r="E28" s="36" t="s">
        <v>60</v>
      </c>
    </row>
    <row r="29" spans="1:16" ht="12.75">
      <c r="A29" s="25" t="s">
        <v>45</v>
      </c>
      <c r="B29" s="29" t="s">
        <v>37</v>
      </c>
      <c r="C29" s="29" t="s">
        <v>75</v>
      </c>
      <c r="D29" s="25" t="s">
        <v>47</v>
      </c>
      <c r="E29" s="30" t="s">
        <v>76</v>
      </c>
      <c r="F29" s="31" t="s">
        <v>67</v>
      </c>
      <c r="G29" s="32">
        <v>10.4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77</v>
      </c>
    </row>
    <row r="31" spans="1:5" ht="12.75">
      <c r="A31" s="37" t="s">
        <v>52</v>
      </c>
      <c r="E31" s="38" t="s">
        <v>69</v>
      </c>
    </row>
    <row r="32" spans="1:5" ht="12.75">
      <c r="A32" t="s">
        <v>54</v>
      </c>
      <c r="E32" s="36" t="s">
        <v>60</v>
      </c>
    </row>
    <row r="33" spans="1:16" ht="12.75">
      <c r="A33" s="25" t="s">
        <v>45</v>
      </c>
      <c r="B33" s="29" t="s">
        <v>78</v>
      </c>
      <c r="C33" s="29" t="s">
        <v>79</v>
      </c>
      <c r="D33" s="25" t="s">
        <v>47</v>
      </c>
      <c r="E33" s="30" t="s">
        <v>80</v>
      </c>
      <c r="F33" s="31" t="s">
        <v>58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81</v>
      </c>
    </row>
    <row r="35" spans="1:5" ht="12.75">
      <c r="A35" s="37" t="s">
        <v>52</v>
      </c>
      <c r="E35" s="38" t="s">
        <v>82</v>
      </c>
    </row>
    <row r="36" spans="1:5" ht="12.75">
      <c r="A36" t="s">
        <v>54</v>
      </c>
      <c r="E36" s="36" t="s">
        <v>60</v>
      </c>
    </row>
    <row r="37" spans="1:16" ht="12.75">
      <c r="A37" s="25" t="s">
        <v>45</v>
      </c>
      <c r="B37" s="29" t="s">
        <v>83</v>
      </c>
      <c r="C37" s="29" t="s">
        <v>84</v>
      </c>
      <c r="D37" s="25" t="s">
        <v>47</v>
      </c>
      <c r="E37" s="30" t="s">
        <v>85</v>
      </c>
      <c r="F37" s="31" t="s">
        <v>58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52</v>
      </c>
      <c r="E39" s="38" t="s">
        <v>86</v>
      </c>
    </row>
    <row r="40" spans="1:5" ht="12.75">
      <c r="A40" t="s">
        <v>54</v>
      </c>
      <c r="E40" s="36" t="s">
        <v>87</v>
      </c>
    </row>
    <row r="41" spans="1:16" ht="12.75">
      <c r="A41" s="25" t="s">
        <v>45</v>
      </c>
      <c r="B41" s="29" t="s">
        <v>40</v>
      </c>
      <c r="C41" s="29" t="s">
        <v>88</v>
      </c>
      <c r="D41" s="25" t="s">
        <v>47</v>
      </c>
      <c r="E41" s="30" t="s">
        <v>89</v>
      </c>
      <c r="F41" s="31" t="s">
        <v>58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90</v>
      </c>
    </row>
    <row r="43" spans="1:5" ht="12.75">
      <c r="A43" s="37" t="s">
        <v>52</v>
      </c>
      <c r="E43" s="38" t="s">
        <v>91</v>
      </c>
    </row>
    <row r="44" spans="1:5" ht="12.75">
      <c r="A44" t="s">
        <v>54</v>
      </c>
      <c r="E44" s="36" t="s">
        <v>87</v>
      </c>
    </row>
    <row r="45" spans="1:16" ht="12.75">
      <c r="A45" s="25" t="s">
        <v>45</v>
      </c>
      <c r="B45" s="29" t="s">
        <v>42</v>
      </c>
      <c r="C45" s="29" t="s">
        <v>92</v>
      </c>
      <c r="D45" s="25" t="s">
        <v>47</v>
      </c>
      <c r="E45" s="30" t="s">
        <v>93</v>
      </c>
      <c r="F45" s="31" t="s">
        <v>58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94</v>
      </c>
    </row>
    <row r="47" spans="1:5" ht="12.75">
      <c r="A47" s="37" t="s">
        <v>52</v>
      </c>
      <c r="E47" s="38" t="s">
        <v>95</v>
      </c>
    </row>
    <row r="48" spans="1:5" ht="12.75">
      <c r="A48" t="s">
        <v>54</v>
      </c>
      <c r="E48" s="36" t="s">
        <v>87</v>
      </c>
    </row>
    <row r="49" spans="1:16" ht="12.75">
      <c r="A49" s="25" t="s">
        <v>45</v>
      </c>
      <c r="B49" s="29" t="s">
        <v>96</v>
      </c>
      <c r="C49" s="29" t="s">
        <v>97</v>
      </c>
      <c r="D49" s="25" t="s">
        <v>47</v>
      </c>
      <c r="E49" s="30" t="s">
        <v>98</v>
      </c>
      <c r="F49" s="31" t="s">
        <v>99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100</v>
      </c>
    </row>
    <row r="51" spans="1:5" ht="12.75">
      <c r="A51" s="37" t="s">
        <v>52</v>
      </c>
      <c r="E51" s="38" t="s">
        <v>101</v>
      </c>
    </row>
    <row r="52" spans="1:5" ht="51">
      <c r="A52" t="s">
        <v>54</v>
      </c>
      <c r="E52" s="36" t="s">
        <v>102</v>
      </c>
    </row>
    <row r="53" spans="1:16" ht="12.75">
      <c r="A53" s="25" t="s">
        <v>45</v>
      </c>
      <c r="B53" s="29" t="s">
        <v>103</v>
      </c>
      <c r="C53" s="29" t="s">
        <v>104</v>
      </c>
      <c r="D53" s="25" t="s">
        <v>47</v>
      </c>
      <c r="E53" s="30" t="s">
        <v>105</v>
      </c>
      <c r="F53" s="31" t="s">
        <v>58</v>
      </c>
      <c r="G53" s="32">
        <v>1</v>
      </c>
      <c r="H53" s="33">
        <v>0</v>
      </c>
      <c r="I53" s="34">
        <f>ROUND(ROUND(H53,2)*ROUND(G53,3),2)</f>
      </c>
      <c r="O53">
        <f>(I53*21)/100</f>
      </c>
      <c r="P53" t="s">
        <v>23</v>
      </c>
    </row>
    <row r="54" spans="1:5" ht="12.75">
      <c r="A54" s="35" t="s">
        <v>50</v>
      </c>
      <c r="E54" s="36" t="s">
        <v>47</v>
      </c>
    </row>
    <row r="55" spans="1:5" ht="12.75">
      <c r="A55" s="37" t="s">
        <v>52</v>
      </c>
      <c r="E55" s="38" t="s">
        <v>106</v>
      </c>
    </row>
    <row r="56" spans="1:5" ht="25.5">
      <c r="A56" t="s">
        <v>54</v>
      </c>
      <c r="E56" s="36" t="s">
        <v>107</v>
      </c>
    </row>
    <row r="57" spans="1:18" ht="12.75" customHeight="1">
      <c r="A57" s="6" t="s">
        <v>43</v>
      </c>
      <c r="B57" s="6"/>
      <c r="C57" s="40" t="s">
        <v>29</v>
      </c>
      <c r="D57" s="6"/>
      <c r="E57" s="27" t="s">
        <v>108</v>
      </c>
      <c r="F57" s="6"/>
      <c r="G57" s="6"/>
      <c r="H57" s="6"/>
      <c r="I57" s="41">
        <f>0+Q57</f>
      </c>
      <c r="O57">
        <f>0+R57</f>
      </c>
      <c r="Q57">
        <f>0+I58</f>
      </c>
      <c r="R57">
        <f>0+O58</f>
      </c>
    </row>
    <row r="58" spans="1:16" ht="25.5">
      <c r="A58" s="25" t="s">
        <v>45</v>
      </c>
      <c r="B58" s="29" t="s">
        <v>109</v>
      </c>
      <c r="C58" s="29" t="s">
        <v>110</v>
      </c>
      <c r="D58" s="25" t="s">
        <v>47</v>
      </c>
      <c r="E58" s="30" t="s">
        <v>111</v>
      </c>
      <c r="F58" s="31" t="s">
        <v>49</v>
      </c>
      <c r="G58" s="32">
        <v>1.463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112</v>
      </c>
    </row>
    <row r="60" spans="1:5" ht="38.25">
      <c r="A60" s="37" t="s">
        <v>52</v>
      </c>
      <c r="E60" s="38" t="s">
        <v>113</v>
      </c>
    </row>
    <row r="61" spans="1:5" ht="63.75">
      <c r="A61" t="s">
        <v>54</v>
      </c>
      <c r="E61" s="36" t="s">
        <v>114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115</v>
      </c>
      <c r="F62" s="6"/>
      <c r="G62" s="6"/>
      <c r="H62" s="6"/>
      <c r="I62" s="41">
        <f>0+Q62</f>
      </c>
      <c r="O62">
        <f>0+R62</f>
      </c>
      <c r="Q62">
        <f>0+I63</f>
      </c>
      <c r="R62">
        <f>0+O63</f>
      </c>
    </row>
    <row r="63" spans="1:16" ht="12.75">
      <c r="A63" s="25" t="s">
        <v>45</v>
      </c>
      <c r="B63" s="29" t="s">
        <v>116</v>
      </c>
      <c r="C63" s="29" t="s">
        <v>117</v>
      </c>
      <c r="D63" s="25" t="s">
        <v>47</v>
      </c>
      <c r="E63" s="30" t="s">
        <v>118</v>
      </c>
      <c r="F63" s="31" t="s">
        <v>119</v>
      </c>
      <c r="G63" s="32">
        <v>29.4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120</v>
      </c>
    </row>
    <row r="65" spans="1:5" ht="25.5">
      <c r="A65" s="37" t="s">
        <v>52</v>
      </c>
      <c r="E65" s="38" t="s">
        <v>121</v>
      </c>
    </row>
    <row r="66" spans="1:5" ht="63.75">
      <c r="A66" t="s">
        <v>54</v>
      </c>
      <c r="E66" s="36" t="s">
        <v>122</v>
      </c>
    </row>
    <row r="67" spans="1:18" ht="12.75" customHeight="1">
      <c r="A67" s="6" t="s">
        <v>43</v>
      </c>
      <c r="B67" s="6"/>
      <c r="C67" s="40" t="s">
        <v>22</v>
      </c>
      <c r="D67" s="6"/>
      <c r="E67" s="27" t="s">
        <v>123</v>
      </c>
      <c r="F67" s="6"/>
      <c r="G67" s="6"/>
      <c r="H67" s="6"/>
      <c r="I67" s="41">
        <f>0+Q67</f>
      </c>
      <c r="O67">
        <f>0+R67</f>
      </c>
      <c r="Q67">
        <f>0+I68+I72</f>
      </c>
      <c r="R67">
        <f>0+O68+O72</f>
      </c>
    </row>
    <row r="68" spans="1:16" ht="12.75">
      <c r="A68" s="25" t="s">
        <v>45</v>
      </c>
      <c r="B68" s="29" t="s">
        <v>124</v>
      </c>
      <c r="C68" s="29" t="s">
        <v>125</v>
      </c>
      <c r="D68" s="25" t="s">
        <v>47</v>
      </c>
      <c r="E68" s="30" t="s">
        <v>126</v>
      </c>
      <c r="F68" s="31" t="s">
        <v>49</v>
      </c>
      <c r="G68" s="32">
        <v>0.48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127</v>
      </c>
    </row>
    <row r="70" spans="1:5" ht="12.75">
      <c r="A70" s="37" t="s">
        <v>52</v>
      </c>
      <c r="E70" s="38" t="s">
        <v>128</v>
      </c>
    </row>
    <row r="71" spans="1:5" ht="408">
      <c r="A71" t="s">
        <v>54</v>
      </c>
      <c r="E71" s="36" t="s">
        <v>129</v>
      </c>
    </row>
    <row r="72" spans="1:16" ht="12.75">
      <c r="A72" s="25" t="s">
        <v>45</v>
      </c>
      <c r="B72" s="29" t="s">
        <v>130</v>
      </c>
      <c r="C72" s="29" t="s">
        <v>131</v>
      </c>
      <c r="D72" s="25" t="s">
        <v>47</v>
      </c>
      <c r="E72" s="30" t="s">
        <v>132</v>
      </c>
      <c r="F72" s="31" t="s">
        <v>133</v>
      </c>
      <c r="G72" s="32">
        <v>0.113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134</v>
      </c>
    </row>
    <row r="74" spans="1:5" ht="25.5">
      <c r="A74" s="37" t="s">
        <v>52</v>
      </c>
      <c r="E74" s="38" t="s">
        <v>135</v>
      </c>
    </row>
    <row r="75" spans="1:5" ht="242.25">
      <c r="A75" t="s">
        <v>54</v>
      </c>
      <c r="E75" s="36" t="s">
        <v>136</v>
      </c>
    </row>
    <row r="76" spans="1:18" ht="12.75" customHeight="1">
      <c r="A76" s="6" t="s">
        <v>43</v>
      </c>
      <c r="B76" s="6"/>
      <c r="C76" s="40" t="s">
        <v>33</v>
      </c>
      <c r="D76" s="6"/>
      <c r="E76" s="27" t="s">
        <v>137</v>
      </c>
      <c r="F76" s="6"/>
      <c r="G76" s="6"/>
      <c r="H76" s="6"/>
      <c r="I76" s="41">
        <f>0+Q76</f>
      </c>
      <c r="O76">
        <f>0+R76</f>
      </c>
      <c r="Q76">
        <f>0+I77+I81</f>
      </c>
      <c r="R76">
        <f>0+O77+O81</f>
      </c>
    </row>
    <row r="77" spans="1:16" ht="12.75">
      <c r="A77" s="25" t="s">
        <v>45</v>
      </c>
      <c r="B77" s="29" t="s">
        <v>138</v>
      </c>
      <c r="C77" s="29" t="s">
        <v>139</v>
      </c>
      <c r="D77" s="25" t="s">
        <v>47</v>
      </c>
      <c r="E77" s="30" t="s">
        <v>140</v>
      </c>
      <c r="F77" s="31" t="s">
        <v>49</v>
      </c>
      <c r="G77" s="32">
        <v>1.225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50</v>
      </c>
      <c r="E78" s="36" t="s">
        <v>141</v>
      </c>
    </row>
    <row r="79" spans="1:5" ht="12.75">
      <c r="A79" s="37" t="s">
        <v>52</v>
      </c>
      <c r="E79" s="38" t="s">
        <v>142</v>
      </c>
    </row>
    <row r="80" spans="1:5" ht="395.25">
      <c r="A80" t="s">
        <v>54</v>
      </c>
      <c r="E80" s="36" t="s">
        <v>143</v>
      </c>
    </row>
    <row r="81" spans="1:16" ht="12.75">
      <c r="A81" s="25" t="s">
        <v>45</v>
      </c>
      <c r="B81" s="29" t="s">
        <v>144</v>
      </c>
      <c r="C81" s="29" t="s">
        <v>145</v>
      </c>
      <c r="D81" s="25" t="s">
        <v>47</v>
      </c>
      <c r="E81" s="30" t="s">
        <v>146</v>
      </c>
      <c r="F81" s="31" t="s">
        <v>133</v>
      </c>
      <c r="G81" s="32">
        <v>0.288</v>
      </c>
      <c r="H81" s="33">
        <v>0</v>
      </c>
      <c r="I81" s="34">
        <f>ROUND(ROUND(H81,2)*ROUND(G81,3),2)</f>
      </c>
      <c r="O81">
        <f>(I81*21)/100</f>
      </c>
      <c r="P81" t="s">
        <v>23</v>
      </c>
    </row>
    <row r="82" spans="1:5" ht="12.75">
      <c r="A82" s="35" t="s">
        <v>50</v>
      </c>
      <c r="E82" s="36" t="s">
        <v>47</v>
      </c>
    </row>
    <row r="83" spans="1:5" ht="25.5">
      <c r="A83" s="37" t="s">
        <v>52</v>
      </c>
      <c r="E83" s="38" t="s">
        <v>147</v>
      </c>
    </row>
    <row r="84" spans="1:5" ht="267.75">
      <c r="A84" t="s">
        <v>54</v>
      </c>
      <c r="E84" s="36" t="s">
        <v>148</v>
      </c>
    </row>
    <row r="85" spans="1:18" ht="12.75" customHeight="1">
      <c r="A85" s="6" t="s">
        <v>43</v>
      </c>
      <c r="B85" s="6"/>
      <c r="C85" s="40" t="s">
        <v>35</v>
      </c>
      <c r="D85" s="6"/>
      <c r="E85" s="27" t="s">
        <v>149</v>
      </c>
      <c r="F85" s="6"/>
      <c r="G85" s="6"/>
      <c r="H85" s="6"/>
      <c r="I85" s="41">
        <f>0+Q85</f>
      </c>
      <c r="O85">
        <f>0+R85</f>
      </c>
      <c r="Q85">
        <f>0+I86+I90+I94+I98+I102+I106+I110</f>
      </c>
      <c r="R85">
        <f>0+O86+O90+O94+O98+O102+O106+O110</f>
      </c>
    </row>
    <row r="86" spans="1:16" ht="12.75">
      <c r="A86" s="25" t="s">
        <v>45</v>
      </c>
      <c r="B86" s="29" t="s">
        <v>150</v>
      </c>
      <c r="C86" s="29" t="s">
        <v>151</v>
      </c>
      <c r="D86" s="25" t="s">
        <v>47</v>
      </c>
      <c r="E86" s="30" t="s">
        <v>152</v>
      </c>
      <c r="F86" s="31" t="s">
        <v>67</v>
      </c>
      <c r="G86" s="32">
        <v>11.48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153</v>
      </c>
    </row>
    <row r="88" spans="1:5" ht="12.75">
      <c r="A88" s="37" t="s">
        <v>52</v>
      </c>
      <c r="E88" s="38" t="s">
        <v>154</v>
      </c>
    </row>
    <row r="89" spans="1:5" ht="51">
      <c r="A89" t="s">
        <v>54</v>
      </c>
      <c r="E89" s="36" t="s">
        <v>155</v>
      </c>
    </row>
    <row r="90" spans="1:16" ht="12.75">
      <c r="A90" s="25" t="s">
        <v>45</v>
      </c>
      <c r="B90" s="29" t="s">
        <v>156</v>
      </c>
      <c r="C90" s="29" t="s">
        <v>157</v>
      </c>
      <c r="D90" s="25" t="s">
        <v>47</v>
      </c>
      <c r="E90" s="30" t="s">
        <v>158</v>
      </c>
      <c r="F90" s="31" t="s">
        <v>67</v>
      </c>
      <c r="G90" s="32">
        <v>13.72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159</v>
      </c>
    </row>
    <row r="92" spans="1:5" ht="12.75">
      <c r="A92" s="37" t="s">
        <v>52</v>
      </c>
      <c r="E92" s="38" t="s">
        <v>160</v>
      </c>
    </row>
    <row r="93" spans="1:5" ht="51">
      <c r="A93" t="s">
        <v>54</v>
      </c>
      <c r="E93" s="36" t="s">
        <v>161</v>
      </c>
    </row>
    <row r="94" spans="1:16" ht="12.75">
      <c r="A94" s="25" t="s">
        <v>45</v>
      </c>
      <c r="B94" s="29" t="s">
        <v>162</v>
      </c>
      <c r="C94" s="29" t="s">
        <v>163</v>
      </c>
      <c r="D94" s="25" t="s">
        <v>47</v>
      </c>
      <c r="E94" s="30" t="s">
        <v>164</v>
      </c>
      <c r="F94" s="31" t="s">
        <v>67</v>
      </c>
      <c r="G94" s="32">
        <v>2.86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165</v>
      </c>
    </row>
    <row r="96" spans="1:5" ht="12.75">
      <c r="A96" s="37" t="s">
        <v>52</v>
      </c>
      <c r="E96" s="38" t="s">
        <v>166</v>
      </c>
    </row>
    <row r="97" spans="1:5" ht="51">
      <c r="A97" t="s">
        <v>54</v>
      </c>
      <c r="E97" s="36" t="s">
        <v>167</v>
      </c>
    </row>
    <row r="98" spans="1:16" ht="12.75">
      <c r="A98" s="25" t="s">
        <v>45</v>
      </c>
      <c r="B98" s="29" t="s">
        <v>168</v>
      </c>
      <c r="C98" s="29" t="s">
        <v>169</v>
      </c>
      <c r="D98" s="25" t="s">
        <v>47</v>
      </c>
      <c r="E98" s="30" t="s">
        <v>170</v>
      </c>
      <c r="F98" s="31" t="s">
        <v>49</v>
      </c>
      <c r="G98" s="32">
        <v>0.252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47</v>
      </c>
    </row>
    <row r="100" spans="1:5" ht="12.75">
      <c r="A100" s="37" t="s">
        <v>52</v>
      </c>
      <c r="E100" s="38" t="s">
        <v>171</v>
      </c>
    </row>
    <row r="101" spans="1:5" ht="140.25">
      <c r="A101" t="s">
        <v>54</v>
      </c>
      <c r="E101" s="36" t="s">
        <v>172</v>
      </c>
    </row>
    <row r="102" spans="1:16" ht="12.75">
      <c r="A102" s="25" t="s">
        <v>45</v>
      </c>
      <c r="B102" s="29" t="s">
        <v>173</v>
      </c>
      <c r="C102" s="29" t="s">
        <v>174</v>
      </c>
      <c r="D102" s="25" t="s">
        <v>47</v>
      </c>
      <c r="E102" s="30" t="s">
        <v>175</v>
      </c>
      <c r="F102" s="31" t="s">
        <v>49</v>
      </c>
      <c r="G102" s="32">
        <v>1.025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50</v>
      </c>
      <c r="E103" s="36" t="s">
        <v>47</v>
      </c>
    </row>
    <row r="104" spans="1:5" ht="12.75">
      <c r="A104" s="37" t="s">
        <v>52</v>
      </c>
      <c r="E104" s="38" t="s">
        <v>176</v>
      </c>
    </row>
    <row r="105" spans="1:5" ht="140.25">
      <c r="A105" t="s">
        <v>54</v>
      </c>
      <c r="E105" s="36" t="s">
        <v>172</v>
      </c>
    </row>
    <row r="106" spans="1:16" ht="12.75">
      <c r="A106" s="25" t="s">
        <v>45</v>
      </c>
      <c r="B106" s="29" t="s">
        <v>177</v>
      </c>
      <c r="C106" s="29" t="s">
        <v>178</v>
      </c>
      <c r="D106" s="25" t="s">
        <v>47</v>
      </c>
      <c r="E106" s="30" t="s">
        <v>179</v>
      </c>
      <c r="F106" s="31" t="s">
        <v>49</v>
      </c>
      <c r="G106" s="32">
        <v>0.1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75">
      <c r="A107" s="35" t="s">
        <v>50</v>
      </c>
      <c r="E107" s="36" t="s">
        <v>180</v>
      </c>
    </row>
    <row r="108" spans="1:5" ht="12.75">
      <c r="A108" s="37" t="s">
        <v>52</v>
      </c>
      <c r="E108" s="38" t="s">
        <v>181</v>
      </c>
    </row>
    <row r="109" spans="1:5" ht="140.25">
      <c r="A109" t="s">
        <v>54</v>
      </c>
      <c r="E109" s="36" t="s">
        <v>172</v>
      </c>
    </row>
    <row r="110" spans="1:16" ht="12.75">
      <c r="A110" s="25" t="s">
        <v>45</v>
      </c>
      <c r="B110" s="29" t="s">
        <v>182</v>
      </c>
      <c r="C110" s="29" t="s">
        <v>183</v>
      </c>
      <c r="D110" s="25" t="s">
        <v>47</v>
      </c>
      <c r="E110" s="30" t="s">
        <v>184</v>
      </c>
      <c r="F110" s="31" t="s">
        <v>119</v>
      </c>
      <c r="G110" s="32">
        <v>28.2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47</v>
      </c>
    </row>
    <row r="112" spans="1:5" ht="12.75">
      <c r="A112" s="37" t="s">
        <v>52</v>
      </c>
      <c r="E112" s="38" t="s">
        <v>185</v>
      </c>
    </row>
    <row r="113" spans="1:5" ht="38.25">
      <c r="A113" t="s">
        <v>54</v>
      </c>
      <c r="E113" s="36" t="s">
        <v>186</v>
      </c>
    </row>
    <row r="114" spans="1:18" ht="12.75" customHeight="1">
      <c r="A114" s="6" t="s">
        <v>43</v>
      </c>
      <c r="B114" s="6"/>
      <c r="C114" s="40" t="s">
        <v>78</v>
      </c>
      <c r="D114" s="6"/>
      <c r="E114" s="27" t="s">
        <v>187</v>
      </c>
      <c r="F114" s="6"/>
      <c r="G114" s="6"/>
      <c r="H114" s="6"/>
      <c r="I114" s="41">
        <f>0+Q114</f>
      </c>
      <c r="O114">
        <f>0+R114</f>
      </c>
      <c r="Q114">
        <f>0+I115+I119+I123</f>
      </c>
      <c r="R114">
        <f>0+O115+O119+O123</f>
      </c>
    </row>
    <row r="115" spans="1:16" ht="25.5">
      <c r="A115" s="25" t="s">
        <v>45</v>
      </c>
      <c r="B115" s="29" t="s">
        <v>188</v>
      </c>
      <c r="C115" s="29" t="s">
        <v>189</v>
      </c>
      <c r="D115" s="25" t="s">
        <v>47</v>
      </c>
      <c r="E115" s="30" t="s">
        <v>190</v>
      </c>
      <c r="F115" s="31" t="s">
        <v>67</v>
      </c>
      <c r="G115" s="32">
        <v>24.1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38.25">
      <c r="A117" s="37" t="s">
        <v>52</v>
      </c>
      <c r="E117" s="38" t="s">
        <v>191</v>
      </c>
    </row>
    <row r="118" spans="1:5" ht="216.75">
      <c r="A118" t="s">
        <v>54</v>
      </c>
      <c r="E118" s="36" t="s">
        <v>192</v>
      </c>
    </row>
    <row r="119" spans="1:16" ht="12.75">
      <c r="A119" s="25" t="s">
        <v>45</v>
      </c>
      <c r="B119" s="29" t="s">
        <v>193</v>
      </c>
      <c r="C119" s="29" t="s">
        <v>194</v>
      </c>
      <c r="D119" s="25" t="s">
        <v>47</v>
      </c>
      <c r="E119" s="30" t="s">
        <v>195</v>
      </c>
      <c r="F119" s="31" t="s">
        <v>67</v>
      </c>
      <c r="G119" s="32">
        <v>1.68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196</v>
      </c>
    </row>
    <row r="121" spans="1:5" ht="12.75">
      <c r="A121" s="37" t="s">
        <v>52</v>
      </c>
      <c r="E121" s="38" t="s">
        <v>197</v>
      </c>
    </row>
    <row r="122" spans="1:5" ht="140.25">
      <c r="A122" t="s">
        <v>54</v>
      </c>
      <c r="E122" s="36" t="s">
        <v>198</v>
      </c>
    </row>
    <row r="123" spans="1:16" ht="12.75">
      <c r="A123" s="25" t="s">
        <v>45</v>
      </c>
      <c r="B123" s="29" t="s">
        <v>199</v>
      </c>
      <c r="C123" s="29" t="s">
        <v>200</v>
      </c>
      <c r="D123" s="25" t="s">
        <v>47</v>
      </c>
      <c r="E123" s="30" t="s">
        <v>201</v>
      </c>
      <c r="F123" s="31" t="s">
        <v>67</v>
      </c>
      <c r="G123" s="32">
        <v>181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12.75">
      <c r="A124" s="35" t="s">
        <v>50</v>
      </c>
      <c r="E124" s="36" t="s">
        <v>202</v>
      </c>
    </row>
    <row r="125" spans="1:5" ht="63.75">
      <c r="A125" s="37" t="s">
        <v>52</v>
      </c>
      <c r="E125" s="38" t="s">
        <v>203</v>
      </c>
    </row>
    <row r="126" spans="1:5" ht="51">
      <c r="A126" t="s">
        <v>54</v>
      </c>
      <c r="E126" s="36" t="s">
        <v>204</v>
      </c>
    </row>
    <row r="127" spans="1:18" ht="12.75" customHeight="1">
      <c r="A127" s="6" t="s">
        <v>43</v>
      </c>
      <c r="B127" s="6"/>
      <c r="C127" s="40" t="s">
        <v>40</v>
      </c>
      <c r="D127" s="6"/>
      <c r="E127" s="27" t="s">
        <v>205</v>
      </c>
      <c r="F127" s="6"/>
      <c r="G127" s="6"/>
      <c r="H127" s="6"/>
      <c r="I127" s="41">
        <f>0+Q127</f>
      </c>
      <c r="O127">
        <f>0+R127</f>
      </c>
      <c r="Q127">
        <f>0+I128+I132+I136+I140+I144+I148+I152+I156+I160+I164+I168+I172+I176+I180+I184+I188+I192</f>
      </c>
      <c r="R127">
        <f>0+O128+O132+O136+O140+O144+O148+O152+O156+O160+O164+O168+O172+O176+O180+O184+O188+O192</f>
      </c>
    </row>
    <row r="128" spans="1:16" ht="25.5">
      <c r="A128" s="25" t="s">
        <v>45</v>
      </c>
      <c r="B128" s="29" t="s">
        <v>206</v>
      </c>
      <c r="C128" s="29" t="s">
        <v>207</v>
      </c>
      <c r="D128" s="25" t="s">
        <v>47</v>
      </c>
      <c r="E128" s="30" t="s">
        <v>208</v>
      </c>
      <c r="F128" s="31" t="s">
        <v>119</v>
      </c>
      <c r="G128" s="32">
        <v>24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209</v>
      </c>
    </row>
    <row r="130" spans="1:5" ht="12.75">
      <c r="A130" s="37" t="s">
        <v>52</v>
      </c>
      <c r="E130" s="38" t="s">
        <v>210</v>
      </c>
    </row>
    <row r="131" spans="1:5" ht="76.5">
      <c r="A131" t="s">
        <v>54</v>
      </c>
      <c r="E131" s="36" t="s">
        <v>211</v>
      </c>
    </row>
    <row r="132" spans="1:16" ht="12.75">
      <c r="A132" s="25" t="s">
        <v>45</v>
      </c>
      <c r="B132" s="29" t="s">
        <v>212</v>
      </c>
      <c r="C132" s="29" t="s">
        <v>213</v>
      </c>
      <c r="D132" s="25" t="s">
        <v>47</v>
      </c>
      <c r="E132" s="30" t="s">
        <v>214</v>
      </c>
      <c r="F132" s="31" t="s">
        <v>119</v>
      </c>
      <c r="G132" s="32">
        <v>24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12.75">
      <c r="A134" s="37" t="s">
        <v>52</v>
      </c>
      <c r="E134" s="38" t="s">
        <v>210</v>
      </c>
    </row>
    <row r="135" spans="1:5" ht="38.25">
      <c r="A135" t="s">
        <v>54</v>
      </c>
      <c r="E135" s="36" t="s">
        <v>215</v>
      </c>
    </row>
    <row r="136" spans="1:16" ht="12.75">
      <c r="A136" s="25" t="s">
        <v>45</v>
      </c>
      <c r="B136" s="29" t="s">
        <v>216</v>
      </c>
      <c r="C136" s="29" t="s">
        <v>217</v>
      </c>
      <c r="D136" s="25" t="s">
        <v>47</v>
      </c>
      <c r="E136" s="30" t="s">
        <v>218</v>
      </c>
      <c r="F136" s="31" t="s">
        <v>219</v>
      </c>
      <c r="G136" s="32">
        <v>1440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47</v>
      </c>
    </row>
    <row r="138" spans="1:5" ht="12.75">
      <c r="A138" s="37" t="s">
        <v>52</v>
      </c>
      <c r="E138" s="38" t="s">
        <v>220</v>
      </c>
    </row>
    <row r="139" spans="1:5" ht="25.5">
      <c r="A139" t="s">
        <v>54</v>
      </c>
      <c r="E139" s="36" t="s">
        <v>221</v>
      </c>
    </row>
    <row r="140" spans="1:16" ht="25.5">
      <c r="A140" s="25" t="s">
        <v>45</v>
      </c>
      <c r="B140" s="29" t="s">
        <v>222</v>
      </c>
      <c r="C140" s="29" t="s">
        <v>223</v>
      </c>
      <c r="D140" s="25" t="s">
        <v>47</v>
      </c>
      <c r="E140" s="30" t="s">
        <v>224</v>
      </c>
      <c r="F140" s="31" t="s">
        <v>67</v>
      </c>
      <c r="G140" s="32">
        <v>0.175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225</v>
      </c>
    </row>
    <row r="142" spans="1:5" ht="12.75">
      <c r="A142" s="37" t="s">
        <v>52</v>
      </c>
      <c r="E142" s="38" t="s">
        <v>226</v>
      </c>
    </row>
    <row r="143" spans="1:5" ht="38.25">
      <c r="A143" t="s">
        <v>54</v>
      </c>
      <c r="E143" s="36" t="s">
        <v>227</v>
      </c>
    </row>
    <row r="144" spans="1:16" ht="12.75">
      <c r="A144" s="25" t="s">
        <v>45</v>
      </c>
      <c r="B144" s="29" t="s">
        <v>228</v>
      </c>
      <c r="C144" s="29" t="s">
        <v>229</v>
      </c>
      <c r="D144" s="25" t="s">
        <v>47</v>
      </c>
      <c r="E144" s="30" t="s">
        <v>230</v>
      </c>
      <c r="F144" s="31" t="s">
        <v>119</v>
      </c>
      <c r="G144" s="32">
        <v>41.8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12.75">
      <c r="A146" s="37" t="s">
        <v>52</v>
      </c>
      <c r="E146" s="38" t="s">
        <v>231</v>
      </c>
    </row>
    <row r="147" spans="1:5" ht="25.5">
      <c r="A147" t="s">
        <v>54</v>
      </c>
      <c r="E147" s="36" t="s">
        <v>232</v>
      </c>
    </row>
    <row r="148" spans="1:16" ht="12.75">
      <c r="A148" s="25" t="s">
        <v>45</v>
      </c>
      <c r="B148" s="29" t="s">
        <v>233</v>
      </c>
      <c r="C148" s="29" t="s">
        <v>234</v>
      </c>
      <c r="D148" s="25" t="s">
        <v>47</v>
      </c>
      <c r="E148" s="30" t="s">
        <v>235</v>
      </c>
      <c r="F148" s="31" t="s">
        <v>67</v>
      </c>
      <c r="G148" s="32">
        <v>0.8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47</v>
      </c>
    </row>
    <row r="150" spans="1:5" ht="12.75">
      <c r="A150" s="37" t="s">
        <v>52</v>
      </c>
      <c r="E150" s="38" t="s">
        <v>236</v>
      </c>
    </row>
    <row r="151" spans="1:5" ht="25.5">
      <c r="A151" t="s">
        <v>54</v>
      </c>
      <c r="E151" s="36" t="s">
        <v>237</v>
      </c>
    </row>
    <row r="152" spans="1:16" ht="12.75">
      <c r="A152" s="25" t="s">
        <v>45</v>
      </c>
      <c r="B152" s="29" t="s">
        <v>238</v>
      </c>
      <c r="C152" s="29" t="s">
        <v>239</v>
      </c>
      <c r="D152" s="25" t="s">
        <v>47</v>
      </c>
      <c r="E152" s="30" t="s">
        <v>240</v>
      </c>
      <c r="F152" s="31" t="s">
        <v>49</v>
      </c>
      <c r="G152" s="32">
        <v>0.037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47</v>
      </c>
    </row>
    <row r="154" spans="1:5" ht="38.25">
      <c r="A154" s="37" t="s">
        <v>52</v>
      </c>
      <c r="E154" s="38" t="s">
        <v>241</v>
      </c>
    </row>
    <row r="155" spans="1:5" ht="38.25">
      <c r="A155" t="s">
        <v>54</v>
      </c>
      <c r="E155" s="36" t="s">
        <v>242</v>
      </c>
    </row>
    <row r="156" spans="1:16" ht="12.75">
      <c r="A156" s="25" t="s">
        <v>45</v>
      </c>
      <c r="B156" s="29" t="s">
        <v>243</v>
      </c>
      <c r="C156" s="29" t="s">
        <v>244</v>
      </c>
      <c r="D156" s="25" t="s">
        <v>47</v>
      </c>
      <c r="E156" s="30" t="s">
        <v>245</v>
      </c>
      <c r="F156" s="31" t="s">
        <v>49</v>
      </c>
      <c r="G156" s="32">
        <v>0.003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12.75">
      <c r="A157" s="35" t="s">
        <v>50</v>
      </c>
      <c r="E157" s="36" t="s">
        <v>47</v>
      </c>
    </row>
    <row r="158" spans="1:5" ht="12.75">
      <c r="A158" s="37" t="s">
        <v>52</v>
      </c>
      <c r="E158" s="38" t="s">
        <v>246</v>
      </c>
    </row>
    <row r="159" spans="1:5" ht="38.25">
      <c r="A159" t="s">
        <v>54</v>
      </c>
      <c r="E159" s="36" t="s">
        <v>242</v>
      </c>
    </row>
    <row r="160" spans="1:16" ht="12.75">
      <c r="A160" s="25" t="s">
        <v>45</v>
      </c>
      <c r="B160" s="29" t="s">
        <v>247</v>
      </c>
      <c r="C160" s="29" t="s">
        <v>248</v>
      </c>
      <c r="D160" s="25" t="s">
        <v>47</v>
      </c>
      <c r="E160" s="30" t="s">
        <v>249</v>
      </c>
      <c r="F160" s="31" t="s">
        <v>119</v>
      </c>
      <c r="G160" s="32">
        <v>8.2</v>
      </c>
      <c r="H160" s="33">
        <v>0</v>
      </c>
      <c r="I160" s="34">
        <f>ROUND(ROUND(H160,2)*ROUND(G160,3),2)</f>
      </c>
      <c r="O160">
        <f>(I160*21)/100</f>
      </c>
      <c r="P160" t="s">
        <v>23</v>
      </c>
    </row>
    <row r="161" spans="1:5" ht="12.75">
      <c r="A161" s="35" t="s">
        <v>50</v>
      </c>
      <c r="E161" s="36" t="s">
        <v>250</v>
      </c>
    </row>
    <row r="162" spans="1:5" ht="12.75">
      <c r="A162" s="37" t="s">
        <v>52</v>
      </c>
      <c r="E162" s="38" t="s">
        <v>251</v>
      </c>
    </row>
    <row r="163" spans="1:5" ht="280.5">
      <c r="A163" t="s">
        <v>54</v>
      </c>
      <c r="E163" s="36" t="s">
        <v>252</v>
      </c>
    </row>
    <row r="164" spans="1:16" ht="12.75">
      <c r="A164" s="25" t="s">
        <v>45</v>
      </c>
      <c r="B164" s="29" t="s">
        <v>253</v>
      </c>
      <c r="C164" s="29" t="s">
        <v>254</v>
      </c>
      <c r="D164" s="25" t="s">
        <v>47</v>
      </c>
      <c r="E164" s="30" t="s">
        <v>255</v>
      </c>
      <c r="F164" s="31" t="s">
        <v>49</v>
      </c>
      <c r="G164" s="32">
        <v>0.054</v>
      </c>
      <c r="H164" s="33">
        <v>0</v>
      </c>
      <c r="I164" s="34">
        <f>ROUND(ROUND(H164,2)*ROUND(G164,3),2)</f>
      </c>
      <c r="O164">
        <f>(I164*21)/100</f>
      </c>
      <c r="P164" t="s">
        <v>23</v>
      </c>
    </row>
    <row r="165" spans="1:5" ht="12.75">
      <c r="A165" s="35" t="s">
        <v>50</v>
      </c>
      <c r="E165" s="36" t="s">
        <v>250</v>
      </c>
    </row>
    <row r="166" spans="1:5" ht="12.75">
      <c r="A166" s="37" t="s">
        <v>52</v>
      </c>
      <c r="E166" s="38" t="s">
        <v>256</v>
      </c>
    </row>
    <row r="167" spans="1:5" ht="89.25">
      <c r="A167" t="s">
        <v>54</v>
      </c>
      <c r="E167" s="36" t="s">
        <v>257</v>
      </c>
    </row>
    <row r="168" spans="1:16" ht="12.75">
      <c r="A168" s="25" t="s">
        <v>45</v>
      </c>
      <c r="B168" s="29" t="s">
        <v>258</v>
      </c>
      <c r="C168" s="29" t="s">
        <v>259</v>
      </c>
      <c r="D168" s="25" t="s">
        <v>47</v>
      </c>
      <c r="E168" s="30" t="s">
        <v>260</v>
      </c>
      <c r="F168" s="31" t="s">
        <v>67</v>
      </c>
      <c r="G168" s="32">
        <v>0.46</v>
      </c>
      <c r="H168" s="33">
        <v>0</v>
      </c>
      <c r="I168" s="34">
        <f>ROUND(ROUND(H168,2)*ROUND(G168,3),2)</f>
      </c>
      <c r="O168">
        <f>(I168*21)/100</f>
      </c>
      <c r="P168" t="s">
        <v>23</v>
      </c>
    </row>
    <row r="169" spans="1:5" ht="12.75">
      <c r="A169" s="35" t="s">
        <v>50</v>
      </c>
      <c r="E169" s="36" t="s">
        <v>47</v>
      </c>
    </row>
    <row r="170" spans="1:5" ht="25.5">
      <c r="A170" s="37" t="s">
        <v>52</v>
      </c>
      <c r="E170" s="38" t="s">
        <v>261</v>
      </c>
    </row>
    <row r="171" spans="1:5" ht="25.5">
      <c r="A171" t="s">
        <v>54</v>
      </c>
      <c r="E171" s="36" t="s">
        <v>262</v>
      </c>
    </row>
    <row r="172" spans="1:16" ht="12.75">
      <c r="A172" s="25" t="s">
        <v>45</v>
      </c>
      <c r="B172" s="29" t="s">
        <v>263</v>
      </c>
      <c r="C172" s="29" t="s">
        <v>264</v>
      </c>
      <c r="D172" s="25" t="s">
        <v>47</v>
      </c>
      <c r="E172" s="30" t="s">
        <v>265</v>
      </c>
      <c r="F172" s="31" t="s">
        <v>67</v>
      </c>
      <c r="G172" s="32">
        <v>181</v>
      </c>
      <c r="H172" s="33">
        <v>0</v>
      </c>
      <c r="I172" s="34">
        <f>ROUND(ROUND(H172,2)*ROUND(G172,3),2)</f>
      </c>
      <c r="O172">
        <f>(I172*21)/100</f>
      </c>
      <c r="P172" t="s">
        <v>23</v>
      </c>
    </row>
    <row r="173" spans="1:5" ht="12.75">
      <c r="A173" s="35" t="s">
        <v>50</v>
      </c>
      <c r="E173" s="36" t="s">
        <v>47</v>
      </c>
    </row>
    <row r="174" spans="1:5" ht="63.75">
      <c r="A174" s="37" t="s">
        <v>52</v>
      </c>
      <c r="E174" s="38" t="s">
        <v>203</v>
      </c>
    </row>
    <row r="175" spans="1:5" ht="25.5">
      <c r="A175" t="s">
        <v>54</v>
      </c>
      <c r="E175" s="36" t="s">
        <v>262</v>
      </c>
    </row>
    <row r="176" spans="1:16" ht="12.75">
      <c r="A176" s="25" t="s">
        <v>45</v>
      </c>
      <c r="B176" s="29" t="s">
        <v>266</v>
      </c>
      <c r="C176" s="29" t="s">
        <v>267</v>
      </c>
      <c r="D176" s="25" t="s">
        <v>47</v>
      </c>
      <c r="E176" s="30" t="s">
        <v>268</v>
      </c>
      <c r="F176" s="31" t="s">
        <v>269</v>
      </c>
      <c r="G176" s="32">
        <v>160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12.75">
      <c r="A177" s="35" t="s">
        <v>50</v>
      </c>
      <c r="E177" s="36" t="s">
        <v>270</v>
      </c>
    </row>
    <row r="178" spans="1:5" ht="12.75">
      <c r="A178" s="37" t="s">
        <v>52</v>
      </c>
      <c r="E178" s="38" t="s">
        <v>271</v>
      </c>
    </row>
    <row r="179" spans="1:5" ht="25.5">
      <c r="A179" t="s">
        <v>54</v>
      </c>
      <c r="E179" s="36" t="s">
        <v>272</v>
      </c>
    </row>
    <row r="180" spans="1:16" ht="12.75">
      <c r="A180" s="25" t="s">
        <v>45</v>
      </c>
      <c r="B180" s="29" t="s">
        <v>273</v>
      </c>
      <c r="C180" s="29" t="s">
        <v>274</v>
      </c>
      <c r="D180" s="25" t="s">
        <v>47</v>
      </c>
      <c r="E180" s="30" t="s">
        <v>275</v>
      </c>
      <c r="F180" s="31" t="s">
        <v>67</v>
      </c>
      <c r="G180" s="32">
        <v>80</v>
      </c>
      <c r="H180" s="33">
        <v>0</v>
      </c>
      <c r="I180" s="34">
        <f>ROUND(ROUND(H180,2)*ROUND(G180,3),2)</f>
      </c>
      <c r="O180">
        <f>(I180*21)/100</f>
      </c>
      <c r="P180" t="s">
        <v>23</v>
      </c>
    </row>
    <row r="181" spans="1:5" ht="12.75">
      <c r="A181" s="35" t="s">
        <v>50</v>
      </c>
      <c r="E181" s="36" t="s">
        <v>47</v>
      </c>
    </row>
    <row r="182" spans="1:5" ht="12.75">
      <c r="A182" s="37" t="s">
        <v>52</v>
      </c>
      <c r="E182" s="38" t="s">
        <v>276</v>
      </c>
    </row>
    <row r="183" spans="1:5" ht="25.5">
      <c r="A183" t="s">
        <v>54</v>
      </c>
      <c r="E183" s="36" t="s">
        <v>272</v>
      </c>
    </row>
    <row r="184" spans="1:16" ht="12.75">
      <c r="A184" s="25" t="s">
        <v>45</v>
      </c>
      <c r="B184" s="29" t="s">
        <v>277</v>
      </c>
      <c r="C184" s="29" t="s">
        <v>278</v>
      </c>
      <c r="D184" s="25" t="s">
        <v>47</v>
      </c>
      <c r="E184" s="30" t="s">
        <v>279</v>
      </c>
      <c r="F184" s="31" t="s">
        <v>49</v>
      </c>
      <c r="G184" s="32">
        <v>2.93</v>
      </c>
      <c r="H184" s="33">
        <v>0</v>
      </c>
      <c r="I184" s="34">
        <f>ROUND(ROUND(H184,2)*ROUND(G184,3),2)</f>
      </c>
      <c r="O184">
        <f>(I184*21)/100</f>
      </c>
      <c r="P184" t="s">
        <v>23</v>
      </c>
    </row>
    <row r="185" spans="1:5" ht="12.75">
      <c r="A185" s="35" t="s">
        <v>50</v>
      </c>
      <c r="E185" s="36" t="s">
        <v>47</v>
      </c>
    </row>
    <row r="186" spans="1:5" ht="38.25">
      <c r="A186" s="37" t="s">
        <v>52</v>
      </c>
      <c r="E186" s="38" t="s">
        <v>280</v>
      </c>
    </row>
    <row r="187" spans="1:5" ht="76.5">
      <c r="A187" t="s">
        <v>54</v>
      </c>
      <c r="E187" s="36" t="s">
        <v>281</v>
      </c>
    </row>
    <row r="188" spans="1:16" ht="12.75">
      <c r="A188" s="25" t="s">
        <v>45</v>
      </c>
      <c r="B188" s="29" t="s">
        <v>282</v>
      </c>
      <c r="C188" s="29" t="s">
        <v>283</v>
      </c>
      <c r="D188" s="25" t="s">
        <v>47</v>
      </c>
      <c r="E188" s="30" t="s">
        <v>284</v>
      </c>
      <c r="F188" s="31" t="s">
        <v>119</v>
      </c>
      <c r="G188" s="32">
        <v>14.3</v>
      </c>
      <c r="H188" s="33">
        <v>0</v>
      </c>
      <c r="I188" s="34">
        <f>ROUND(ROUND(H188,2)*ROUND(G188,3),2)</f>
      </c>
      <c r="O188">
        <f>(I188*21)/100</f>
      </c>
      <c r="P188" t="s">
        <v>23</v>
      </c>
    </row>
    <row r="189" spans="1:5" ht="12.75">
      <c r="A189" s="35" t="s">
        <v>50</v>
      </c>
      <c r="E189" s="36" t="s">
        <v>285</v>
      </c>
    </row>
    <row r="190" spans="1:5" ht="12.75">
      <c r="A190" s="37" t="s">
        <v>52</v>
      </c>
      <c r="E190" s="38" t="s">
        <v>286</v>
      </c>
    </row>
    <row r="191" spans="1:5" ht="89.25">
      <c r="A191" t="s">
        <v>54</v>
      </c>
      <c r="E191" s="36" t="s">
        <v>287</v>
      </c>
    </row>
    <row r="192" spans="1:16" ht="12.75">
      <c r="A192" s="25" t="s">
        <v>45</v>
      </c>
      <c r="B192" s="29" t="s">
        <v>288</v>
      </c>
      <c r="C192" s="29" t="s">
        <v>289</v>
      </c>
      <c r="D192" s="25" t="s">
        <v>47</v>
      </c>
      <c r="E192" s="30" t="s">
        <v>290</v>
      </c>
      <c r="F192" s="31" t="s">
        <v>67</v>
      </c>
      <c r="G192" s="32">
        <v>17.16</v>
      </c>
      <c r="H192" s="33">
        <v>0</v>
      </c>
      <c r="I192" s="34">
        <f>ROUND(ROUND(H192,2)*ROUND(G192,3),2)</f>
      </c>
      <c r="O192">
        <f>(I192*21)/100</f>
      </c>
      <c r="P192" t="s">
        <v>23</v>
      </c>
    </row>
    <row r="193" spans="1:5" ht="12.75">
      <c r="A193" s="35" t="s">
        <v>50</v>
      </c>
      <c r="E193" s="36" t="s">
        <v>291</v>
      </c>
    </row>
    <row r="194" spans="1:5" ht="12.75">
      <c r="A194" s="37" t="s">
        <v>52</v>
      </c>
      <c r="E194" s="38" t="s">
        <v>292</v>
      </c>
    </row>
    <row r="195" spans="1:5" ht="89.25">
      <c r="A195" t="s">
        <v>54</v>
      </c>
      <c r="E195" s="36" t="s">
        <v>287</v>
      </c>
    </row>
  </sheetData>
  <sheetProtection password="9B31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