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Zateplení fasády" sheetId="2" r:id="rId2"/>
    <sheet name="SO 02 - Zateplení půdy" sheetId="3" r:id="rId3"/>
    <sheet name="SO 03 - Oprava zpevněných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01 - Zateplení fasády'!$C$95:$K$394</definedName>
    <definedName name="_xlnm.Print_Area" localSheetId="1">'SO 01 - Zateplení fasády'!$C$4:$J$39,'SO 01 - Zateplení fasády'!$C$45:$J$77,'SO 01 - Zateplení fasády'!$C$83:$J$394</definedName>
    <definedName name="_xlnm._FilterDatabase" localSheetId="2" hidden="1">'SO 02 - Zateplení půdy'!$C$85:$K$156</definedName>
    <definedName name="_xlnm.Print_Area" localSheetId="2">'SO 02 - Zateplení půdy'!$C$4:$J$39,'SO 02 - Zateplení půdy'!$C$45:$J$67,'SO 02 - Zateplení půdy'!$C$73:$J$156</definedName>
    <definedName name="_xlnm._FilterDatabase" localSheetId="3" hidden="1">'SO 03 - Oprava zpevněných...'!$C$88:$K$166</definedName>
    <definedName name="_xlnm.Print_Area" localSheetId="3">'SO 03 - Oprava zpevněných...'!$C$4:$J$39,'SO 03 - Oprava zpevněných...'!$C$45:$J$70,'SO 03 - Oprava zpevněných...'!$C$76:$J$166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Zateplení fasády'!$95:$95</definedName>
    <definedName name="_xlnm.Print_Titles" localSheetId="2">'SO 02 - Zateplení půdy'!$85:$85</definedName>
    <definedName name="_xlnm.Print_Titles" localSheetId="3">'SO 03 - Oprava zpevněných...'!$88:$88</definedName>
  </definedNames>
  <calcPr fullCalcOnLoad="1"/>
</workbook>
</file>

<file path=xl/sharedStrings.xml><?xml version="1.0" encoding="utf-8"?>
<sst xmlns="http://schemas.openxmlformats.org/spreadsheetml/2006/main" count="4897" uniqueCount="1041">
  <si>
    <t>Export Komplet</t>
  </si>
  <si>
    <t>VZ</t>
  </si>
  <si>
    <t>2.0</t>
  </si>
  <si>
    <t/>
  </si>
  <si>
    <t>False</t>
  </si>
  <si>
    <t>{9815754e-45b2-458a-8f7b-1a03bc751ce8}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</si>
  <si>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</si>
  <si>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</si>
  <si>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</si>
  <si>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</si>
  <si>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</si>
  <si>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</si>
  <si>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</si>
  <si>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</si>
  <si>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</si>
  <si>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</si>
  <si>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</si>
  <si>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</si>
  <si>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Děčín XXXI, Dlouhá 112 - zateplení objektu a oprava zpevněných ploch</t>
  </si>
  <si>
    <t>KSO:</t>
  </si>
  <si>
    <t>CC-CZ:</t>
  </si>
  <si>
    <t>Místo:</t>
  </si>
  <si>
    <t>Děčín, k.ú. Křešice u Děčína</t>
  </si>
  <si>
    <t>Datum:</t>
  </si>
  <si>
    <t>17. 1. 2022</t>
  </si>
  <si>
    <t>Zadavatel:</t>
  </si>
  <si>
    <t>IČ:</t>
  </si>
  <si>
    <t>Petr Andrejkovič - PRO DESIGN 2013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</si>
  <si>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</si>
  <si>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</si>
  <si>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</si>
  <si>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</si>
  <si>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</si>
  <si>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</si>
  <si>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</si>
  <si>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Petr Macek, Otevřená 680/7, Kuřim 664 34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</si>
  <si>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</si>
  <si>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</si>
  <si>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</si>
  <si>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</si>
  <si>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</si>
  <si>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</si>
  <si>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</si>
  <si>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</si>
  <si>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</si>
  <si>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</si>
  <si>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</si>
  <si>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</si>
  <si>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</si>
  <si>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</si>
  <si>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</si>
  <si>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</si>
  <si>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</si>
  <si>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</si>
  <si>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</si>
  <si>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</si>
  <si>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</si>
  <si>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</si>
  <si>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</si>
  <si>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</si>
  <si>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</si>
  <si>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</si>
  <si>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</si>
  <si>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</si>
  <si>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</si>
  <si>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</si>
  <si>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</si>
  <si>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</si>
  <si>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</si>
  <si>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</si>
  <si>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</si>
  <si>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</si>
  <si>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</si>
  <si>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</si>
  <si>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</si>
  <si>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</si>
  <si>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</si>
  <si>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</si>
  <si>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Zateplení fasády</t>
  </si>
  <si>
    <t>STA</t>
  </si>
  <si>
    <t>1</t>
  </si>
  <si>
    <t>{7b94ed43-46ea-4045-9ad2-9ada88f2fa9f}</t>
  </si>
  <si>
    <t>2</t>
  </si>
  <si>
    <t>SO 02</t>
  </si>
  <si>
    <t>Zateplení půdy</t>
  </si>
  <si>
    <t>{2cf747d1-cfa2-40a9-8880-0fbc3dbeb38f}</t>
  </si>
  <si>
    <t>SO 03</t>
  </si>
  <si>
    <t>Oprava zpevněných ploch</t>
  </si>
  <si>
    <t>{b8ed48ba-22b7-431d-b28c-3855b17a15bc}</t>
  </si>
  <si>
    <t>KRYCÍ LIST SOUPISU PRACÍ</t>
  </si>
  <si>
    <t>Objekt:</t>
  </si>
  <si>
    <t>SO 01 - Zateplení fasády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</si>
  <si>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</si>
  <si>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</si>
  <si>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</si>
  <si>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</si>
  <si>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</si>
  <si>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</si>
  <si>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</si>
  <si>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</si>
  <si>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</si>
  <si>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</si>
  <si>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</si>
  <si>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</si>
  <si>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</si>
  <si>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</si>
  <si>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</si>
  <si>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</si>
  <si>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</si>
  <si>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</si>
  <si>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</si>
  <si>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</si>
  <si>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</si>
  <si>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</si>
  <si>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</si>
  <si>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</si>
  <si>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</si>
  <si>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</si>
  <si>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</si>
  <si>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</si>
  <si>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</si>
  <si>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</si>
  <si>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</si>
  <si>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</si>
  <si>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</si>
  <si>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</si>
  <si>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</si>
  <si>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</si>
  <si>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</si>
  <si>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</si>
  <si>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</si>
  <si>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</si>
  <si>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349234841</t>
  </si>
  <si>
    <t>Doplnění zdiva (s dodáním hmot) říms podokenních a nadokenních</t>
  </si>
  <si>
    <t>m</t>
  </si>
  <si>
    <t>4</t>
  </si>
  <si>
    <t>-669617739</t>
  </si>
  <si>
    <t>Online PSC</t>
  </si>
  <si>
    <t>https://podminky.urs.cz/item/CS_URS_2022_01/349234841</t>
  </si>
  <si>
    <t>VV</t>
  </si>
  <si>
    <t>80,0</t>
  </si>
  <si>
    <t>M</t>
  </si>
  <si>
    <t>28374122</t>
  </si>
  <si>
    <t>dekorační prvek fasádní průběžná římsa v do 200mm</t>
  </si>
  <si>
    <t>8</t>
  </si>
  <si>
    <t>-1260761463</t>
  </si>
  <si>
    <t>P</t>
  </si>
  <si>
    <t>Poznámka k položce:
přesná specifikace viz PD - K4</t>
  </si>
  <si>
    <t>349234841.1</t>
  </si>
  <si>
    <t>-1253412168</t>
  </si>
  <si>
    <t>40,0</t>
  </si>
  <si>
    <t>28374122.1</t>
  </si>
  <si>
    <t>1820038384</t>
  </si>
  <si>
    <t>Poznámka k položce:
přesná specifikace viz PD - K5</t>
  </si>
  <si>
    <t>5</t>
  </si>
  <si>
    <t>349234841.2</t>
  </si>
  <si>
    <t>-690283290</t>
  </si>
  <si>
    <t>7,1</t>
  </si>
  <si>
    <t>6</t>
  </si>
  <si>
    <t>28374121</t>
  </si>
  <si>
    <t>dekorační prvek fasádní parapetní římsa v do 200mm</t>
  </si>
  <si>
    <t>-528000512</t>
  </si>
  <si>
    <t>Poznámka k položce:
přesná specifikace viz PD - K7
vč. oplechování RŠ=200mm</t>
  </si>
  <si>
    <t>Úpravy povrchů, podlahy a osazování výplní</t>
  </si>
  <si>
    <t>7</t>
  </si>
  <si>
    <t>622131121</t>
  </si>
  <si>
    <t>Podkladní a spojovací vrstva vnějších omítaných ploch penetrace nanášená ručně stěn</t>
  </si>
  <si>
    <t>m2</t>
  </si>
  <si>
    <t>-2124637680</t>
  </si>
  <si>
    <t>https://podminky.urs.cz/item/CS_URS_2022_01/622131121</t>
  </si>
  <si>
    <t>97,6+111,5+119,0+16,0+17,3+132,0</t>
  </si>
  <si>
    <t>193,7</t>
  </si>
  <si>
    <t>Součet</t>
  </si>
  <si>
    <t>622135011</t>
  </si>
  <si>
    <t>Vyrovnání nerovností podkladu vnějších omítaných ploch tmelem, tloušťky do 2 mm stěn</t>
  </si>
  <si>
    <t>-1923782736</t>
  </si>
  <si>
    <t>https://podminky.urs.cz/item/CS_URS_2022_01/622135011</t>
  </si>
  <si>
    <t>9</t>
  </si>
  <si>
    <t>622142001</t>
  </si>
  <si>
    <t>Potažení vnějších ploch pletivem v ploše nebo pruzích, na plném podkladu sklovláknitým vtlačením do tmelu stěn</t>
  </si>
  <si>
    <t>-1655956490</t>
  </si>
  <si>
    <t>https://podminky.urs.cz/item/CS_URS_2022_01/622142001</t>
  </si>
  <si>
    <t>10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</si>
  <si>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</si>
  <si>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</si>
  <si>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-335243945</t>
  </si>
  <si>
    <t>https://podminky.urs.cz/item/CS_URS_2022_01/622143004</t>
  </si>
  <si>
    <t>"parapety" 40,58</t>
  </si>
  <si>
    <t>"ostění" (1,6*11+0,6*2+2,09)*2</t>
  </si>
  <si>
    <t>(1,6*11+0,6*2+1,4)*2</t>
  </si>
  <si>
    <t>(1,25+2,14+1,4*6+0,6*2)*2</t>
  </si>
  <si>
    <t>(0,37*3)*2</t>
  </si>
  <si>
    <t>"nadpraží" 40,58+1,13+1,03</t>
  </si>
  <si>
    <t>11</t>
  </si>
  <si>
    <t>59051476</t>
  </si>
  <si>
    <t>profil začišťovací PVC 9mm s výztužnou tkaninou pro ostění ETICS</t>
  </si>
  <si>
    <t>-552426712</t>
  </si>
  <si>
    <t>110,38*1,05 'Přepočtené koeficientem množství</t>
  </si>
  <si>
    <t>12</t>
  </si>
  <si>
    <t>59051510</t>
  </si>
  <si>
    <t>profil začišťovací s okapnicí PVC s výztužnou tkaninou pro nadpraží ETICS</t>
  </si>
  <si>
    <t>-1971210106</t>
  </si>
  <si>
    <t>42,74*1,05 'Přepočtené koeficientem množství</t>
  </si>
  <si>
    <t>13</t>
  </si>
  <si>
    <t>59051512</t>
  </si>
  <si>
    <t>profil začišťovací s okapnicí PVC s výztužnou tkaninou pro parapet ETICS</t>
  </si>
  <si>
    <t>-424032627</t>
  </si>
  <si>
    <t>40,58*1,05 'Přepočtené koeficientem množství</t>
  </si>
  <si>
    <t>14</t>
  </si>
  <si>
    <t>622151001</t>
  </si>
  <si>
    <t>Penetrační nátěr vnějších pastovitých tenkovrstvých omítek akrylátový univerzální stěn</t>
  </si>
  <si>
    <t>-1606739456</t>
  </si>
  <si>
    <t>https://podminky.urs.cz/item/CS_URS_2022_01/622151001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</si>
  <si>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</si>
  <si>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</si>
  <si>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-576623373</t>
  </si>
  <si>
    <t>https://podminky.urs.cz/item/CS_URS_2022_01/622221031</t>
  </si>
  <si>
    <t>16</t>
  </si>
  <si>
    <t>63151538</t>
  </si>
  <si>
    <t>deska tepelně izolační minerální kontaktních fasád podélné vlákno λ=0,036 tl 160mm</t>
  </si>
  <si>
    <t>-1462528000</t>
  </si>
  <si>
    <t>493,4*1,05 'Přepočtené koeficientem množství</t>
  </si>
  <si>
    <t>17</t>
  </si>
  <si>
    <t>622221201</t>
  </si>
  <si>
    <t>Montáž druhé vrstvy kontaktního zateplení lepením a mechanickým kotvením na vnější stěny, na podklad betonový nebo z lehčeného betonu, z tvárnic keramických nebo vápenopískových, z desek z minerální vlny, celkové tloušťky izolace přes 160 do 200 mm</t>
  </si>
  <si>
    <t>515893153</t>
  </si>
  <si>
    <t>https://podminky.urs.cz/item/CS_URS_2022_01/622221201</t>
  </si>
  <si>
    <t>6,0+4,8+9,0*2</t>
  </si>
  <si>
    <t>18</t>
  </si>
  <si>
    <t>63151505</t>
  </si>
  <si>
    <t>deska tepelně izolační minerální kontaktních fasád kolmé vlákno λ=0,040-0,041 tl 20mm</t>
  </si>
  <si>
    <t>162262328</t>
  </si>
  <si>
    <t>28,8*1,05 'Přepočtené koeficientem množství</t>
  </si>
  <si>
    <t>19</t>
  </si>
  <si>
    <t>622222001</t>
  </si>
  <si>
    <t>Montáž kontaktního zateplení vnějšího ostění, nadpraží nebo parapetu lepením z desek z minerální vlny s podélnou nebo kolmou orientací vláken nebo z kombinovaných desek hloubky špalet do 200 mm, tloušťky desek do 40 mm</t>
  </si>
  <si>
    <t>-2072915884</t>
  </si>
  <si>
    <t>https://podminky.urs.cz/item/CS_URS_2022_01/622222001</t>
  </si>
  <si>
    <t>20</t>
  </si>
  <si>
    <t>63140348</t>
  </si>
  <si>
    <t>deska tepelně izolační minerální kontaktních fasád podélné vlákno λ=0,041 tl 30mm</t>
  </si>
  <si>
    <t>-811167808</t>
  </si>
  <si>
    <t>193,7*1,1 'Přepočtené koeficientem množství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</si>
  <si>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</si>
  <si>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</si>
  <si>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1102547078</t>
  </si>
  <si>
    <t>https://podminky.urs.cz/item/CS_URS_2022_01/622251105</t>
  </si>
  <si>
    <t>22</t>
  </si>
  <si>
    <t>622252001</t>
  </si>
  <si>
    <t>Montáž profilů kontaktního zateplení zakládacích soklových připevněných hmoždinkami</t>
  </si>
  <si>
    <t>-585647029</t>
  </si>
  <si>
    <t>https://podminky.urs.cz/item/CS_URS_2022_01/622252001</t>
  </si>
  <si>
    <t>49,5</t>
  </si>
  <si>
    <t>23</t>
  </si>
  <si>
    <t>59051653</t>
  </si>
  <si>
    <t>profil zakládací Al tl 0,7mm pro ETICS pro izolant tl 160mm</t>
  </si>
  <si>
    <t>2081184914</t>
  </si>
  <si>
    <t>49,5*1,05 'Přepočtené koeficientem množství</t>
  </si>
  <si>
    <t>24</t>
  </si>
  <si>
    <t>622511012</t>
  </si>
  <si>
    <t>Omítka tenkovrstvá akrylátová vnějších ploch probarvená bez penetrace zatíraná (škrábaná), zrnitost 1,5 mm stěn</t>
  </si>
  <si>
    <t>1014646701</t>
  </si>
  <si>
    <t>https://podminky.urs.cz/item/CS_URS_2022_01/622511012</t>
  </si>
  <si>
    <t>25</t>
  </si>
  <si>
    <t>629991011</t>
  </si>
  <si>
    <t>Zakrytí vnějších ploch před znečištěním včetně pozdějšího odkrytí výplní otvorů a svislých ploch fólií přilepenou lepící páskou</t>
  </si>
  <si>
    <t>-172898751</t>
  </si>
  <si>
    <t>https://podminky.urs.cz/item/CS_URS_2022_01/629991011</t>
  </si>
  <si>
    <t>0,95*0,65*6+0,63*0,47</t>
  </si>
  <si>
    <t>0,55*1,6*2+1,05*1,6*7+0,98*1,6+1,03*1,6+0,45*0,6*2+1,13*2,09</t>
  </si>
  <si>
    <t>0,55*1,6*2+1,05*1,6*7+0,98*1,6+1,03*1,6+0,45*0,6*2+1,1*1,4</t>
  </si>
  <si>
    <t>0,9*1,25+1,03*2,14+1,05*1,4*5+0,45*0,6*2+1,1*1,4</t>
  </si>
  <si>
    <t>0,7*0,37*3</t>
  </si>
  <si>
    <t>26</t>
  </si>
  <si>
    <t>629995101</t>
  </si>
  <si>
    <t>Očištění vnějších ploch tlakovou vodou omytím</t>
  </si>
  <si>
    <t>1201325294</t>
  </si>
  <si>
    <t>https://podminky.urs.cz/item/CS_URS_2022_01/629995101</t>
  </si>
  <si>
    <t>Poznámka k položce:
okna a dveře</t>
  </si>
  <si>
    <t>27</t>
  </si>
  <si>
    <t>629995101.1</t>
  </si>
  <si>
    <t>-1197186071</t>
  </si>
  <si>
    <t>Poznámka k položce:
fasáda objektu</t>
  </si>
  <si>
    <t>Ostatní konstrukce a práce, bourání</t>
  </si>
  <si>
    <t>28</t>
  </si>
  <si>
    <t>941211112</t>
  </si>
  <si>
    <t>Montáž lešení řadového rámového lehkého pracovního s podlahami s provozním zatížením tř. 3 do 200 kg/m2 šířky tř. SW06 přes 0,6 do 0,9 m, výšky přes 10 do 25 m</t>
  </si>
  <si>
    <t>392549637</t>
  </si>
  <si>
    <t>https://podminky.urs.cz/item/CS_URS_2022_01/941211112</t>
  </si>
  <si>
    <t>(14,0+15,0+14,0+15,0)*12,5</t>
  </si>
  <si>
    <t>29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</si>
  <si>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</si>
  <si>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</si>
  <si>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1560538422</t>
  </si>
  <si>
    <t>https://podminky.urs.cz/item/CS_URS_2022_01/941211211</t>
  </si>
  <si>
    <t>725,0*4*30</t>
  </si>
  <si>
    <t>30</t>
  </si>
  <si>
    <t>941211812</t>
  </si>
  <si>
    <t>Demontáž lešení řadového rámového lehkého pracovního s provozním zatížením tř. 3 do 200 kg/m2 šířky tř. SW06 přes 0,6 do 0,9 m, výšky přes 10 do 25 m</t>
  </si>
  <si>
    <t>-5837247</t>
  </si>
  <si>
    <t>https://podminky.urs.cz/item/CS_URS_2022_01/941211812</t>
  </si>
  <si>
    <t>31</t>
  </si>
  <si>
    <t>944511111</t>
  </si>
  <si>
    <t>Montáž ochranné sítě zavěšené na konstrukci lešení z textilie z umělých vláken</t>
  </si>
  <si>
    <t>1602799894</t>
  </si>
  <si>
    <t>https://podminky.urs.cz/item/CS_URS_2022_01/944511111</t>
  </si>
  <si>
    <t>32</t>
  </si>
  <si>
    <t>944511211</t>
  </si>
  <si>
    <t>Montáž ochranné sítě Příplatek za první a každý další den použití sítě k ceně -1111</t>
  </si>
  <si>
    <t>804194106</t>
  </si>
  <si>
    <t>https://podminky.urs.cz/item/CS_URS_2022_01/944511211</t>
  </si>
  <si>
    <t>33</t>
  </si>
  <si>
    <t>944711112</t>
  </si>
  <si>
    <t>Montáž záchytné stříšky zřizované současně s lehkým nebo těžkým lešením, šířky přes 1,5 do 2,0 m</t>
  </si>
  <si>
    <t>2077967162</t>
  </si>
  <si>
    <t>https://podminky.urs.cz/item/CS_URS_2022_01/944711112</t>
  </si>
  <si>
    <t>3,0</t>
  </si>
  <si>
    <t>34</t>
  </si>
  <si>
    <t>944711212</t>
  </si>
  <si>
    <t>Montáž záchytné stříšky Příplatek za první a každý další den použití záchytné stříšky k ceně -1112</t>
  </si>
  <si>
    <t>-2115560376</t>
  </si>
  <si>
    <t>https://podminky.urs.cz/item/CS_URS_2022_01/944711212</t>
  </si>
  <si>
    <t>3,0*4*30</t>
  </si>
  <si>
    <t>35</t>
  </si>
  <si>
    <t>944711812</t>
  </si>
  <si>
    <t>Demontáž záchytné stříšky zřizované současně s lehkým nebo těžkým lešením, šířky přes 1,5 do 2,0 m</t>
  </si>
  <si>
    <t>-1805939433</t>
  </si>
  <si>
    <t>https://podminky.urs.cz/item/CS_URS_2022_01/944711812</t>
  </si>
  <si>
    <t>36</t>
  </si>
  <si>
    <t>965046111</t>
  </si>
  <si>
    <t>Broušení stávajících betonových podlah úběr do 3 mm</t>
  </si>
  <si>
    <t>-2087812078</t>
  </si>
  <si>
    <t>https://podminky.urs.cz/item/CS_URS_2022_01/965046111</t>
  </si>
  <si>
    <t>3,2</t>
  </si>
  <si>
    <t>37</t>
  </si>
  <si>
    <t>966032911R</t>
  </si>
  <si>
    <t>Odsekání říms podokenních nebo nadokenních předsazených přes líc zdiva do 80 mm</t>
  </si>
  <si>
    <t>-687015256</t>
  </si>
  <si>
    <t>https://podminky.urs.cz/item/CS_URS_2022_01/966032911R</t>
  </si>
  <si>
    <t>Poznámka k položce:
odstranění okrasných prvků fasády</t>
  </si>
  <si>
    <t>80,0+40,0+7,5</t>
  </si>
  <si>
    <t>38</t>
  </si>
  <si>
    <t>978015331</t>
  </si>
  <si>
    <t>Otlučení vápenných nebo vápenocementových omítek vnějších ploch s vyškrabáním spar a s očištěním zdiva stupně členitosti 1 a 2, v rozsahu přes 10 do 20 %</t>
  </si>
  <si>
    <t>-269825466</t>
  </si>
  <si>
    <t>https://podminky.urs.cz/item/CS_URS_2022_01/978015331</t>
  </si>
  <si>
    <t>39</t>
  </si>
  <si>
    <t>985131211</t>
  </si>
  <si>
    <t>Očištění ploch stěn, rubu kleneb a podlah tryskání pískem sušeným</t>
  </si>
  <si>
    <t>-1975092485</t>
  </si>
  <si>
    <t>https://podminky.urs.cz/item/CS_URS_2022_01/985131211</t>
  </si>
  <si>
    <t>13,0*1,6</t>
  </si>
  <si>
    <t>14,6</t>
  </si>
  <si>
    <t>14,8</t>
  </si>
  <si>
    <t>1,8+1,5</t>
  </si>
  <si>
    <t>40</t>
  </si>
  <si>
    <t>985142111</t>
  </si>
  <si>
    <t>Vysekání spojovací hmoty ze spár zdiva včetně vyčištění hloubky spáry do 40 mm délky spáry na 1 m2 upravované plochy do 6 m</t>
  </si>
  <si>
    <t>625143656</t>
  </si>
  <si>
    <t>https://podminky.urs.cz/item/CS_URS_2022_01/985142111</t>
  </si>
  <si>
    <t>41</t>
  </si>
  <si>
    <t>985231112</t>
  </si>
  <si>
    <t>Spárování zdiva hloubky do 40 mm aktivovanou maltou délky spáry na 1 m2 upravované plochy přes 6 do 12 m</t>
  </si>
  <si>
    <t>1904261710</t>
  </si>
  <si>
    <t>https://podminky.urs.cz/item/CS_URS_2022_01/985231112</t>
  </si>
  <si>
    <t>42</t>
  </si>
  <si>
    <t>985231192</t>
  </si>
  <si>
    <t>Spárování zdiva hloubky do 40 mm aktivovanou maltou Příplatek k cenám za plochu do 10 m2 jednotlivě</t>
  </si>
  <si>
    <t>-275349565</t>
  </si>
  <si>
    <t>https://podminky.urs.cz/item/CS_URS_2022_01/985231192</t>
  </si>
  <si>
    <t>43</t>
  </si>
  <si>
    <t>985233121</t>
  </si>
  <si>
    <t>Úprava spár po spárování zdiva kamenného nebo cihelného délky spáry na 1 m2 upravované plochy přes 6 do 12 m uhlazením</t>
  </si>
  <si>
    <t>-1850472689</t>
  </si>
  <si>
    <t>https://podminky.urs.cz/item/CS_URS_2022_01/985233121</t>
  </si>
  <si>
    <t>997</t>
  </si>
  <si>
    <t>Přesun sutě</t>
  </si>
  <si>
    <t>44</t>
  </si>
  <si>
    <t>997013114</t>
  </si>
  <si>
    <t>Vnitrostaveništní doprava suti a vybouraných hmot vodorovně do 50 m svisle s použitím mechanizace pro budovy a haly výšky přes 12 do 15 m</t>
  </si>
  <si>
    <t>t</t>
  </si>
  <si>
    <t>-163104839</t>
  </si>
  <si>
    <t>https://podminky.urs.cz/item/CS_URS_2022_01/997013114</t>
  </si>
  <si>
    <t>45</t>
  </si>
  <si>
    <t>997013501</t>
  </si>
  <si>
    <t>Odvoz suti a vybouraných hmot na skládku nebo meziskládku se složením, na vzdálenost do 1 km</t>
  </si>
  <si>
    <t>479383164</t>
  </si>
  <si>
    <t>https://podminky.urs.cz/item/CS_URS_2022_01/997013501</t>
  </si>
  <si>
    <t>46</t>
  </si>
  <si>
    <t>997013509</t>
  </si>
  <si>
    <t>Odvoz suti a vybouraných hmot na skládku nebo meziskládku se složením, na vzdálenost Příplatek k ceně za každý další i započatý 1 km přes 1 km</t>
  </si>
  <si>
    <t>1049518224</t>
  </si>
  <si>
    <t>https://podminky.urs.cz/item/CS_URS_2022_01/997013509</t>
  </si>
  <si>
    <t>9,56*9 'Přepočtené koeficientem množství</t>
  </si>
  <si>
    <t>998</t>
  </si>
  <si>
    <t>Přesun hmot</t>
  </si>
  <si>
    <t>47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</si>
  <si>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</si>
  <si>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</si>
  <si>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-380114127</t>
  </si>
  <si>
    <t>https://podminky.urs.cz/item/CS_URS_2022_01/998011003</t>
  </si>
  <si>
    <t>48</t>
  </si>
  <si>
    <t>998011018</t>
  </si>
  <si>
    <t>Přesun hmot pro budovy občanské výstavby, bydlení, výrobu a služby s nosnou svislou konstrukcí zděnou z cihel, tvárnic nebo kamene Příplatek k cenám za zvětšený přesun přes vymezenou největší dopravní vzdálenost do 5000 m</t>
  </si>
  <si>
    <t>-596886323</t>
  </si>
  <si>
    <t>https://podminky.urs.cz/item/CS_URS_2022_01/998011018</t>
  </si>
  <si>
    <t>49</t>
  </si>
  <si>
    <t>998011019</t>
  </si>
  <si>
    <t>Přesun hmot pro budovy občanské výstavby, bydlení, výrobu a služby s nosnou svislou konstrukcí zděnou z cihel, tvárnic nebo kamene Příplatek k cenám za zvětšený přesun přes vymezenou největší dopravní vzdálenost za každých dalších i započatých 5000 m</t>
  </si>
  <si>
    <t>-680134353</t>
  </si>
  <si>
    <t>https://podminky.urs.cz/item/CS_URS_2022_01/998011019</t>
  </si>
  <si>
    <t>PSV</t>
  </si>
  <si>
    <t>Práce a dodávky PSV</t>
  </si>
  <si>
    <t>764</t>
  </si>
  <si>
    <t>Konstrukce klempířské</t>
  </si>
  <si>
    <t>50</t>
  </si>
  <si>
    <t>764002811</t>
  </si>
  <si>
    <t>Demontáž klempířských konstrukcí okapového plechu do suti, v krytině povlakové</t>
  </si>
  <si>
    <t>-1868493461</t>
  </si>
  <si>
    <t>https://podminky.urs.cz/item/CS_URS_2022_01/764002811</t>
  </si>
  <si>
    <t>4,8</t>
  </si>
  <si>
    <t>51</t>
  </si>
  <si>
    <t>764002851</t>
  </si>
  <si>
    <t>Demontáž klempířských konstrukcí oplechování parapetů do suti</t>
  </si>
  <si>
    <t>-451705115</t>
  </si>
  <si>
    <t>https://podminky.urs.cz/item/CS_URS_2022_01/764002851</t>
  </si>
  <si>
    <t>40,58</t>
  </si>
  <si>
    <t>52</t>
  </si>
  <si>
    <t>764011611</t>
  </si>
  <si>
    <t>Podkladní plech z pozinkovaného plechu s povrchovou úpravou rš 150 mm</t>
  </si>
  <si>
    <t>44674717</t>
  </si>
  <si>
    <t>https://podminky.urs.cz/item/CS_URS_2022_01/764011611</t>
  </si>
  <si>
    <t>53</t>
  </si>
  <si>
    <t>764011614</t>
  </si>
  <si>
    <t>Podkladní plech z pozinkovaného plechu s povrchovou úpravou rš 330 mm</t>
  </si>
  <si>
    <t>682569096</t>
  </si>
  <si>
    <t>https://podminky.urs.cz/item/CS_URS_2022_01/764011614</t>
  </si>
  <si>
    <t>54</t>
  </si>
  <si>
    <t>764212662</t>
  </si>
  <si>
    <t>Oplechování střešních prvků z pozinkovaného plechu s povrchovou úpravou okapu střechy rovné okapovým plechem rš 210 mm</t>
  </si>
  <si>
    <t>1268716716</t>
  </si>
  <si>
    <t>https://podminky.urs.cz/item/CS_URS_2022_01/764212662</t>
  </si>
  <si>
    <t>55</t>
  </si>
  <si>
    <t>764214605R</t>
  </si>
  <si>
    <t>Oplechování horních ploch zdí a nadezdívek (atik) z pozinkovaného plechu s povrchovou úpravou mechanicky kotvené rš 420 mm</t>
  </si>
  <si>
    <t>338753786</t>
  </si>
  <si>
    <t>Poznámka k položce:
oplechování balkonového zábradlí, vč. podložení OSB 25mm</t>
  </si>
  <si>
    <t>56</t>
  </si>
  <si>
    <t>764216605</t>
  </si>
  <si>
    <t>Oplechování parapetů z pozinkovaného plechu s povrchovou úpravou rovných mechanicky kotvené, bez rohů rš 400 mm</t>
  </si>
  <si>
    <t>1540617795</t>
  </si>
  <si>
    <t>https://podminky.urs.cz/item/CS_URS_2022_01/764216605</t>
  </si>
  <si>
    <t>57</t>
  </si>
  <si>
    <t>998764103</t>
  </si>
  <si>
    <t>Přesun hmot pro konstrukce klempířské stanovený z hmotnosti přesunovaného materiálu vodorovná dopravní vzdálenost do 50 m v objektech výšky přes 12 do 24 m</t>
  </si>
  <si>
    <t>-2103803540</t>
  </si>
  <si>
    <t>https://podminky.urs.cz/item/CS_URS_2022_01/998764103</t>
  </si>
  <si>
    <t>767</t>
  </si>
  <si>
    <t>Konstrukce zámečnické</t>
  </si>
  <si>
    <t>58</t>
  </si>
  <si>
    <t>767812611</t>
  </si>
  <si>
    <t>Montáž markýz fasádních, šířky do 2 000 mm</t>
  </si>
  <si>
    <t>kus</t>
  </si>
  <si>
    <t>1624472601</t>
  </si>
  <si>
    <t>https://podminky.urs.cz/item/CS_URS_2022_01/767812611</t>
  </si>
  <si>
    <t>59</t>
  </si>
  <si>
    <t>767812851</t>
  </si>
  <si>
    <t>Demontáž markýz fasádních, šířky do 2 000 mm</t>
  </si>
  <si>
    <t>2058172091</t>
  </si>
  <si>
    <t>https://podminky.urs.cz/item/CS_URS_2022_01/767812851</t>
  </si>
  <si>
    <t>60</t>
  </si>
  <si>
    <t>998767103</t>
  </si>
  <si>
    <t>Přesun hmot pro zámečnické konstrukce stanovený z hmotnosti přesunovaného materiálu vodorovná dopravní vzdálenost do 50 m v objektech výšky přes 12 do 24 m</t>
  </si>
  <si>
    <t>1002613</t>
  </si>
  <si>
    <t>https://podminky.urs.cz/item/CS_URS_2022_01/998767103</t>
  </si>
  <si>
    <t>782</t>
  </si>
  <si>
    <t>Dokončovací práce - obklady z kamene</t>
  </si>
  <si>
    <t>61</t>
  </si>
  <si>
    <t>782991111</t>
  </si>
  <si>
    <t>Obklady z kamene - ostatní práce penetrace podkladu</t>
  </si>
  <si>
    <t>1708964994</t>
  </si>
  <si>
    <t>https://podminky.urs.cz/item/CS_URS_2022_01/782991111</t>
  </si>
  <si>
    <t>62</t>
  </si>
  <si>
    <t>782991422</t>
  </si>
  <si>
    <t>Obklady z kamene - ostatní práce impregnační nátěr včetně základního čištění dvouvrstvý</t>
  </si>
  <si>
    <t>-1698002348</t>
  </si>
  <si>
    <t>https://podminky.urs.cz/item/CS_URS_2022_01/782991422</t>
  </si>
  <si>
    <t>Poznámka k položce:
nástřik nano přípravkem na kámen</t>
  </si>
  <si>
    <t>63</t>
  </si>
  <si>
    <t>998782103</t>
  </si>
  <si>
    <t>Přesun hmot pro obklady kamenné stanovený z hmotnosti přesunovaného materiálu vodorovná dopravní vzdálenost do 50 m v objektech výšky přes 12 do 60 m</t>
  </si>
  <si>
    <t>530485615</t>
  </si>
  <si>
    <t>https://podminky.urs.cz/item/CS_URS_2022_01/998782103</t>
  </si>
  <si>
    <t>783</t>
  </si>
  <si>
    <t>Dokončovací práce - nátěry</t>
  </si>
  <si>
    <t>64</t>
  </si>
  <si>
    <t>783901453</t>
  </si>
  <si>
    <t>Příprava podkladu betonových podlah před provedením nátěru vysátím</t>
  </si>
  <si>
    <t>215245329</t>
  </si>
  <si>
    <t>https://podminky.urs.cz/item/CS_URS_2022_01/783901453</t>
  </si>
  <si>
    <t>65</t>
  </si>
  <si>
    <t>783901551</t>
  </si>
  <si>
    <t>Příprava podkladu betonových podlah před provedením nátěru omytím tlakovou vodou</t>
  </si>
  <si>
    <t>-880993218</t>
  </si>
  <si>
    <t>https://podminky.urs.cz/item/CS_URS_2022_01/783901551</t>
  </si>
  <si>
    <t>66</t>
  </si>
  <si>
    <t>783906857</t>
  </si>
  <si>
    <t>Odstranění nátěrů z betonových podlah odstraňovačem nátěrů s obroušením</t>
  </si>
  <si>
    <t>-1482809777</t>
  </si>
  <si>
    <t>https://podminky.urs.cz/item/CS_URS_2022_01/783906857</t>
  </si>
  <si>
    <t>Poznámka k položce:
odstranění epoxidového nátěru na balkoně</t>
  </si>
  <si>
    <t>67</t>
  </si>
  <si>
    <t>783906861</t>
  </si>
  <si>
    <t>Odstranění nátěrů z betonových podlah tryskáním</t>
  </si>
  <si>
    <t>611172194</t>
  </si>
  <si>
    <t>https://podminky.urs.cz/item/CS_URS_2022_01/783906861</t>
  </si>
  <si>
    <t>Poznámka k položce:
zdrsnění povrchu</t>
  </si>
  <si>
    <t>68</t>
  </si>
  <si>
    <t>783932153</t>
  </si>
  <si>
    <t>Vyrovnání podkladu betonových podlah lokálně, tloušťky do 3 mm, tmelem epoxidovým, plochy jednotlivě přes 0,1 do 0,25 m2</t>
  </si>
  <si>
    <t>670579186</t>
  </si>
  <si>
    <t>https://podminky.urs.cz/item/CS_URS_2022_01/783932153</t>
  </si>
  <si>
    <t>Poznámka k položce:
epoxidová stěrka se sypanými chipsy</t>
  </si>
  <si>
    <t>69</t>
  </si>
  <si>
    <t>783932171</t>
  </si>
  <si>
    <t>Vyrovnání podkladu betonových podlah celoplošně, tloušťky do 3 mm modifikovanou cementovou stěrkou</t>
  </si>
  <si>
    <t>-429928360</t>
  </si>
  <si>
    <t>https://podminky.urs.cz/item/CS_URS_2022_01/783932171</t>
  </si>
  <si>
    <t>3,2*2</t>
  </si>
  <si>
    <t>70</t>
  </si>
  <si>
    <t>783933161</t>
  </si>
  <si>
    <t>Penetrační nátěr betonových podlah pórovitých ( např. z cihelné dlažby, betonu apod.) epoxidový</t>
  </si>
  <si>
    <t>-1917188243</t>
  </si>
  <si>
    <t>https://podminky.urs.cz/item/CS_URS_2022_01/783933161</t>
  </si>
  <si>
    <t>71</t>
  </si>
  <si>
    <t>783947161</t>
  </si>
  <si>
    <t>Krycí (uzavírací) nátěr betonových podlah dvojnásobný polyuretanový vodou ředitelný</t>
  </si>
  <si>
    <t>-119261101</t>
  </si>
  <si>
    <t>https://podminky.urs.cz/item/CS_URS_2022_01/783947161</t>
  </si>
  <si>
    <t>72</t>
  </si>
  <si>
    <t>783997153</t>
  </si>
  <si>
    <t>Krycí (uzavírací) nátěr betonových podlah Příplatek k cenám za provedení dekorační vrstvy prosypem akrylátovými chipsy</t>
  </si>
  <si>
    <t>2076337</t>
  </si>
  <si>
    <t>https://podminky.urs.cz/item/CS_URS_2022_01/783997153</t>
  </si>
  <si>
    <t>Práce a dodávky M</t>
  </si>
  <si>
    <t>21-M</t>
  </si>
  <si>
    <t>Elektromontáže</t>
  </si>
  <si>
    <t>73</t>
  </si>
  <si>
    <t>218220101R</t>
  </si>
  <si>
    <t xml:space="preserve">Demontáž a zpětná montáž hromosvodného vedení </t>
  </si>
  <si>
    <t>kpl</t>
  </si>
  <si>
    <t>1405861400</t>
  </si>
  <si>
    <t>VRN</t>
  </si>
  <si>
    <t>Vedlejší rozpočtové náklady</t>
  </si>
  <si>
    <t>VRN3</t>
  </si>
  <si>
    <t>Zařízení staveniště</t>
  </si>
  <si>
    <t>74</t>
  </si>
  <si>
    <t>032103000</t>
  </si>
  <si>
    <t>Náklady na stavební buňky</t>
  </si>
  <si>
    <t>…</t>
  </si>
  <si>
    <t>1024</t>
  </si>
  <si>
    <t>1471761504</t>
  </si>
  <si>
    <t>https://podminky.urs.cz/item/CS_URS_2022_01/032103000</t>
  </si>
  <si>
    <t>75</t>
  </si>
  <si>
    <t>032503000</t>
  </si>
  <si>
    <t>Skládky na staveništi</t>
  </si>
  <si>
    <t>1093405373</t>
  </si>
  <si>
    <t>https://podminky.urs.cz/item/CS_URS_2022_01/032503000</t>
  </si>
  <si>
    <t>76</t>
  </si>
  <si>
    <t>032803000</t>
  </si>
  <si>
    <t>Ostatní vybavení staveniště</t>
  </si>
  <si>
    <t>-653701678</t>
  </si>
  <si>
    <t>https://podminky.urs.cz/item/CS_URS_2022_01/032803000</t>
  </si>
  <si>
    <t>77</t>
  </si>
  <si>
    <t>032903000</t>
  </si>
  <si>
    <t>Náklady na provoz a údržbu vybavení staveniště</t>
  </si>
  <si>
    <t>-870301360</t>
  </si>
  <si>
    <t>https://podminky.urs.cz/item/CS_URS_2022_01/032903000</t>
  </si>
  <si>
    <t>78</t>
  </si>
  <si>
    <t>033103000</t>
  </si>
  <si>
    <t>Připojení energií</t>
  </si>
  <si>
    <t>384988369</t>
  </si>
  <si>
    <t>https://podminky.urs.cz/item/CS_URS_2022_01/033103000</t>
  </si>
  <si>
    <t>79</t>
  </si>
  <si>
    <t>033203000</t>
  </si>
  <si>
    <t>Energie pro zařízení staveniště</t>
  </si>
  <si>
    <t>-955734042</t>
  </si>
  <si>
    <t>https://podminky.urs.cz/item/CS_URS_2022_01/033203000</t>
  </si>
  <si>
    <t>80</t>
  </si>
  <si>
    <t>034503000</t>
  </si>
  <si>
    <t>Informační tabule na staveništi</t>
  </si>
  <si>
    <t>-1472769912</t>
  </si>
  <si>
    <t>https://podminky.urs.cz/item/CS_URS_2022_01/034503000</t>
  </si>
  <si>
    <t>81</t>
  </si>
  <si>
    <t>039103000</t>
  </si>
  <si>
    <t>Rozebrání, bourání a odvoz zařízení staveniště</t>
  </si>
  <si>
    <t>-130289078</t>
  </si>
  <si>
    <t>https://podminky.urs.cz/item/CS_URS_2022_01/039103000</t>
  </si>
  <si>
    <t>82</t>
  </si>
  <si>
    <t>039203000</t>
  </si>
  <si>
    <t>Úprava terénu po zrušení zařízení staveniště</t>
  </si>
  <si>
    <t>-645409822</t>
  </si>
  <si>
    <t>https://podminky.urs.cz/item/CS_URS_2022_01/039203000</t>
  </si>
  <si>
    <t>VRN4</t>
  </si>
  <si>
    <t>Inženýrská činnost</t>
  </si>
  <si>
    <t>83</t>
  </si>
  <si>
    <t>042503000</t>
  </si>
  <si>
    <t>Plán BOZP na staveništi</t>
  </si>
  <si>
    <t>-579545257</t>
  </si>
  <si>
    <t>https://podminky.urs.cz/item/CS_URS_2022_01/042503000</t>
  </si>
  <si>
    <t>84</t>
  </si>
  <si>
    <t>043194000</t>
  </si>
  <si>
    <t>Ostatní zkoušky</t>
  </si>
  <si>
    <t>-1073476102</t>
  </si>
  <si>
    <t>https://podminky.urs.cz/item/CS_URS_2022_01/043194000</t>
  </si>
  <si>
    <t>Poznámka k položce:
zkouška přídržnosti a kotevní zkouška</t>
  </si>
  <si>
    <t>85</t>
  </si>
  <si>
    <t>043194000.1</t>
  </si>
  <si>
    <t>-685238965</t>
  </si>
  <si>
    <t>Poznámka k položce:
jinde neuvedené zkoušky</t>
  </si>
  <si>
    <t>VRN9</t>
  </si>
  <si>
    <t>Ostatní náklady</t>
  </si>
  <si>
    <t>86</t>
  </si>
  <si>
    <t>091003000</t>
  </si>
  <si>
    <t>Ostatní náklady bez rozlišení</t>
  </si>
  <si>
    <t>-587645696</t>
  </si>
  <si>
    <t>https://podminky.urs.cz/item/CS_URS_2022_01/091003000</t>
  </si>
  <si>
    <t>Poznámka k položce:
náklady na přesuny fasádních instalací z důvodu provedení zateplovacího systému (instalace světel, mřížky, elektro skříně,...)</t>
  </si>
  <si>
    <t>87</t>
  </si>
  <si>
    <t>0910030R</t>
  </si>
  <si>
    <t>Umístění výstražných a bezpečnostních značek a tabulek</t>
  </si>
  <si>
    <t>-592236475</t>
  </si>
  <si>
    <t>Poznámka k položce:
demontáž a zpětná montáž štítků</t>
  </si>
  <si>
    <t>88</t>
  </si>
  <si>
    <t>094002000</t>
  </si>
  <si>
    <t>Ostatní náklady související s výstavbou</t>
  </si>
  <si>
    <t>-988486044</t>
  </si>
  <si>
    <t>https://podminky.urs.cz/item/CS_URS_2021_01/094002000</t>
  </si>
  <si>
    <t xml:space="preserve">Poznámka k položce:
zkopírování architektonických stávajících detailů včetně zrnitosti omítek dle stávajících vzorů, vzorkování odstínu omítky - 3ks 0,7x0,7m </t>
  </si>
  <si>
    <t>SO 02 - Zateplení půdy</t>
  </si>
  <si>
    <t xml:space="preserve">    713 - Izolace tepelné</t>
  </si>
  <si>
    <t xml:space="preserve">    762 - Konstrukce tesařské</t>
  </si>
  <si>
    <t xml:space="preserve">    763 - Konstrukce suché výstavby</t>
  </si>
  <si>
    <t>952902601</t>
  </si>
  <si>
    <t>Čištění budov při provádění oprav a udržovacích prací vysátím prachu z trámů, nosníků apod.</t>
  </si>
  <si>
    <t>1071180448</t>
  </si>
  <si>
    <t>https://podminky.urs.cz/item/CS_URS_2022_01/952902601</t>
  </si>
  <si>
    <t>85,2</t>
  </si>
  <si>
    <t>985131311</t>
  </si>
  <si>
    <t>Očištění ploch stěn, rubu kleneb a podlah ruční dočištění ocelovými kartáči</t>
  </si>
  <si>
    <t>1701027024</t>
  </si>
  <si>
    <t>https://podminky.urs.cz/item/CS_URS_2022_01/985131311</t>
  </si>
  <si>
    <t>-414737287</t>
  </si>
  <si>
    <t>1847084615</t>
  </si>
  <si>
    <t>-1126314694</t>
  </si>
  <si>
    <t>2,188*9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</si>
  <si>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</si>
  <si>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</si>
  <si>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1546045217</t>
  </si>
  <si>
    <t>https://podminky.urs.cz/item/CS_URS_2022_01/997013631</t>
  </si>
  <si>
    <t>713</t>
  </si>
  <si>
    <t>Izolace tepelné</t>
  </si>
  <si>
    <t>713110813</t>
  </si>
  <si>
    <t>Odstranění tepelné izolace stropů nebo podhledů z rohoží, pásů, dílců, desek, bloků volně kladených z vláknitých materiálů suchých, tloušťka izolace přes 100 mm</t>
  </si>
  <si>
    <t>29848770</t>
  </si>
  <si>
    <t>https://podminky.urs.cz/item/CS_URS_2022_01/713110813</t>
  </si>
  <si>
    <t>85,2+19,9+52,77</t>
  </si>
  <si>
    <t>713121131</t>
  </si>
  <si>
    <t>Montáž tepelné izolace podlah parotěsnými reflexními pásy, tloušťka izolace do 5 mm</t>
  </si>
  <si>
    <t>-1442490010</t>
  </si>
  <si>
    <t>https://podminky.urs.cz/item/CS_URS_2022_01/713121131</t>
  </si>
  <si>
    <t>28343111</t>
  </si>
  <si>
    <t>fólie PE nevyztužená pro parotěsnou vrstvu podlah, stěn, stropů a střech nad 200g/m2</t>
  </si>
  <si>
    <t>-655435931</t>
  </si>
  <si>
    <t>85,2*1,05 'Přepočtené koeficientem množství</t>
  </si>
  <si>
    <t>713122111</t>
  </si>
  <si>
    <t>Izolace pro pochozí půdy parotěsná vrstva na ploše vodorovné V</t>
  </si>
  <si>
    <t>-1387988752</t>
  </si>
  <si>
    <t>https://podminky.urs.cz/item/CS_URS_2022_01/713122111</t>
  </si>
  <si>
    <t>713122125R</t>
  </si>
  <si>
    <t>Izolace pro pochozí půdy nosný rošt z EPS trámců, osová vzdálenost trámů do 600 mm tloušťky 320 mm</t>
  </si>
  <si>
    <t>-51331222</t>
  </si>
  <si>
    <t>713122131</t>
  </si>
  <si>
    <t>Izolace pro pochozí půdy izolace tepelná vkládaná mezi rošty z EPS dvouvrstvá tloušťky 160 mm</t>
  </si>
  <si>
    <t>806203011</t>
  </si>
  <si>
    <t>https://podminky.urs.cz/item/CS_URS_2022_01/713122131</t>
  </si>
  <si>
    <t>85,2*2</t>
  </si>
  <si>
    <t>713122141</t>
  </si>
  <si>
    <t>Izolace pro pochozí půdy prkna dřevěná lepená na rošt z EPS trámců pomocí nízkoexpanzní pěny</t>
  </si>
  <si>
    <t>-2000125660</t>
  </si>
  <si>
    <t>https://podminky.urs.cz/item/CS_URS_2022_01/713122141</t>
  </si>
  <si>
    <t>85,2*0,5</t>
  </si>
  <si>
    <t>713151111</t>
  </si>
  <si>
    <t>Montáž tepelné izolace střech šikmých rohožemi, pásy, deskami (izolační materiál ve specifikaci) kladenými volně mezi krokve</t>
  </si>
  <si>
    <t>1318860626</t>
  </si>
  <si>
    <t>https://podminky.urs.cz/item/CS_URS_2022_01/713151111</t>
  </si>
  <si>
    <t>19,9</t>
  </si>
  <si>
    <t>63152104</t>
  </si>
  <si>
    <t>pás tepelně izolační univerzální λ=0,032-0,033 tl 160mm</t>
  </si>
  <si>
    <t>-1157201011</t>
  </si>
  <si>
    <t>19,9*1,02 'Přepočtené koeficientem množství</t>
  </si>
  <si>
    <t>713151111.1</t>
  </si>
  <si>
    <t>1832056269</t>
  </si>
  <si>
    <t>52,77</t>
  </si>
  <si>
    <t>63152104.1</t>
  </si>
  <si>
    <t>-1196475580</t>
  </si>
  <si>
    <t>52,77*2</t>
  </si>
  <si>
    <t>998713103</t>
  </si>
  <si>
    <t>Přesun hmot pro izolace tepelné stanovený z hmotnosti přesunovaného materiálu vodorovná dopravní vzdálenost do 50 m v objektech výšky přes 12 m do 24 m</t>
  </si>
  <si>
    <t>-475541956</t>
  </si>
  <si>
    <t>https://podminky.urs.cz/item/CS_URS_2022_01/998713103</t>
  </si>
  <si>
    <t>762</t>
  </si>
  <si>
    <t>Konstrukce tesařské</t>
  </si>
  <si>
    <t>762810046</t>
  </si>
  <si>
    <t>Záklop stropů z dřevoštěpkových desek OSB šroubovaných na rošt na pero a drážku, tloušťky desky 22 mm</t>
  </si>
  <si>
    <t>1379077093</t>
  </si>
  <si>
    <t>https://podminky.urs.cz/item/CS_URS_2022_01/762810046</t>
  </si>
  <si>
    <t>998762103</t>
  </si>
  <si>
    <t>Přesun hmot pro konstrukce tesařské stanovený z hmotnosti přesunovaného materiálu vodorovná dopravní vzdálenost do 50 m v objektech výšky přes 12 do 24 m</t>
  </si>
  <si>
    <t>1695834800</t>
  </si>
  <si>
    <t>https://podminky.urs.cz/item/CS_URS_2022_01/998762103</t>
  </si>
  <si>
    <t>763</t>
  </si>
  <si>
    <t>Konstrukce suché výstavby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</si>
  <si>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</si>
  <si>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</si>
  <si>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130566539</t>
  </si>
  <si>
    <t>https://podminky.urs.cz/item/CS_URS_2022_01/763131432</t>
  </si>
  <si>
    <t>110,8</t>
  </si>
  <si>
    <t>763131751</t>
  </si>
  <si>
    <t>Podhled ze sádrokartonových desek ostatní práce a konstrukce na podhledech ze sádrokartonových desek montáž parotěsné zábrany</t>
  </si>
  <si>
    <t>-1110009163</t>
  </si>
  <si>
    <t>https://podminky.urs.cz/item/CS_URS_2022_01/763131751</t>
  </si>
  <si>
    <t>110,8*1,1</t>
  </si>
  <si>
    <t>28329274</t>
  </si>
  <si>
    <t>fólie PE vyztužená pro parotěsnou vrstvu (reakce na oheň - třída E) 110g/m2</t>
  </si>
  <si>
    <t>607025121</t>
  </si>
  <si>
    <t>121,88*1,1235 'Přepočtené koeficientem množství</t>
  </si>
  <si>
    <t>763131831</t>
  </si>
  <si>
    <t>Demontáž podhledu nebo samostatného požárního předělu ze sádrokartonových desek s nosnou konstrukcí jednovrstvou z ocelových profilů, opláštění jednoduché</t>
  </si>
  <si>
    <t>2059467511</t>
  </si>
  <si>
    <t>https://podminky.urs.cz/item/CS_URS_2022_01/763131831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</si>
  <si>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</si>
  <si>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</si>
  <si>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-70708425</t>
  </si>
  <si>
    <t>https://podminky.urs.cz/item/CS_URS_2022_01/998763303</t>
  </si>
  <si>
    <t>SO 03 - Oprava zpevněných ploch</t>
  </si>
  <si>
    <t xml:space="preserve">    1 - Zemní práce</t>
  </si>
  <si>
    <t xml:space="preserve">    5 - Komunikace pozemní</t>
  </si>
  <si>
    <t xml:space="preserve">    VRN1 - Průzkumné, geodetické a projektové práce</t>
  </si>
  <si>
    <t>Zemní práce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</si>
  <si>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</si>
  <si>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</si>
  <si>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366586046</t>
  </si>
  <si>
    <t>https://podminky.urs.cz/item/CS_URS_2022_01/113106171</t>
  </si>
  <si>
    <t>55,0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</si>
  <si>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</si>
  <si>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</si>
  <si>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-1261649879</t>
  </si>
  <si>
    <t>https://podminky.urs.cz/item/CS_URS_2022_01/113107162</t>
  </si>
  <si>
    <t>181951112</t>
  </si>
  <si>
    <t>Úprava pláně vyrovnáním výškových rozdílů strojně v hornině třídy těžitelnosti I, skupiny 1 až 3 se zhutněním</t>
  </si>
  <si>
    <t>361884164</t>
  </si>
  <si>
    <t>https://podminky.urs.cz/item/CS_URS_2022_01/181951112</t>
  </si>
  <si>
    <t>Komunikace pozemní</t>
  </si>
  <si>
    <t>564750101</t>
  </si>
  <si>
    <t>Podklad nebo kryt z kameniva hrubého drceného vel. 16-32 mm s rozprostřením a zhutněním plochy jednotlivě do 100 m2, po zhutnění tl. 150 mm</t>
  </si>
  <si>
    <t>214341805</t>
  </si>
  <si>
    <t>https://podminky.urs.cz/item/CS_URS_2022_01/564750101</t>
  </si>
  <si>
    <t>564751101</t>
  </si>
  <si>
    <t>Podklad nebo kryt z kameniva hrubého drceného vel. 32-63 mm s rozprostřením a zhutněním plochy jednotlivě do 100 m2, po zhutnění tl. 150 mm</t>
  </si>
  <si>
    <t>-1626655041</t>
  </si>
  <si>
    <t>https://podminky.urs.cz/item/CS_URS_2022_01/564751101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</si>
  <si>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</si>
  <si>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</si>
  <si>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481049007</t>
  </si>
  <si>
    <t>https://podminky.urs.cz/item/CS_URS_2022_01/596212211</t>
  </si>
  <si>
    <t>59245013</t>
  </si>
  <si>
    <t>dlažba zámková tvaru I 200x165x80mm přírodní</t>
  </si>
  <si>
    <t>1971423676</t>
  </si>
  <si>
    <t>55*1,03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</si>
  <si>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</si>
  <si>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</si>
  <si>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-1568611244</t>
  </si>
  <si>
    <t>https://podminky.urs.cz/item/CS_URS_2022_01/916131213</t>
  </si>
  <si>
    <t>16,0</t>
  </si>
  <si>
    <t>59217031</t>
  </si>
  <si>
    <t>obrubník betonový silniční 1000x150x250mm</t>
  </si>
  <si>
    <t>-867034976</t>
  </si>
  <si>
    <t>16*1,02 'Přepočtené koeficientem množství</t>
  </si>
  <si>
    <t>935932314</t>
  </si>
  <si>
    <t>Odvodňovací plastový žlab pro třídu zatížení C 250 vnitřní šířky 100 mm s krycím roštem můstkovým z litiny</t>
  </si>
  <si>
    <t>817928598</t>
  </si>
  <si>
    <t>https://podminky.urs.cz/item/CS_URS_2022_01/935932314</t>
  </si>
  <si>
    <t>Poznámka k položce:
přesná specifikace viz PD</t>
  </si>
  <si>
    <t>25,0</t>
  </si>
  <si>
    <t>965042241</t>
  </si>
  <si>
    <t>Bourání mazanin betonových nebo z litého asfaltu tl. přes 100 mm, plochy přes 4 m2</t>
  </si>
  <si>
    <t>m3</t>
  </si>
  <si>
    <t>1257639766</t>
  </si>
  <si>
    <t>https://podminky.urs.cz/item/CS_URS_2022_01/965042241</t>
  </si>
  <si>
    <t>55,0*0,3</t>
  </si>
  <si>
    <t>997221551</t>
  </si>
  <si>
    <t>Vodorovná doprava suti bez naložení, ale se složením a s hrubým urovnáním ze sypkých materiálů, na vzdálenost do 1 km</t>
  </si>
  <si>
    <t>-1191160460</t>
  </si>
  <si>
    <t>https://podminky.urs.cz/item/CS_URS_2022_01/997221551</t>
  </si>
  <si>
    <t>997221559</t>
  </si>
  <si>
    <t>Vodorovná doprava suti bez naložení, ale se složením a s hrubým urovnáním Příplatek k ceně za každý další i započatý 1 km přes 1 km</t>
  </si>
  <si>
    <t>-377496139</t>
  </si>
  <si>
    <t>https://podminky.urs.cz/item/CS_URS_2022_01/997221559</t>
  </si>
  <si>
    <t>68,475*9 'Přepočtené koeficientem množství</t>
  </si>
  <si>
    <t>997221611</t>
  </si>
  <si>
    <t>Nakládání na dopravní prostředky pro vodorovnou dopravu suti</t>
  </si>
  <si>
    <t>484519897</t>
  </si>
  <si>
    <t>https://podminky.urs.cz/item/CS_URS_2022_01/997221611</t>
  </si>
  <si>
    <t>997221615</t>
  </si>
  <si>
    <t>Poplatek za uložení stavebního odpadu na skládce (skládkovné) z prostého betonu zatříděného do Katalogu odpadů pod kódem 17 01 01</t>
  </si>
  <si>
    <t>901526953</t>
  </si>
  <si>
    <t>https://podminky.urs.cz/item/CS_URS_2022_01/997221615</t>
  </si>
  <si>
    <t>36,3</t>
  </si>
  <si>
    <t>997221655</t>
  </si>
  <si>
    <t>Poplatek za uložení stavebního odpadu na skládce (skládkovné) zeminy a kamení zatříděného do Katalogu odpadů pod kódem 17 05 04</t>
  </si>
  <si>
    <t>-1469931026</t>
  </si>
  <si>
    <t>https://podminky.urs.cz/item/CS_URS_2022_01/997221655</t>
  </si>
  <si>
    <t>15,95</t>
  </si>
  <si>
    <t>998223011</t>
  </si>
  <si>
    <t>Přesun hmot pro pozemní komunikace s krytem dlážděným dopravní vzdálenost do 200 m jakékoliv délky objektu</t>
  </si>
  <si>
    <t>-829930995</t>
  </si>
  <si>
    <t>https://podminky.urs.cz/item/CS_URS_2022_01/998223011</t>
  </si>
  <si>
    <t>998223094</t>
  </si>
  <si>
    <t>Přesun hmot pro pozemní komunikace s krytem dlážděným Příplatek k ceně za zvětšený přesun přes vymezenou největší dopravní vzdálenost do 5000 m</t>
  </si>
  <si>
    <t>710767378</t>
  </si>
  <si>
    <t>https://podminky.urs.cz/item/CS_URS_2022_01/998223094</t>
  </si>
  <si>
    <t>998223095</t>
  </si>
  <si>
    <t>Přesun hmot pro pozemní komunikace s krytem dlážděným Příplatek k ceně za zvětšený přesun přes vymezenou největší dopravní vzdálenost za každých dalších 5000 m přes 5000 m</t>
  </si>
  <si>
    <t>1561555853</t>
  </si>
  <si>
    <t>https://podminky.urs.cz/item/CS_URS_2022_01/998223095</t>
  </si>
  <si>
    <t>VRN1</t>
  </si>
  <si>
    <t>Průzkumné, geodetické a projektové práce</t>
  </si>
  <si>
    <t>012203000</t>
  </si>
  <si>
    <t>Geodetické práce při provádění stavby</t>
  </si>
  <si>
    <t>1259287152</t>
  </si>
  <si>
    <t>https://podminky.urs.cz/item/CS_URS_2022_01/012203000</t>
  </si>
  <si>
    <t>Poznámka k položce:
vytyčení zpevněné plochy</t>
  </si>
  <si>
    <t>012303000</t>
  </si>
  <si>
    <t>Geodetické práce po výstavbě</t>
  </si>
  <si>
    <t>-1813922135</t>
  </si>
  <si>
    <t>https://podminky.urs.cz/item/CS_URS_2022_01/012303000</t>
  </si>
  <si>
    <t>Poznámka k položce:
zaměření skutečného provedení</t>
  </si>
  <si>
    <t>-855755461</t>
  </si>
  <si>
    <t>-719762191</t>
  </si>
  <si>
    <t>1408086349</t>
  </si>
  <si>
    <t>286095331</t>
  </si>
  <si>
    <t>043154000</t>
  </si>
  <si>
    <t>Zkoušky hutnicí</t>
  </si>
  <si>
    <t>857887801</t>
  </si>
  <si>
    <t>https://podminky.urs.cz/item/CS_URS_2022_01/043154000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</si>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</sst>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9234841" TargetMode="External" /><Relationship Id="rId2" Type="http://schemas.openxmlformats.org/officeDocument/2006/relationships/hyperlink" Target="https://podminky.urs.cz/item/CS_URS_2022_01/622131121" TargetMode="External" /><Relationship Id="rId3" Type="http://schemas.openxmlformats.org/officeDocument/2006/relationships/hyperlink" Target="https://podminky.urs.cz/item/CS_URS_2022_01/622135011" TargetMode="External" /><Relationship Id="rId4" Type="http://schemas.openxmlformats.org/officeDocument/2006/relationships/hyperlink" Target="https://podminky.urs.cz/item/CS_URS_2022_01/622142001" TargetMode="External" /><Relationship Id="rId5" Type="http://schemas.openxmlformats.org/officeDocument/2006/relationships/hyperlink" Target="https://podminky.urs.cz/item/CS_URS_2022_01/622143004" TargetMode="External" /><Relationship Id="rId6" Type="http://schemas.openxmlformats.org/officeDocument/2006/relationships/hyperlink" Target="https://podminky.urs.cz/item/CS_URS_2022_01/622151001" TargetMode="External" /><Relationship Id="rId7" Type="http://schemas.openxmlformats.org/officeDocument/2006/relationships/hyperlink" Target="https://podminky.urs.cz/item/CS_URS_2022_01/622221031" TargetMode="External" /><Relationship Id="rId8" Type="http://schemas.openxmlformats.org/officeDocument/2006/relationships/hyperlink" Target="https://podminky.urs.cz/item/CS_URS_2022_01/622221201" TargetMode="External" /><Relationship Id="rId9" Type="http://schemas.openxmlformats.org/officeDocument/2006/relationships/hyperlink" Target="https://podminky.urs.cz/item/CS_URS_2022_01/622222001" TargetMode="External" /><Relationship Id="rId10" Type="http://schemas.openxmlformats.org/officeDocument/2006/relationships/hyperlink" Target="https://podminky.urs.cz/item/CS_URS_2022_01/622251105" TargetMode="External" /><Relationship Id="rId11" Type="http://schemas.openxmlformats.org/officeDocument/2006/relationships/hyperlink" Target="https://podminky.urs.cz/item/CS_URS_2022_01/622252001" TargetMode="External" /><Relationship Id="rId12" Type="http://schemas.openxmlformats.org/officeDocument/2006/relationships/hyperlink" Target="https://podminky.urs.cz/item/CS_URS_2022_01/622511012" TargetMode="External" /><Relationship Id="rId13" Type="http://schemas.openxmlformats.org/officeDocument/2006/relationships/hyperlink" Target="https://podminky.urs.cz/item/CS_URS_2022_01/629991011" TargetMode="External" /><Relationship Id="rId14" Type="http://schemas.openxmlformats.org/officeDocument/2006/relationships/hyperlink" Target="https://podminky.urs.cz/item/CS_URS_2022_01/629995101" TargetMode="External" /><Relationship Id="rId15" Type="http://schemas.openxmlformats.org/officeDocument/2006/relationships/hyperlink" Target="https://podminky.urs.cz/item/CS_URS_2022_01/941211112" TargetMode="External" /><Relationship Id="rId16" Type="http://schemas.openxmlformats.org/officeDocument/2006/relationships/hyperlink" Target="https://podminky.urs.cz/item/CS_URS_2022_01/941211211" TargetMode="External" /><Relationship Id="rId17" Type="http://schemas.openxmlformats.org/officeDocument/2006/relationships/hyperlink" Target="https://podminky.urs.cz/item/CS_URS_2022_01/941211812" TargetMode="External" /><Relationship Id="rId18" Type="http://schemas.openxmlformats.org/officeDocument/2006/relationships/hyperlink" Target="https://podminky.urs.cz/item/CS_URS_2022_01/944511111" TargetMode="External" /><Relationship Id="rId19" Type="http://schemas.openxmlformats.org/officeDocument/2006/relationships/hyperlink" Target="https://podminky.urs.cz/item/CS_URS_2022_01/944511211" TargetMode="External" /><Relationship Id="rId20" Type="http://schemas.openxmlformats.org/officeDocument/2006/relationships/hyperlink" Target="https://podminky.urs.cz/item/CS_URS_2022_01/944711112" TargetMode="External" /><Relationship Id="rId21" Type="http://schemas.openxmlformats.org/officeDocument/2006/relationships/hyperlink" Target="https://podminky.urs.cz/item/CS_URS_2022_01/944711212" TargetMode="External" /><Relationship Id="rId22" Type="http://schemas.openxmlformats.org/officeDocument/2006/relationships/hyperlink" Target="https://podminky.urs.cz/item/CS_URS_2022_01/944711812" TargetMode="External" /><Relationship Id="rId23" Type="http://schemas.openxmlformats.org/officeDocument/2006/relationships/hyperlink" Target="https://podminky.urs.cz/item/CS_URS_2022_01/965046111" TargetMode="External" /><Relationship Id="rId24" Type="http://schemas.openxmlformats.org/officeDocument/2006/relationships/hyperlink" Target="https://podminky.urs.cz/item/CS_URS_2022_01/966032911R" TargetMode="External" /><Relationship Id="rId25" Type="http://schemas.openxmlformats.org/officeDocument/2006/relationships/hyperlink" Target="https://podminky.urs.cz/item/CS_URS_2022_01/978015331" TargetMode="External" /><Relationship Id="rId26" Type="http://schemas.openxmlformats.org/officeDocument/2006/relationships/hyperlink" Target="https://podminky.urs.cz/item/CS_URS_2022_01/985131211" TargetMode="External" /><Relationship Id="rId27" Type="http://schemas.openxmlformats.org/officeDocument/2006/relationships/hyperlink" Target="https://podminky.urs.cz/item/CS_URS_2022_01/985142111" TargetMode="External" /><Relationship Id="rId28" Type="http://schemas.openxmlformats.org/officeDocument/2006/relationships/hyperlink" Target="https://podminky.urs.cz/item/CS_URS_2022_01/985231112" TargetMode="External" /><Relationship Id="rId29" Type="http://schemas.openxmlformats.org/officeDocument/2006/relationships/hyperlink" Target="https://podminky.urs.cz/item/CS_URS_2022_01/985231192" TargetMode="External" /><Relationship Id="rId30" Type="http://schemas.openxmlformats.org/officeDocument/2006/relationships/hyperlink" Target="https://podminky.urs.cz/item/CS_URS_2022_01/985233121" TargetMode="External" /><Relationship Id="rId31" Type="http://schemas.openxmlformats.org/officeDocument/2006/relationships/hyperlink" Target="https://podminky.urs.cz/item/CS_URS_2022_01/997013114" TargetMode="External" /><Relationship Id="rId32" Type="http://schemas.openxmlformats.org/officeDocument/2006/relationships/hyperlink" Target="https://podminky.urs.cz/item/CS_URS_2022_01/997013501" TargetMode="External" /><Relationship Id="rId33" Type="http://schemas.openxmlformats.org/officeDocument/2006/relationships/hyperlink" Target="https://podminky.urs.cz/item/CS_URS_2022_01/997013509" TargetMode="External" /><Relationship Id="rId34" Type="http://schemas.openxmlformats.org/officeDocument/2006/relationships/hyperlink" Target="https://podminky.urs.cz/item/CS_URS_2022_01/998011003" TargetMode="External" /><Relationship Id="rId35" Type="http://schemas.openxmlformats.org/officeDocument/2006/relationships/hyperlink" Target="https://podminky.urs.cz/item/CS_URS_2022_01/998011018" TargetMode="External" /><Relationship Id="rId36" Type="http://schemas.openxmlformats.org/officeDocument/2006/relationships/hyperlink" Target="https://podminky.urs.cz/item/CS_URS_2022_01/998011019" TargetMode="External" /><Relationship Id="rId37" Type="http://schemas.openxmlformats.org/officeDocument/2006/relationships/hyperlink" Target="https://podminky.urs.cz/item/CS_URS_2022_01/764002811" TargetMode="External" /><Relationship Id="rId38" Type="http://schemas.openxmlformats.org/officeDocument/2006/relationships/hyperlink" Target="https://podminky.urs.cz/item/CS_URS_2022_01/764002851" TargetMode="External" /><Relationship Id="rId39" Type="http://schemas.openxmlformats.org/officeDocument/2006/relationships/hyperlink" Target="https://podminky.urs.cz/item/CS_URS_2022_01/764011611" TargetMode="External" /><Relationship Id="rId40" Type="http://schemas.openxmlformats.org/officeDocument/2006/relationships/hyperlink" Target="https://podminky.urs.cz/item/CS_URS_2022_01/764011614" TargetMode="External" /><Relationship Id="rId41" Type="http://schemas.openxmlformats.org/officeDocument/2006/relationships/hyperlink" Target="https://podminky.urs.cz/item/CS_URS_2022_01/764212662" TargetMode="External" /><Relationship Id="rId42" Type="http://schemas.openxmlformats.org/officeDocument/2006/relationships/hyperlink" Target="https://podminky.urs.cz/item/CS_URS_2022_01/764216605" TargetMode="External" /><Relationship Id="rId43" Type="http://schemas.openxmlformats.org/officeDocument/2006/relationships/hyperlink" Target="https://podminky.urs.cz/item/CS_URS_2022_01/998764103" TargetMode="External" /><Relationship Id="rId44" Type="http://schemas.openxmlformats.org/officeDocument/2006/relationships/hyperlink" Target="https://podminky.urs.cz/item/CS_URS_2022_01/767812611" TargetMode="External" /><Relationship Id="rId45" Type="http://schemas.openxmlformats.org/officeDocument/2006/relationships/hyperlink" Target="https://podminky.urs.cz/item/CS_URS_2022_01/767812851" TargetMode="External" /><Relationship Id="rId46" Type="http://schemas.openxmlformats.org/officeDocument/2006/relationships/hyperlink" Target="https://podminky.urs.cz/item/CS_URS_2022_01/998767103" TargetMode="External" /><Relationship Id="rId47" Type="http://schemas.openxmlformats.org/officeDocument/2006/relationships/hyperlink" Target="https://podminky.urs.cz/item/CS_URS_2022_01/782991111" TargetMode="External" /><Relationship Id="rId48" Type="http://schemas.openxmlformats.org/officeDocument/2006/relationships/hyperlink" Target="https://podminky.urs.cz/item/CS_URS_2022_01/782991422" TargetMode="External" /><Relationship Id="rId49" Type="http://schemas.openxmlformats.org/officeDocument/2006/relationships/hyperlink" Target="https://podminky.urs.cz/item/CS_URS_2022_01/998782103" TargetMode="External" /><Relationship Id="rId50" Type="http://schemas.openxmlformats.org/officeDocument/2006/relationships/hyperlink" Target="https://podminky.urs.cz/item/CS_URS_2022_01/783901453" TargetMode="External" /><Relationship Id="rId51" Type="http://schemas.openxmlformats.org/officeDocument/2006/relationships/hyperlink" Target="https://podminky.urs.cz/item/CS_URS_2022_01/783901551" TargetMode="External" /><Relationship Id="rId52" Type="http://schemas.openxmlformats.org/officeDocument/2006/relationships/hyperlink" Target="https://podminky.urs.cz/item/CS_URS_2022_01/783906857" TargetMode="External" /><Relationship Id="rId53" Type="http://schemas.openxmlformats.org/officeDocument/2006/relationships/hyperlink" Target="https://podminky.urs.cz/item/CS_URS_2022_01/783906861" TargetMode="External" /><Relationship Id="rId54" Type="http://schemas.openxmlformats.org/officeDocument/2006/relationships/hyperlink" Target="https://podminky.urs.cz/item/CS_URS_2022_01/783932153" TargetMode="External" /><Relationship Id="rId55" Type="http://schemas.openxmlformats.org/officeDocument/2006/relationships/hyperlink" Target="https://podminky.urs.cz/item/CS_URS_2022_01/783932171" TargetMode="External" /><Relationship Id="rId56" Type="http://schemas.openxmlformats.org/officeDocument/2006/relationships/hyperlink" Target="https://podminky.urs.cz/item/CS_URS_2022_01/783933161" TargetMode="External" /><Relationship Id="rId57" Type="http://schemas.openxmlformats.org/officeDocument/2006/relationships/hyperlink" Target="https://podminky.urs.cz/item/CS_URS_2022_01/783947161" TargetMode="External" /><Relationship Id="rId58" Type="http://schemas.openxmlformats.org/officeDocument/2006/relationships/hyperlink" Target="https://podminky.urs.cz/item/CS_URS_2022_01/783997153" TargetMode="External" /><Relationship Id="rId59" Type="http://schemas.openxmlformats.org/officeDocument/2006/relationships/hyperlink" Target="https://podminky.urs.cz/item/CS_URS_2022_01/032103000" TargetMode="External" /><Relationship Id="rId60" Type="http://schemas.openxmlformats.org/officeDocument/2006/relationships/hyperlink" Target="https://podminky.urs.cz/item/CS_URS_2022_01/032503000" TargetMode="External" /><Relationship Id="rId61" Type="http://schemas.openxmlformats.org/officeDocument/2006/relationships/hyperlink" Target="https://podminky.urs.cz/item/CS_URS_2022_01/032803000" TargetMode="External" /><Relationship Id="rId62" Type="http://schemas.openxmlformats.org/officeDocument/2006/relationships/hyperlink" Target="https://podminky.urs.cz/item/CS_URS_2022_01/032903000" TargetMode="External" /><Relationship Id="rId63" Type="http://schemas.openxmlformats.org/officeDocument/2006/relationships/hyperlink" Target="https://podminky.urs.cz/item/CS_URS_2022_01/033103000" TargetMode="External" /><Relationship Id="rId64" Type="http://schemas.openxmlformats.org/officeDocument/2006/relationships/hyperlink" Target="https://podminky.urs.cz/item/CS_URS_2022_01/033203000" TargetMode="External" /><Relationship Id="rId65" Type="http://schemas.openxmlformats.org/officeDocument/2006/relationships/hyperlink" Target="https://podminky.urs.cz/item/CS_URS_2022_01/034503000" TargetMode="External" /><Relationship Id="rId66" Type="http://schemas.openxmlformats.org/officeDocument/2006/relationships/hyperlink" Target="https://podminky.urs.cz/item/CS_URS_2022_01/039103000" TargetMode="External" /><Relationship Id="rId67" Type="http://schemas.openxmlformats.org/officeDocument/2006/relationships/hyperlink" Target="https://podminky.urs.cz/item/CS_URS_2022_01/039203000" TargetMode="External" /><Relationship Id="rId68" Type="http://schemas.openxmlformats.org/officeDocument/2006/relationships/hyperlink" Target="https://podminky.urs.cz/item/CS_URS_2022_01/042503000" TargetMode="External" /><Relationship Id="rId69" Type="http://schemas.openxmlformats.org/officeDocument/2006/relationships/hyperlink" Target="https://podminky.urs.cz/item/CS_URS_2022_01/043194000" TargetMode="External" /><Relationship Id="rId70" Type="http://schemas.openxmlformats.org/officeDocument/2006/relationships/hyperlink" Target="https://podminky.urs.cz/item/CS_URS_2022_01/091003000" TargetMode="External" /><Relationship Id="rId71" Type="http://schemas.openxmlformats.org/officeDocument/2006/relationships/hyperlink" Target="https://podminky.urs.cz/item/CS_URS_2021_01/094002000" TargetMode="External" /><Relationship Id="rId7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52902601" TargetMode="External" /><Relationship Id="rId2" Type="http://schemas.openxmlformats.org/officeDocument/2006/relationships/hyperlink" Target="https://podminky.urs.cz/item/CS_URS_2022_01/985131311" TargetMode="External" /><Relationship Id="rId3" Type="http://schemas.openxmlformats.org/officeDocument/2006/relationships/hyperlink" Target="https://podminky.urs.cz/item/CS_URS_2022_01/997013114" TargetMode="External" /><Relationship Id="rId4" Type="http://schemas.openxmlformats.org/officeDocument/2006/relationships/hyperlink" Target="https://podminky.urs.cz/item/CS_URS_2022_01/997013501" TargetMode="External" /><Relationship Id="rId5" Type="http://schemas.openxmlformats.org/officeDocument/2006/relationships/hyperlink" Target="https://podminky.urs.cz/item/CS_URS_2022_01/997013509" TargetMode="External" /><Relationship Id="rId6" Type="http://schemas.openxmlformats.org/officeDocument/2006/relationships/hyperlink" Target="https://podminky.urs.cz/item/CS_URS_2022_01/997013631" TargetMode="External" /><Relationship Id="rId7" Type="http://schemas.openxmlformats.org/officeDocument/2006/relationships/hyperlink" Target="https://podminky.urs.cz/item/CS_URS_2022_01/713110813" TargetMode="External" /><Relationship Id="rId8" Type="http://schemas.openxmlformats.org/officeDocument/2006/relationships/hyperlink" Target="https://podminky.urs.cz/item/CS_URS_2022_01/713121131" TargetMode="External" /><Relationship Id="rId9" Type="http://schemas.openxmlformats.org/officeDocument/2006/relationships/hyperlink" Target="https://podminky.urs.cz/item/CS_URS_2022_01/713122111" TargetMode="External" /><Relationship Id="rId10" Type="http://schemas.openxmlformats.org/officeDocument/2006/relationships/hyperlink" Target="https://podminky.urs.cz/item/CS_URS_2022_01/713122131" TargetMode="External" /><Relationship Id="rId11" Type="http://schemas.openxmlformats.org/officeDocument/2006/relationships/hyperlink" Target="https://podminky.urs.cz/item/CS_URS_2022_01/713122141" TargetMode="External" /><Relationship Id="rId12" Type="http://schemas.openxmlformats.org/officeDocument/2006/relationships/hyperlink" Target="https://podminky.urs.cz/item/CS_URS_2022_01/713151111" TargetMode="External" /><Relationship Id="rId13" Type="http://schemas.openxmlformats.org/officeDocument/2006/relationships/hyperlink" Target="https://podminky.urs.cz/item/CS_URS_2022_01/998713103" TargetMode="External" /><Relationship Id="rId14" Type="http://schemas.openxmlformats.org/officeDocument/2006/relationships/hyperlink" Target="https://podminky.urs.cz/item/CS_URS_2022_01/762810046" TargetMode="External" /><Relationship Id="rId15" Type="http://schemas.openxmlformats.org/officeDocument/2006/relationships/hyperlink" Target="https://podminky.urs.cz/item/CS_URS_2022_01/998762103" TargetMode="External" /><Relationship Id="rId16" Type="http://schemas.openxmlformats.org/officeDocument/2006/relationships/hyperlink" Target="https://podminky.urs.cz/item/CS_URS_2022_01/763131432" TargetMode="External" /><Relationship Id="rId17" Type="http://schemas.openxmlformats.org/officeDocument/2006/relationships/hyperlink" Target="https://podminky.urs.cz/item/CS_URS_2022_01/763131751" TargetMode="External" /><Relationship Id="rId18" Type="http://schemas.openxmlformats.org/officeDocument/2006/relationships/hyperlink" Target="https://podminky.urs.cz/item/CS_URS_2022_01/763131831" TargetMode="External" /><Relationship Id="rId19" Type="http://schemas.openxmlformats.org/officeDocument/2006/relationships/hyperlink" Target="https://podminky.urs.cz/item/CS_URS_2022_01/998763303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71" TargetMode="External" /><Relationship Id="rId2" Type="http://schemas.openxmlformats.org/officeDocument/2006/relationships/hyperlink" Target="https://podminky.urs.cz/item/CS_URS_2022_01/113107162" TargetMode="External" /><Relationship Id="rId3" Type="http://schemas.openxmlformats.org/officeDocument/2006/relationships/hyperlink" Target="https://podminky.urs.cz/item/CS_URS_2022_01/181951112" TargetMode="External" /><Relationship Id="rId4" Type="http://schemas.openxmlformats.org/officeDocument/2006/relationships/hyperlink" Target="https://podminky.urs.cz/item/CS_URS_2022_01/564750101" TargetMode="External" /><Relationship Id="rId5" Type="http://schemas.openxmlformats.org/officeDocument/2006/relationships/hyperlink" Target="https://podminky.urs.cz/item/CS_URS_2022_01/564751101" TargetMode="External" /><Relationship Id="rId6" Type="http://schemas.openxmlformats.org/officeDocument/2006/relationships/hyperlink" Target="https://podminky.urs.cz/item/CS_URS_2022_01/596212211" TargetMode="External" /><Relationship Id="rId7" Type="http://schemas.openxmlformats.org/officeDocument/2006/relationships/hyperlink" Target="https://podminky.urs.cz/item/CS_URS_2022_01/916131213" TargetMode="External" /><Relationship Id="rId8" Type="http://schemas.openxmlformats.org/officeDocument/2006/relationships/hyperlink" Target="https://podminky.urs.cz/item/CS_URS_2022_01/935932314" TargetMode="External" /><Relationship Id="rId9" Type="http://schemas.openxmlformats.org/officeDocument/2006/relationships/hyperlink" Target="https://podminky.urs.cz/item/CS_URS_2022_01/965042241" TargetMode="External" /><Relationship Id="rId10" Type="http://schemas.openxmlformats.org/officeDocument/2006/relationships/hyperlink" Target="https://podminky.urs.cz/item/CS_URS_2022_01/997221551" TargetMode="External" /><Relationship Id="rId11" Type="http://schemas.openxmlformats.org/officeDocument/2006/relationships/hyperlink" Target="https://podminky.urs.cz/item/CS_URS_2022_01/997221559" TargetMode="External" /><Relationship Id="rId12" Type="http://schemas.openxmlformats.org/officeDocument/2006/relationships/hyperlink" Target="https://podminky.urs.cz/item/CS_URS_2022_01/997221611" TargetMode="External" /><Relationship Id="rId13" Type="http://schemas.openxmlformats.org/officeDocument/2006/relationships/hyperlink" Target="https://podminky.urs.cz/item/CS_URS_2022_01/997221615" TargetMode="External" /><Relationship Id="rId14" Type="http://schemas.openxmlformats.org/officeDocument/2006/relationships/hyperlink" Target="https://podminky.urs.cz/item/CS_URS_2022_01/997221655" TargetMode="External" /><Relationship Id="rId15" Type="http://schemas.openxmlformats.org/officeDocument/2006/relationships/hyperlink" Target="https://podminky.urs.cz/item/CS_URS_2022_01/998223011" TargetMode="External" /><Relationship Id="rId16" Type="http://schemas.openxmlformats.org/officeDocument/2006/relationships/hyperlink" Target="https://podminky.urs.cz/item/CS_URS_2022_01/998223094" TargetMode="External" /><Relationship Id="rId17" Type="http://schemas.openxmlformats.org/officeDocument/2006/relationships/hyperlink" Target="https://podminky.urs.cz/item/CS_URS_2022_01/998223095" TargetMode="External" /><Relationship Id="rId18" Type="http://schemas.openxmlformats.org/officeDocument/2006/relationships/hyperlink" Target="https://podminky.urs.cz/item/CS_URS_2022_01/012203000" TargetMode="External" /><Relationship Id="rId19" Type="http://schemas.openxmlformats.org/officeDocument/2006/relationships/hyperlink" Target="https://podminky.urs.cz/item/CS_URS_2022_01/012303000" TargetMode="External" /><Relationship Id="rId20" Type="http://schemas.openxmlformats.org/officeDocument/2006/relationships/hyperlink" Target="https://podminky.urs.cz/item/CS_URS_2022_01/032803000" TargetMode="External" /><Relationship Id="rId21" Type="http://schemas.openxmlformats.org/officeDocument/2006/relationships/hyperlink" Target="https://podminky.urs.cz/item/CS_URS_2022_01/033103000" TargetMode="External" /><Relationship Id="rId22" Type="http://schemas.openxmlformats.org/officeDocument/2006/relationships/hyperlink" Target="https://podminky.urs.cz/item/CS_URS_2022_01/033203000" TargetMode="External" /><Relationship Id="rId23" Type="http://schemas.openxmlformats.org/officeDocument/2006/relationships/hyperlink" Target="https://podminky.urs.cz/item/CS_URS_2022_01/039103000" TargetMode="External" /><Relationship Id="rId24" Type="http://schemas.openxmlformats.org/officeDocument/2006/relationships/hyperlink" Target="https://podminky.urs.cz/item/CS_URS_2022_01/043154000" TargetMode="External" /><Relationship Id="rId2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7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6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16</v>
      </c>
      <c r="BS5" s="18" t="s">
        <v>7</v>
      </c>
    </row>
    <row r="6" spans="2:71" s="1" customFormat="1" ht="36.95" customHeight="1">
      <c r="B6" s="21"/>
      <c r="D6" s="28" t="s">
        <v>17</v>
      </c>
      <c r="K6" s="29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7</v>
      </c>
    </row>
    <row r="7" spans="2:71" s="1" customFormat="1" ht="12" customHeight="1">
      <c r="B7" s="21"/>
      <c r="D7" s="31" t="s">
        <v>19</v>
      </c>
      <c r="K7" s="26" t="s">
        <v>3</v>
      </c>
      <c r="AK7" s="31" t="s">
        <v>20</v>
      </c>
      <c r="AN7" s="26" t="s">
        <v>3</v>
      </c>
      <c r="AR7" s="21"/>
      <c r="BE7" s="30"/>
      <c r="BS7" s="18" t="s">
        <v>7</v>
      </c>
    </row>
    <row r="8" spans="2:71" s="1" customFormat="1" ht="12" customHeight="1">
      <c r="B8" s="21"/>
      <c r="D8" s="31" t="s">
        <v>21</v>
      </c>
      <c r="K8" s="26" t="s">
        <v>22</v>
      </c>
      <c r="AK8" s="31" t="s">
        <v>23</v>
      </c>
      <c r="AN8" s="32" t="s">
        <v>24</v>
      </c>
      <c r="AR8" s="21"/>
      <c r="BE8" s="30"/>
      <c r="BS8" s="18" t="s">
        <v>7</v>
      </c>
    </row>
    <row r="9" spans="2:71" s="1" customFormat="1" ht="14.4" customHeight="1">
      <c r="B9" s="21"/>
      <c r="AR9" s="21"/>
      <c r="BE9" s="30"/>
      <c r="BS9" s="18" t="s">
        <v>7</v>
      </c>
    </row>
    <row r="10" spans="2:71" s="1" customFormat="1" ht="12" customHeight="1">
      <c r="B10" s="21"/>
      <c r="D10" s="31" t="s">
        <v>25</v>
      </c>
      <c r="AK10" s="31" t="s">
        <v>26</v>
      </c>
      <c r="AN10" s="26" t="s">
        <v>3</v>
      </c>
      <c r="AR10" s="21"/>
      <c r="BE10" s="30"/>
      <c r="BS10" s="18" t="s">
        <v>7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3</v>
      </c>
      <c r="AR11" s="21"/>
      <c r="BE11" s="30"/>
      <c r="BS11" s="18" t="s">
        <v>7</v>
      </c>
    </row>
    <row r="12" spans="2:71" s="1" customFormat="1" ht="6.95" customHeight="1">
      <c r="B12" s="21"/>
      <c r="AR12" s="21"/>
      <c r="BE12" s="30"/>
      <c r="BS12" s="18" t="s">
        <v>7</v>
      </c>
    </row>
    <row r="13" spans="2:71" s="1" customFormat="1" ht="12" customHeight="1">
      <c r="B13" s="21"/>
      <c r="D13" s="31" t="s">
        <v>29</v>
      </c>
      <c r="AK13" s="31" t="s">
        <v>26</v>
      </c>
      <c r="AN13" s="33" t="s">
        <v>30</v>
      </c>
      <c r="AR13" s="21"/>
      <c r="BE13" s="30"/>
      <c r="BS13" s="18" t="s">
        <v>7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7</v>
      </c>
    </row>
    <row r="15" spans="2:71" s="1" customFormat="1" ht="6.95" customHeight="1">
      <c r="B15" s="21"/>
      <c r="AR15" s="21"/>
      <c r="BE15" s="30"/>
      <c r="BS15" s="18" t="s">
        <v>4</v>
      </c>
    </row>
    <row r="16" spans="2:71" s="1" customFormat="1" ht="12" customHeight="1">
      <c r="B16" s="21"/>
      <c r="D16" s="31" t="s">
        <v>31</v>
      </c>
      <c r="AK16" s="31" t="s">
        <v>26</v>
      </c>
      <c r="AN16" s="26" t="s">
        <v>3</v>
      </c>
      <c r="AR16" s="21"/>
      <c r="BE16" s="30"/>
      <c r="BS16" s="18" t="s">
        <v>4</v>
      </c>
    </row>
    <row r="17" spans="2:71" s="1" customFormat="1" ht="18.45" customHeight="1">
      <c r="B17" s="21"/>
      <c r="E17" s="26" t="s">
        <v>32</v>
      </c>
      <c r="AK17" s="31" t="s">
        <v>28</v>
      </c>
      <c r="AN17" s="26" t="s">
        <v>3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7</v>
      </c>
    </row>
    <row r="19" spans="2:71" s="1" customFormat="1" ht="12" customHeight="1">
      <c r="B19" s="21"/>
      <c r="D19" s="31" t="s">
        <v>34</v>
      </c>
      <c r="AK19" s="31" t="s">
        <v>26</v>
      </c>
      <c r="AN19" s="26" t="s">
        <v>3</v>
      </c>
      <c r="AR19" s="21"/>
      <c r="BE19" s="30"/>
      <c r="BS19" s="18" t="s">
        <v>7</v>
      </c>
    </row>
    <row r="20" spans="2:71" s="1" customFormat="1" ht="18.45" customHeight="1">
      <c r="B20" s="21"/>
      <c r="E20" s="26" t="s">
        <v>35</v>
      </c>
      <c r="AK20" s="31" t="s">
        <v>28</v>
      </c>
      <c r="AN20" s="26" t="s">
        <v>3</v>
      </c>
      <c r="AR20" s="21"/>
      <c r="BE20" s="30"/>
      <c r="BS20" s="18" t="s">
        <v>4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36</v>
      </c>
      <c r="AR22" s="21"/>
      <c r="BE22" s="30"/>
    </row>
    <row r="23" spans="2:57" s="1" customFormat="1" ht="47.25" customHeight="1">
      <c r="B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42</v>
      </c>
      <c r="E29" s="3"/>
      <c r="F29" s="31" t="s">
        <v>43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ROUND(AV54,2)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44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ROUND(AW54,2)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45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46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47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3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7"/>
    </row>
    <row r="35" spans="1:57" s="2" customFormat="1" ht="25.9" customHeight="1">
      <c r="A35" s="37"/>
      <c r="B35" s="38"/>
      <c r="C35" s="47"/>
      <c r="D35" s="48" t="s">
        <v>48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49</v>
      </c>
      <c r="U35" s="49"/>
      <c r="V35" s="49"/>
      <c r="W35" s="49"/>
      <c r="X35" s="51" t="s">
        <v>50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6.95" customHeight="1">
      <c r="A37" s="37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38"/>
      <c r="BE37" s="37"/>
    </row>
    <row r="41" spans="1:57" s="2" customFormat="1" ht="6.95" customHeight="1">
      <c r="A41" s="37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38"/>
      <c r="BE41" s="37"/>
    </row>
    <row r="42" spans="1:57" s="2" customFormat="1" ht="24.95" customHeight="1">
      <c r="A42" s="37"/>
      <c r="B42" s="38"/>
      <c r="C42" s="22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BE42" s="37"/>
    </row>
    <row r="43" spans="1:57" s="2" customFormat="1" ht="6.95" customHeight="1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BE43" s="37"/>
    </row>
    <row r="44" spans="1:57" s="4" customFormat="1" ht="12" customHeight="1">
      <c r="A44" s="4"/>
      <c r="B44" s="58"/>
      <c r="C44" s="31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2022_02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8"/>
      <c r="BE44" s="4"/>
    </row>
    <row r="45" spans="1:57" s="5" customFormat="1" ht="36.95" customHeight="1">
      <c r="A45" s="5"/>
      <c r="B45" s="59"/>
      <c r="C45" s="60" t="s">
        <v>17</v>
      </c>
      <c r="D45" s="5"/>
      <c r="E45" s="5"/>
      <c r="F45" s="5"/>
      <c r="G45" s="5"/>
      <c r="H45" s="5"/>
      <c r="I45" s="5"/>
      <c r="J45" s="5"/>
      <c r="K45" s="5"/>
      <c r="L45" s="61" t="str">
        <f>K6</f>
        <v>MŠ Děčín XXXI, Dlouhá 112 - zateplení objektu a oprava zpevněných ploch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9"/>
      <c r="BE45" s="5"/>
    </row>
    <row r="46" spans="1:57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BE46" s="37"/>
    </row>
    <row r="47" spans="1:57" s="2" customFormat="1" ht="12" customHeight="1">
      <c r="A47" s="37"/>
      <c r="B47" s="38"/>
      <c r="C47" s="31" t="s">
        <v>21</v>
      </c>
      <c r="D47" s="37"/>
      <c r="E47" s="37"/>
      <c r="F47" s="37"/>
      <c r="G47" s="37"/>
      <c r="H47" s="37"/>
      <c r="I47" s="37"/>
      <c r="J47" s="37"/>
      <c r="K47" s="37"/>
      <c r="L47" s="62" t="str">
        <f>IF(K8="","",K8)</f>
        <v>Děčín, k.ú. Křešice u Děčína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1" t="s">
        <v>23</v>
      </c>
      <c r="AJ47" s="37"/>
      <c r="AK47" s="37"/>
      <c r="AL47" s="37"/>
      <c r="AM47" s="63" t="str">
        <f>IF(AN8="","",AN8)</f>
        <v>17. 1. 2022</v>
      </c>
      <c r="AN47" s="63"/>
      <c r="AO47" s="37"/>
      <c r="AP47" s="37"/>
      <c r="AQ47" s="37"/>
      <c r="AR47" s="38"/>
      <c r="BE47" s="37"/>
    </row>
    <row r="48" spans="1:57" s="2" customFormat="1" ht="6.95" customHeigh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BE48" s="37"/>
    </row>
    <row r="49" spans="1:57" s="2" customFormat="1" ht="15.15" customHeight="1">
      <c r="A49" s="37"/>
      <c r="B49" s="38"/>
      <c r="C49" s="31" t="s">
        <v>25</v>
      </c>
      <c r="D49" s="37"/>
      <c r="E49" s="37"/>
      <c r="F49" s="37"/>
      <c r="G49" s="37"/>
      <c r="H49" s="37"/>
      <c r="I49" s="37"/>
      <c r="J49" s="37"/>
      <c r="K49" s="37"/>
      <c r="L49" s="4" t="str">
        <f>IF(E11="","",E11)</f>
        <v>Petr Andrejkovič - PRO DESIGN 2013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1" t="s">
        <v>31</v>
      </c>
      <c r="AJ49" s="37"/>
      <c r="AK49" s="37"/>
      <c r="AL49" s="37"/>
      <c r="AM49" s="64" t="str">
        <f>IF(E17="","",E17)</f>
        <v xml:space="preserve"> </v>
      </c>
      <c r="AN49" s="4"/>
      <c r="AO49" s="4"/>
      <c r="AP49" s="4"/>
      <c r="AQ49" s="37"/>
      <c r="AR49" s="38"/>
      <c r="AS49" s="65" t="s">
        <v>52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  <c r="BE49" s="37"/>
    </row>
    <row r="50" spans="1:57" s="2" customFormat="1" ht="25.65" customHeight="1">
      <c r="A50" s="37"/>
      <c r="B50" s="38"/>
      <c r="C50" s="31" t="s">
        <v>29</v>
      </c>
      <c r="D50" s="37"/>
      <c r="E50" s="37"/>
      <c r="F50" s="37"/>
      <c r="G50" s="37"/>
      <c r="H50" s="37"/>
      <c r="I50" s="37"/>
      <c r="J50" s="37"/>
      <c r="K50" s="37"/>
      <c r="L50" s="4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1" t="s">
        <v>34</v>
      </c>
      <c r="AJ50" s="37"/>
      <c r="AK50" s="37"/>
      <c r="AL50" s="37"/>
      <c r="AM50" s="64" t="str">
        <f>IF(E20="","",E20)</f>
        <v>Petr Macek, Otevřená 680/7, Kuřim 664 34</v>
      </c>
      <c r="AN50" s="4"/>
      <c r="AO50" s="4"/>
      <c r="AP50" s="4"/>
      <c r="AQ50" s="37"/>
      <c r="AR50" s="38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  <c r="BE50" s="37"/>
    </row>
    <row r="51" spans="1:57" s="2" customFormat="1" ht="10.8" customHeight="1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69"/>
      <c r="AT51" s="70"/>
      <c r="AU51" s="71"/>
      <c r="AV51" s="71"/>
      <c r="AW51" s="71"/>
      <c r="AX51" s="71"/>
      <c r="AY51" s="71"/>
      <c r="AZ51" s="71"/>
      <c r="BA51" s="71"/>
      <c r="BB51" s="71"/>
      <c r="BC51" s="71"/>
      <c r="BD51" s="72"/>
      <c r="BE51" s="37"/>
    </row>
    <row r="52" spans="1:57" s="2" customFormat="1" ht="29.25" customHeight="1">
      <c r="A52" s="37"/>
      <c r="B52" s="38"/>
      <c r="C52" s="73" t="s">
        <v>53</v>
      </c>
      <c r="D52" s="74"/>
      <c r="E52" s="74"/>
      <c r="F52" s="74"/>
      <c r="G52" s="74"/>
      <c r="H52" s="75"/>
      <c r="I52" s="76" t="s">
        <v>54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7" t="s">
        <v>55</v>
      </c>
      <c r="AH52" s="74"/>
      <c r="AI52" s="74"/>
      <c r="AJ52" s="74"/>
      <c r="AK52" s="74"/>
      <c r="AL52" s="74"/>
      <c r="AM52" s="74"/>
      <c r="AN52" s="76" t="s">
        <v>56</v>
      </c>
      <c r="AO52" s="74"/>
      <c r="AP52" s="74"/>
      <c r="AQ52" s="78" t="s">
        <v>57</v>
      </c>
      <c r="AR52" s="38"/>
      <c r="AS52" s="79" t="s">
        <v>58</v>
      </c>
      <c r="AT52" s="80" t="s">
        <v>59</v>
      </c>
      <c r="AU52" s="80" t="s">
        <v>60</v>
      </c>
      <c r="AV52" s="80" t="s">
        <v>61</v>
      </c>
      <c r="AW52" s="80" t="s">
        <v>62</v>
      </c>
      <c r="AX52" s="80" t="s">
        <v>63</v>
      </c>
      <c r="AY52" s="80" t="s">
        <v>64</v>
      </c>
      <c r="AZ52" s="80" t="s">
        <v>65</v>
      </c>
      <c r="BA52" s="80" t="s">
        <v>66</v>
      </c>
      <c r="BB52" s="80" t="s">
        <v>67</v>
      </c>
      <c r="BC52" s="80" t="s">
        <v>68</v>
      </c>
      <c r="BD52" s="81" t="s">
        <v>69</v>
      </c>
      <c r="BE52" s="37"/>
    </row>
    <row r="53" spans="1:57" s="2" customFormat="1" ht="10.8" customHeight="1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82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4"/>
      <c r="BE53" s="37"/>
    </row>
    <row r="54" spans="1:90" s="6" customFormat="1" ht="32.4" customHeight="1">
      <c r="A54" s="6"/>
      <c r="B54" s="85"/>
      <c r="C54" s="86" t="s">
        <v>70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8">
        <f>ROUND(SUM(AG55:AG57),2)</f>
        <v>0</v>
      </c>
      <c r="AH54" s="88"/>
      <c r="AI54" s="88"/>
      <c r="AJ54" s="88"/>
      <c r="AK54" s="88"/>
      <c r="AL54" s="88"/>
      <c r="AM54" s="88"/>
      <c r="AN54" s="89">
        <f>SUM(AG54,AT54)</f>
        <v>0</v>
      </c>
      <c r="AO54" s="89"/>
      <c r="AP54" s="89"/>
      <c r="AQ54" s="90" t="s">
        <v>3</v>
      </c>
      <c r="AR54" s="85"/>
      <c r="AS54" s="91">
        <f>ROUND(SUM(AS55:AS57),2)</f>
        <v>0</v>
      </c>
      <c r="AT54" s="92">
        <f>ROUND(SUM(AV54:AW54),2)</f>
        <v>0</v>
      </c>
      <c r="AU54" s="93">
        <f>ROUND(SUM(AU55:AU57),5)</f>
        <v>0</v>
      </c>
      <c r="AV54" s="92">
        <f>ROUND(AZ54*L29,2)</f>
        <v>0</v>
      </c>
      <c r="AW54" s="92">
        <f>ROUND(BA54*L30,2)</f>
        <v>0</v>
      </c>
      <c r="AX54" s="92">
        <f>ROUND(BB54*L29,2)</f>
        <v>0</v>
      </c>
      <c r="AY54" s="92">
        <f>ROUND(BC54*L30,2)</f>
        <v>0</v>
      </c>
      <c r="AZ54" s="92">
        <f>ROUND(SUM(AZ55:AZ57),2)</f>
        <v>0</v>
      </c>
      <c r="BA54" s="92">
        <f>ROUND(SUM(BA55:BA57),2)</f>
        <v>0</v>
      </c>
      <c r="BB54" s="92">
        <f>ROUND(SUM(BB55:BB57),2)</f>
        <v>0</v>
      </c>
      <c r="BC54" s="92">
        <f>ROUND(SUM(BC55:BC57),2)</f>
        <v>0</v>
      </c>
      <c r="BD54" s="94">
        <f>ROUND(SUM(BD55:BD57),2)</f>
        <v>0</v>
      </c>
      <c r="BE54" s="6"/>
      <c r="BS54" s="95" t="s">
        <v>71</v>
      </c>
      <c r="BT54" s="95" t="s">
        <v>72</v>
      </c>
      <c r="BU54" s="96" t="s">
        <v>73</v>
      </c>
      <c r="BV54" s="95" t="s">
        <v>74</v>
      </c>
      <c r="BW54" s="95" t="s">
        <v>5</v>
      </c>
      <c r="BX54" s="95" t="s">
        <v>75</v>
      </c>
      <c r="CL54" s="95" t="s">
        <v>3</v>
      </c>
    </row>
    <row r="55" spans="1:91" s="7" customFormat="1" ht="16.5" customHeight="1">
      <c r="A55" s="97" t="s">
        <v>76</v>
      </c>
      <c r="B55" s="98"/>
      <c r="C55" s="99"/>
      <c r="D55" s="100" t="s">
        <v>77</v>
      </c>
      <c r="E55" s="100"/>
      <c r="F55" s="100"/>
      <c r="G55" s="100"/>
      <c r="H55" s="100"/>
      <c r="I55" s="101"/>
      <c r="J55" s="100" t="s">
        <v>78</v>
      </c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2">
        <f>'SO 01 - Zateplení fasády'!J30</f>
        <v>0</v>
      </c>
      <c r="AH55" s="101"/>
      <c r="AI55" s="101"/>
      <c r="AJ55" s="101"/>
      <c r="AK55" s="101"/>
      <c r="AL55" s="101"/>
      <c r="AM55" s="101"/>
      <c r="AN55" s="102">
        <f>SUM(AG55,AT55)</f>
        <v>0</v>
      </c>
      <c r="AO55" s="101"/>
      <c r="AP55" s="101"/>
      <c r="AQ55" s="103" t="s">
        <v>79</v>
      </c>
      <c r="AR55" s="98"/>
      <c r="AS55" s="104">
        <v>0</v>
      </c>
      <c r="AT55" s="105">
        <f>ROUND(SUM(AV55:AW55),2)</f>
        <v>0</v>
      </c>
      <c r="AU55" s="106">
        <f>'SO 01 - Zateplení fasády'!P96</f>
        <v>0</v>
      </c>
      <c r="AV55" s="105">
        <f>'SO 01 - Zateplení fasády'!J33</f>
        <v>0</v>
      </c>
      <c r="AW55" s="105">
        <f>'SO 01 - Zateplení fasády'!J34</f>
        <v>0</v>
      </c>
      <c r="AX55" s="105">
        <f>'SO 01 - Zateplení fasády'!J35</f>
        <v>0</v>
      </c>
      <c r="AY55" s="105">
        <f>'SO 01 - Zateplení fasády'!J36</f>
        <v>0</v>
      </c>
      <c r="AZ55" s="105">
        <f>'SO 01 - Zateplení fasády'!F33</f>
        <v>0</v>
      </c>
      <c r="BA55" s="105">
        <f>'SO 01 - Zateplení fasády'!F34</f>
        <v>0</v>
      </c>
      <c r="BB55" s="105">
        <f>'SO 01 - Zateplení fasády'!F35</f>
        <v>0</v>
      </c>
      <c r="BC55" s="105">
        <f>'SO 01 - Zateplení fasády'!F36</f>
        <v>0</v>
      </c>
      <c r="BD55" s="107">
        <f>'SO 01 - Zateplení fasády'!F37</f>
        <v>0</v>
      </c>
      <c r="BE55" s="7"/>
      <c r="BT55" s="108" t="s">
        <v>80</v>
      </c>
      <c r="BV55" s="108" t="s">
        <v>74</v>
      </c>
      <c r="BW55" s="108" t="s">
        <v>81</v>
      </c>
      <c r="BX55" s="108" t="s">
        <v>5</v>
      </c>
      <c r="CL55" s="108" t="s">
        <v>3</v>
      </c>
      <c r="CM55" s="108" t="s">
        <v>82</v>
      </c>
    </row>
    <row r="56" spans="1:91" s="7" customFormat="1" ht="16.5" customHeight="1">
      <c r="A56" s="97" t="s">
        <v>76</v>
      </c>
      <c r="B56" s="98"/>
      <c r="C56" s="99"/>
      <c r="D56" s="100" t="s">
        <v>83</v>
      </c>
      <c r="E56" s="100"/>
      <c r="F56" s="100"/>
      <c r="G56" s="100"/>
      <c r="H56" s="100"/>
      <c r="I56" s="101"/>
      <c r="J56" s="100" t="s">
        <v>84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2">
        <f>'SO 02 - Zateplení půdy'!J30</f>
        <v>0</v>
      </c>
      <c r="AH56" s="101"/>
      <c r="AI56" s="101"/>
      <c r="AJ56" s="101"/>
      <c r="AK56" s="101"/>
      <c r="AL56" s="101"/>
      <c r="AM56" s="101"/>
      <c r="AN56" s="102">
        <f>SUM(AG56,AT56)</f>
        <v>0</v>
      </c>
      <c r="AO56" s="101"/>
      <c r="AP56" s="101"/>
      <c r="AQ56" s="103" t="s">
        <v>79</v>
      </c>
      <c r="AR56" s="98"/>
      <c r="AS56" s="104">
        <v>0</v>
      </c>
      <c r="AT56" s="105">
        <f>ROUND(SUM(AV56:AW56),2)</f>
        <v>0</v>
      </c>
      <c r="AU56" s="106">
        <f>'SO 02 - Zateplení půdy'!P86</f>
        <v>0</v>
      </c>
      <c r="AV56" s="105">
        <f>'SO 02 - Zateplení půdy'!J33</f>
        <v>0</v>
      </c>
      <c r="AW56" s="105">
        <f>'SO 02 - Zateplení půdy'!J34</f>
        <v>0</v>
      </c>
      <c r="AX56" s="105">
        <f>'SO 02 - Zateplení půdy'!J35</f>
        <v>0</v>
      </c>
      <c r="AY56" s="105">
        <f>'SO 02 - Zateplení půdy'!J36</f>
        <v>0</v>
      </c>
      <c r="AZ56" s="105">
        <f>'SO 02 - Zateplení půdy'!F33</f>
        <v>0</v>
      </c>
      <c r="BA56" s="105">
        <f>'SO 02 - Zateplení půdy'!F34</f>
        <v>0</v>
      </c>
      <c r="BB56" s="105">
        <f>'SO 02 - Zateplení půdy'!F35</f>
        <v>0</v>
      </c>
      <c r="BC56" s="105">
        <f>'SO 02 - Zateplení půdy'!F36</f>
        <v>0</v>
      </c>
      <c r="BD56" s="107">
        <f>'SO 02 - Zateplení půdy'!F37</f>
        <v>0</v>
      </c>
      <c r="BE56" s="7"/>
      <c r="BT56" s="108" t="s">
        <v>80</v>
      </c>
      <c r="BV56" s="108" t="s">
        <v>74</v>
      </c>
      <c r="BW56" s="108" t="s">
        <v>85</v>
      </c>
      <c r="BX56" s="108" t="s">
        <v>5</v>
      </c>
      <c r="CL56" s="108" t="s">
        <v>3</v>
      </c>
      <c r="CM56" s="108" t="s">
        <v>82</v>
      </c>
    </row>
    <row r="57" spans="1:91" s="7" customFormat="1" ht="16.5" customHeight="1">
      <c r="A57" s="97" t="s">
        <v>76</v>
      </c>
      <c r="B57" s="98"/>
      <c r="C57" s="99"/>
      <c r="D57" s="100" t="s">
        <v>86</v>
      </c>
      <c r="E57" s="100"/>
      <c r="F57" s="100"/>
      <c r="G57" s="100"/>
      <c r="H57" s="100"/>
      <c r="I57" s="101"/>
      <c r="J57" s="100" t="s">
        <v>87</v>
      </c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2">
        <f>'SO 03 - Oprava zpevněných...'!J30</f>
        <v>0</v>
      </c>
      <c r="AH57" s="101"/>
      <c r="AI57" s="101"/>
      <c r="AJ57" s="101"/>
      <c r="AK57" s="101"/>
      <c r="AL57" s="101"/>
      <c r="AM57" s="101"/>
      <c r="AN57" s="102">
        <f>SUM(AG57,AT57)</f>
        <v>0</v>
      </c>
      <c r="AO57" s="101"/>
      <c r="AP57" s="101"/>
      <c r="AQ57" s="103" t="s">
        <v>79</v>
      </c>
      <c r="AR57" s="98"/>
      <c r="AS57" s="109">
        <v>0</v>
      </c>
      <c r="AT57" s="110">
        <f>ROUND(SUM(AV57:AW57),2)</f>
        <v>0</v>
      </c>
      <c r="AU57" s="111">
        <f>'SO 03 - Oprava zpevněných...'!P89</f>
        <v>0</v>
      </c>
      <c r="AV57" s="110">
        <f>'SO 03 - Oprava zpevněných...'!J33</f>
        <v>0</v>
      </c>
      <c r="AW57" s="110">
        <f>'SO 03 - Oprava zpevněných...'!J34</f>
        <v>0</v>
      </c>
      <c r="AX57" s="110">
        <f>'SO 03 - Oprava zpevněných...'!J35</f>
        <v>0</v>
      </c>
      <c r="AY57" s="110">
        <f>'SO 03 - Oprava zpevněných...'!J36</f>
        <v>0</v>
      </c>
      <c r="AZ57" s="110">
        <f>'SO 03 - Oprava zpevněných...'!F33</f>
        <v>0</v>
      </c>
      <c r="BA57" s="110">
        <f>'SO 03 - Oprava zpevněných...'!F34</f>
        <v>0</v>
      </c>
      <c r="BB57" s="110">
        <f>'SO 03 - Oprava zpevněných...'!F35</f>
        <v>0</v>
      </c>
      <c r="BC57" s="110">
        <f>'SO 03 - Oprava zpevněných...'!F36</f>
        <v>0</v>
      </c>
      <c r="BD57" s="112">
        <f>'SO 03 - Oprava zpevněných...'!F37</f>
        <v>0</v>
      </c>
      <c r="BE57" s="7"/>
      <c r="BT57" s="108" t="s">
        <v>80</v>
      </c>
      <c r="BV57" s="108" t="s">
        <v>74</v>
      </c>
      <c r="BW57" s="108" t="s">
        <v>88</v>
      </c>
      <c r="BX57" s="108" t="s">
        <v>5</v>
      </c>
      <c r="CL57" s="108" t="s">
        <v>3</v>
      </c>
      <c r="CM57" s="108" t="s">
        <v>82</v>
      </c>
    </row>
    <row r="58" spans="1:57" s="2" customFormat="1" ht="30" customHeight="1">
      <c r="A58" s="37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38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01 - Zateplení fasády'!C2" display="/"/>
    <hyperlink ref="A56" location="'SO 02 - Zateplení půdy'!C2" display="/"/>
    <hyperlink ref="A57" location="'SO 03 - Oprava zpevněnýc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89</v>
      </c>
      <c r="L4" s="21"/>
      <c r="M4" s="11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14" t="str">
        <f>'Rekapitulace stavby'!K6</f>
        <v>MŠ Děčín XXXI, Dlouhá 112 - zateplení objektu a oprava zpevněných ploch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90</v>
      </c>
      <c r="E8" s="37"/>
      <c r="F8" s="37"/>
      <c r="G8" s="37"/>
      <c r="H8" s="37"/>
      <c r="I8" s="37"/>
      <c r="J8" s="37"/>
      <c r="K8" s="37"/>
      <c r="L8" s="11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1" t="s">
        <v>91</v>
      </c>
      <c r="F9" s="37"/>
      <c r="G9" s="37"/>
      <c r="H9" s="37"/>
      <c r="I9" s="37"/>
      <c r="J9" s="37"/>
      <c r="K9" s="37"/>
      <c r="L9" s="11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115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3</v>
      </c>
      <c r="G11" s="37"/>
      <c r="H11" s="37"/>
      <c r="I11" s="31" t="s">
        <v>20</v>
      </c>
      <c r="J11" s="26" t="s">
        <v>3</v>
      </c>
      <c r="K11" s="37"/>
      <c r="L11" s="11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3" t="str">
        <f>'Rekapitulace stavby'!AN8</f>
        <v>17. 1. 2022</v>
      </c>
      <c r="K12" s="37"/>
      <c r="L12" s="115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11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3</v>
      </c>
      <c r="K14" s="37"/>
      <c r="L14" s="11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3</v>
      </c>
      <c r="K15" s="37"/>
      <c r="L15" s="115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115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115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11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115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tr">
        <f>IF('Rekapitulace stavby'!AN16="","",'Rekapitulace stavby'!AN16)</f>
        <v/>
      </c>
      <c r="K20" s="37"/>
      <c r="L20" s="11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28</v>
      </c>
      <c r="J21" s="26" t="str">
        <f>IF('Rekapitulace stavby'!AN17="","",'Rekapitulace stavby'!AN17)</f>
        <v/>
      </c>
      <c r="K21" s="37"/>
      <c r="L21" s="115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11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3</v>
      </c>
      <c r="K23" s="37"/>
      <c r="L23" s="11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3</v>
      </c>
      <c r="K24" s="37"/>
      <c r="L24" s="11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11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11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6"/>
      <c r="B27" s="117"/>
      <c r="C27" s="116"/>
      <c r="D27" s="116"/>
      <c r="E27" s="35" t="s">
        <v>3</v>
      </c>
      <c r="F27" s="35"/>
      <c r="G27" s="35"/>
      <c r="H27" s="35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1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3"/>
      <c r="E29" s="83"/>
      <c r="F29" s="83"/>
      <c r="G29" s="83"/>
      <c r="H29" s="83"/>
      <c r="I29" s="83"/>
      <c r="J29" s="83"/>
      <c r="K29" s="83"/>
      <c r="L29" s="11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19" t="s">
        <v>38</v>
      </c>
      <c r="E30" s="37"/>
      <c r="F30" s="37"/>
      <c r="G30" s="37"/>
      <c r="H30" s="37"/>
      <c r="I30" s="37"/>
      <c r="J30" s="89">
        <f>ROUND(J96,2)</f>
        <v>0</v>
      </c>
      <c r="K30" s="37"/>
      <c r="L30" s="115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3"/>
      <c r="E31" s="83"/>
      <c r="F31" s="83"/>
      <c r="G31" s="83"/>
      <c r="H31" s="83"/>
      <c r="I31" s="83"/>
      <c r="J31" s="83"/>
      <c r="K31" s="83"/>
      <c r="L31" s="11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42" t="s">
        <v>39</v>
      </c>
      <c r="J32" s="42" t="s">
        <v>41</v>
      </c>
      <c r="K32" s="37"/>
      <c r="L32" s="115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0" t="s">
        <v>42</v>
      </c>
      <c r="E33" s="31" t="s">
        <v>43</v>
      </c>
      <c r="F33" s="121">
        <f>ROUND((SUM(BE96:BE394)),2)</f>
        <v>0</v>
      </c>
      <c r="G33" s="37"/>
      <c r="H33" s="37"/>
      <c r="I33" s="122">
        <v>0.21</v>
      </c>
      <c r="J33" s="121">
        <f>ROUND(((SUM(BE96:BE394))*I33),2)</f>
        <v>0</v>
      </c>
      <c r="K33" s="37"/>
      <c r="L33" s="115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21">
        <f>ROUND((SUM(BF96:BF394)),2)</f>
        <v>0</v>
      </c>
      <c r="G34" s="37"/>
      <c r="H34" s="37"/>
      <c r="I34" s="122">
        <v>0.15</v>
      </c>
      <c r="J34" s="121">
        <f>ROUND(((SUM(BF96:BF394))*I34),2)</f>
        <v>0</v>
      </c>
      <c r="K34" s="37"/>
      <c r="L34" s="11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21">
        <f>ROUND((SUM(BG96:BG394)),2)</f>
        <v>0</v>
      </c>
      <c r="G35" s="37"/>
      <c r="H35" s="37"/>
      <c r="I35" s="122">
        <v>0.21</v>
      </c>
      <c r="J35" s="121">
        <f>0</f>
        <v>0</v>
      </c>
      <c r="K35" s="37"/>
      <c r="L35" s="11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21">
        <f>ROUND((SUM(BH96:BH394)),2)</f>
        <v>0</v>
      </c>
      <c r="G36" s="37"/>
      <c r="H36" s="37"/>
      <c r="I36" s="122">
        <v>0.15</v>
      </c>
      <c r="J36" s="121">
        <f>0</f>
        <v>0</v>
      </c>
      <c r="K36" s="37"/>
      <c r="L36" s="11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21">
        <f>ROUND((SUM(BI96:BI394)),2)</f>
        <v>0</v>
      </c>
      <c r="G37" s="37"/>
      <c r="H37" s="37"/>
      <c r="I37" s="122">
        <v>0</v>
      </c>
      <c r="J37" s="121">
        <f>0</f>
        <v>0</v>
      </c>
      <c r="K37" s="37"/>
      <c r="L37" s="115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11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3"/>
      <c r="D39" s="124" t="s">
        <v>48</v>
      </c>
      <c r="E39" s="75"/>
      <c r="F39" s="75"/>
      <c r="G39" s="125" t="s">
        <v>49</v>
      </c>
      <c r="H39" s="126" t="s">
        <v>50</v>
      </c>
      <c r="I39" s="75"/>
      <c r="J39" s="127">
        <f>SUM(J30:J37)</f>
        <v>0</v>
      </c>
      <c r="K39" s="128"/>
      <c r="L39" s="115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115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115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7"/>
      <c r="E45" s="37"/>
      <c r="F45" s="37"/>
      <c r="G45" s="37"/>
      <c r="H45" s="37"/>
      <c r="I45" s="37"/>
      <c r="J45" s="37"/>
      <c r="K45" s="37"/>
      <c r="L45" s="115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115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17</v>
      </c>
      <c r="D47" s="37"/>
      <c r="E47" s="37"/>
      <c r="F47" s="37"/>
      <c r="G47" s="37"/>
      <c r="H47" s="37"/>
      <c r="I47" s="37"/>
      <c r="J47" s="37"/>
      <c r="K47" s="37"/>
      <c r="L47" s="11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7"/>
      <c r="D48" s="37"/>
      <c r="E48" s="114" t="str">
        <f>E7</f>
        <v>MŠ Děčín XXXI, Dlouhá 112 - zateplení objektu a oprava zpevněných ploch</v>
      </c>
      <c r="F48" s="31"/>
      <c r="G48" s="31"/>
      <c r="H48" s="31"/>
      <c r="I48" s="37"/>
      <c r="J48" s="37"/>
      <c r="K48" s="37"/>
      <c r="L48" s="115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7"/>
      <c r="E49" s="37"/>
      <c r="F49" s="37"/>
      <c r="G49" s="37"/>
      <c r="H49" s="37"/>
      <c r="I49" s="37"/>
      <c r="J49" s="37"/>
      <c r="K49" s="37"/>
      <c r="L49" s="115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7"/>
      <c r="D50" s="37"/>
      <c r="E50" s="61" t="str">
        <f>E9</f>
        <v>SO 01 - Zateplení fasády</v>
      </c>
      <c r="F50" s="37"/>
      <c r="G50" s="37"/>
      <c r="H50" s="37"/>
      <c r="I50" s="37"/>
      <c r="J50" s="37"/>
      <c r="K50" s="37"/>
      <c r="L50" s="115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115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7"/>
      <c r="E52" s="37"/>
      <c r="F52" s="26" t="str">
        <f>F12</f>
        <v>Děčín, k.ú. Křešice u Děčína</v>
      </c>
      <c r="G52" s="37"/>
      <c r="H52" s="37"/>
      <c r="I52" s="31" t="s">
        <v>23</v>
      </c>
      <c r="J52" s="63" t="str">
        <f>IF(J12="","",J12)</f>
        <v>17. 1. 2022</v>
      </c>
      <c r="K52" s="37"/>
      <c r="L52" s="115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115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7"/>
      <c r="E54" s="37"/>
      <c r="F54" s="26" t="str">
        <f>E15</f>
        <v>Petr Andrejkovič - PRO DESIGN 2013</v>
      </c>
      <c r="G54" s="37"/>
      <c r="H54" s="37"/>
      <c r="I54" s="31" t="s">
        <v>31</v>
      </c>
      <c r="J54" s="35" t="str">
        <f>E21</f>
        <v xml:space="preserve"> </v>
      </c>
      <c r="K54" s="37"/>
      <c r="L54" s="115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29</v>
      </c>
      <c r="D55" s="37"/>
      <c r="E55" s="37"/>
      <c r="F55" s="26" t="str">
        <f>IF(E18="","",E18)</f>
        <v>Vyplň údaj</v>
      </c>
      <c r="G55" s="37"/>
      <c r="H55" s="37"/>
      <c r="I55" s="31" t="s">
        <v>34</v>
      </c>
      <c r="J55" s="35" t="str">
        <f>E24</f>
        <v>Petr Macek, Otevřená 680/7, Kuřim 664 34</v>
      </c>
      <c r="K55" s="37"/>
      <c r="L55" s="115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11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29" t="s">
        <v>93</v>
      </c>
      <c r="D57" s="123"/>
      <c r="E57" s="123"/>
      <c r="F57" s="123"/>
      <c r="G57" s="123"/>
      <c r="H57" s="123"/>
      <c r="I57" s="123"/>
      <c r="J57" s="130" t="s">
        <v>94</v>
      </c>
      <c r="K57" s="123"/>
      <c r="L57" s="115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115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1" t="s">
        <v>70</v>
      </c>
      <c r="D59" s="37"/>
      <c r="E59" s="37"/>
      <c r="F59" s="37"/>
      <c r="G59" s="37"/>
      <c r="H59" s="37"/>
      <c r="I59" s="37"/>
      <c r="J59" s="89">
        <f>J96</f>
        <v>0</v>
      </c>
      <c r="K59" s="37"/>
      <c r="L59" s="11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8" t="s">
        <v>95</v>
      </c>
    </row>
    <row r="60" spans="1:31" s="9" customFormat="1" ht="24.95" customHeight="1">
      <c r="A60" s="9"/>
      <c r="B60" s="132"/>
      <c r="C60" s="9"/>
      <c r="D60" s="133" t="s">
        <v>96</v>
      </c>
      <c r="E60" s="134"/>
      <c r="F60" s="134"/>
      <c r="G60" s="134"/>
      <c r="H60" s="134"/>
      <c r="I60" s="134"/>
      <c r="J60" s="135">
        <f>J97</f>
        <v>0</v>
      </c>
      <c r="K60" s="9"/>
      <c r="L60" s="13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6"/>
      <c r="C61" s="10"/>
      <c r="D61" s="137" t="s">
        <v>97</v>
      </c>
      <c r="E61" s="138"/>
      <c r="F61" s="138"/>
      <c r="G61" s="138"/>
      <c r="H61" s="138"/>
      <c r="I61" s="138"/>
      <c r="J61" s="139">
        <f>J98</f>
        <v>0</v>
      </c>
      <c r="K61" s="10"/>
      <c r="L61" s="13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6"/>
      <c r="C62" s="10"/>
      <c r="D62" s="137" t="s">
        <v>98</v>
      </c>
      <c r="E62" s="138"/>
      <c r="F62" s="138"/>
      <c r="G62" s="138"/>
      <c r="H62" s="138"/>
      <c r="I62" s="138"/>
      <c r="J62" s="139">
        <f>J112</f>
        <v>0</v>
      </c>
      <c r="K62" s="10"/>
      <c r="L62" s="13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6"/>
      <c r="C63" s="10"/>
      <c r="D63" s="137" t="s">
        <v>99</v>
      </c>
      <c r="E63" s="138"/>
      <c r="F63" s="138"/>
      <c r="G63" s="138"/>
      <c r="H63" s="138"/>
      <c r="I63" s="138"/>
      <c r="J63" s="139">
        <f>J205</f>
        <v>0</v>
      </c>
      <c r="K63" s="10"/>
      <c r="L63" s="13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6"/>
      <c r="C64" s="10"/>
      <c r="D64" s="137" t="s">
        <v>100</v>
      </c>
      <c r="E64" s="138"/>
      <c r="F64" s="138"/>
      <c r="G64" s="138"/>
      <c r="H64" s="138"/>
      <c r="I64" s="138"/>
      <c r="J64" s="139">
        <f>J264</f>
        <v>0</v>
      </c>
      <c r="K64" s="10"/>
      <c r="L64" s="13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6"/>
      <c r="C65" s="10"/>
      <c r="D65" s="137" t="s">
        <v>101</v>
      </c>
      <c r="E65" s="138"/>
      <c r="F65" s="138"/>
      <c r="G65" s="138"/>
      <c r="H65" s="138"/>
      <c r="I65" s="138"/>
      <c r="J65" s="139">
        <f>J272</f>
        <v>0</v>
      </c>
      <c r="K65" s="10"/>
      <c r="L65" s="13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2"/>
      <c r="C66" s="9"/>
      <c r="D66" s="133" t="s">
        <v>102</v>
      </c>
      <c r="E66" s="134"/>
      <c r="F66" s="134"/>
      <c r="G66" s="134"/>
      <c r="H66" s="134"/>
      <c r="I66" s="134"/>
      <c r="J66" s="135">
        <f>J279</f>
        <v>0</v>
      </c>
      <c r="K66" s="9"/>
      <c r="L66" s="13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6"/>
      <c r="C67" s="10"/>
      <c r="D67" s="137" t="s">
        <v>103</v>
      </c>
      <c r="E67" s="138"/>
      <c r="F67" s="138"/>
      <c r="G67" s="138"/>
      <c r="H67" s="138"/>
      <c r="I67" s="138"/>
      <c r="J67" s="139">
        <f>J280</f>
        <v>0</v>
      </c>
      <c r="K67" s="10"/>
      <c r="L67" s="13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6"/>
      <c r="C68" s="10"/>
      <c r="D68" s="137" t="s">
        <v>104</v>
      </c>
      <c r="E68" s="138"/>
      <c r="F68" s="138"/>
      <c r="G68" s="138"/>
      <c r="H68" s="138"/>
      <c r="I68" s="138"/>
      <c r="J68" s="139">
        <f>J304</f>
        <v>0</v>
      </c>
      <c r="K68" s="10"/>
      <c r="L68" s="13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6"/>
      <c r="C69" s="10"/>
      <c r="D69" s="137" t="s">
        <v>105</v>
      </c>
      <c r="E69" s="138"/>
      <c r="F69" s="138"/>
      <c r="G69" s="138"/>
      <c r="H69" s="138"/>
      <c r="I69" s="138"/>
      <c r="J69" s="139">
        <f>J311</f>
        <v>0</v>
      </c>
      <c r="K69" s="10"/>
      <c r="L69" s="13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6"/>
      <c r="C70" s="10"/>
      <c r="D70" s="137" t="s">
        <v>106</v>
      </c>
      <c r="E70" s="138"/>
      <c r="F70" s="138"/>
      <c r="G70" s="138"/>
      <c r="H70" s="138"/>
      <c r="I70" s="138"/>
      <c r="J70" s="139">
        <f>J324</f>
        <v>0</v>
      </c>
      <c r="K70" s="10"/>
      <c r="L70" s="13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32"/>
      <c r="C71" s="9"/>
      <c r="D71" s="133" t="s">
        <v>107</v>
      </c>
      <c r="E71" s="134"/>
      <c r="F71" s="134"/>
      <c r="G71" s="134"/>
      <c r="H71" s="134"/>
      <c r="I71" s="134"/>
      <c r="J71" s="135">
        <f>J355</f>
        <v>0</v>
      </c>
      <c r="K71" s="9"/>
      <c r="L71" s="13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36"/>
      <c r="C72" s="10"/>
      <c r="D72" s="137" t="s">
        <v>108</v>
      </c>
      <c r="E72" s="138"/>
      <c r="F72" s="138"/>
      <c r="G72" s="138"/>
      <c r="H72" s="138"/>
      <c r="I72" s="138"/>
      <c r="J72" s="139">
        <f>J356</f>
        <v>0</v>
      </c>
      <c r="K72" s="10"/>
      <c r="L72" s="13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32"/>
      <c r="C73" s="9"/>
      <c r="D73" s="133" t="s">
        <v>109</v>
      </c>
      <c r="E73" s="134"/>
      <c r="F73" s="134"/>
      <c r="G73" s="134"/>
      <c r="H73" s="134"/>
      <c r="I73" s="134"/>
      <c r="J73" s="135">
        <f>J358</f>
        <v>0</v>
      </c>
      <c r="K73" s="9"/>
      <c r="L73" s="13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36"/>
      <c r="C74" s="10"/>
      <c r="D74" s="137" t="s">
        <v>110</v>
      </c>
      <c r="E74" s="138"/>
      <c r="F74" s="138"/>
      <c r="G74" s="138"/>
      <c r="H74" s="138"/>
      <c r="I74" s="138"/>
      <c r="J74" s="139">
        <f>J359</f>
        <v>0</v>
      </c>
      <c r="K74" s="10"/>
      <c r="L74" s="13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6"/>
      <c r="C75" s="10"/>
      <c r="D75" s="137" t="s">
        <v>111</v>
      </c>
      <c r="E75" s="138"/>
      <c r="F75" s="138"/>
      <c r="G75" s="138"/>
      <c r="H75" s="138"/>
      <c r="I75" s="138"/>
      <c r="J75" s="139">
        <f>J378</f>
        <v>0</v>
      </c>
      <c r="K75" s="10"/>
      <c r="L75" s="13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36"/>
      <c r="C76" s="10"/>
      <c r="D76" s="137" t="s">
        <v>112</v>
      </c>
      <c r="E76" s="138"/>
      <c r="F76" s="138"/>
      <c r="G76" s="138"/>
      <c r="H76" s="138"/>
      <c r="I76" s="138"/>
      <c r="J76" s="139">
        <f>J386</f>
        <v>0</v>
      </c>
      <c r="K76" s="10"/>
      <c r="L76" s="13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7"/>
      <c r="B77" s="38"/>
      <c r="C77" s="37"/>
      <c r="D77" s="37"/>
      <c r="E77" s="37"/>
      <c r="F77" s="37"/>
      <c r="G77" s="37"/>
      <c r="H77" s="37"/>
      <c r="I77" s="37"/>
      <c r="J77" s="37"/>
      <c r="K77" s="37"/>
      <c r="L77" s="115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115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5" customHeight="1">
      <c r="A82" s="37"/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115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5" customHeight="1">
      <c r="A83" s="37"/>
      <c r="B83" s="38"/>
      <c r="C83" s="22" t="s">
        <v>113</v>
      </c>
      <c r="D83" s="37"/>
      <c r="E83" s="37"/>
      <c r="F83" s="37"/>
      <c r="G83" s="37"/>
      <c r="H83" s="37"/>
      <c r="I83" s="37"/>
      <c r="J83" s="37"/>
      <c r="K83" s="37"/>
      <c r="L83" s="115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7"/>
      <c r="D84" s="37"/>
      <c r="E84" s="37"/>
      <c r="F84" s="37"/>
      <c r="G84" s="37"/>
      <c r="H84" s="37"/>
      <c r="I84" s="37"/>
      <c r="J84" s="37"/>
      <c r="K84" s="37"/>
      <c r="L84" s="115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17</v>
      </c>
      <c r="D85" s="37"/>
      <c r="E85" s="37"/>
      <c r="F85" s="37"/>
      <c r="G85" s="37"/>
      <c r="H85" s="37"/>
      <c r="I85" s="37"/>
      <c r="J85" s="37"/>
      <c r="K85" s="37"/>
      <c r="L85" s="115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7"/>
      <c r="D86" s="37"/>
      <c r="E86" s="114" t="str">
        <f>E7</f>
        <v>MŠ Děčín XXXI, Dlouhá 112 - zateplení objektu a oprava zpevněných ploch</v>
      </c>
      <c r="F86" s="31"/>
      <c r="G86" s="31"/>
      <c r="H86" s="31"/>
      <c r="I86" s="37"/>
      <c r="J86" s="37"/>
      <c r="K86" s="37"/>
      <c r="L86" s="115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90</v>
      </c>
      <c r="D87" s="37"/>
      <c r="E87" s="37"/>
      <c r="F87" s="37"/>
      <c r="G87" s="37"/>
      <c r="H87" s="37"/>
      <c r="I87" s="37"/>
      <c r="J87" s="37"/>
      <c r="K87" s="37"/>
      <c r="L87" s="115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7"/>
      <c r="D88" s="37"/>
      <c r="E88" s="61" t="str">
        <f>E9</f>
        <v>SO 01 - Zateplení fasády</v>
      </c>
      <c r="F88" s="37"/>
      <c r="G88" s="37"/>
      <c r="H88" s="37"/>
      <c r="I88" s="37"/>
      <c r="J88" s="37"/>
      <c r="K88" s="37"/>
      <c r="L88" s="115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7"/>
      <c r="D89" s="37"/>
      <c r="E89" s="37"/>
      <c r="F89" s="37"/>
      <c r="G89" s="37"/>
      <c r="H89" s="37"/>
      <c r="I89" s="37"/>
      <c r="J89" s="37"/>
      <c r="K89" s="37"/>
      <c r="L89" s="115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21</v>
      </c>
      <c r="D90" s="37"/>
      <c r="E90" s="37"/>
      <c r="F90" s="26" t="str">
        <f>F12</f>
        <v>Děčín, k.ú. Křešice u Děčína</v>
      </c>
      <c r="G90" s="37"/>
      <c r="H90" s="37"/>
      <c r="I90" s="31" t="s">
        <v>23</v>
      </c>
      <c r="J90" s="63" t="str">
        <f>IF(J12="","",J12)</f>
        <v>17. 1. 2022</v>
      </c>
      <c r="K90" s="37"/>
      <c r="L90" s="115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115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25</v>
      </c>
      <c r="D92" s="37"/>
      <c r="E92" s="37"/>
      <c r="F92" s="26" t="str">
        <f>E15</f>
        <v>Petr Andrejkovič - PRO DESIGN 2013</v>
      </c>
      <c r="G92" s="37"/>
      <c r="H92" s="37"/>
      <c r="I92" s="31" t="s">
        <v>31</v>
      </c>
      <c r="J92" s="35" t="str">
        <f>E21</f>
        <v xml:space="preserve"> </v>
      </c>
      <c r="K92" s="37"/>
      <c r="L92" s="115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29</v>
      </c>
      <c r="D93" s="37"/>
      <c r="E93" s="37"/>
      <c r="F93" s="26" t="str">
        <f>IF(E18="","",E18)</f>
        <v>Vyplň údaj</v>
      </c>
      <c r="G93" s="37"/>
      <c r="H93" s="37"/>
      <c r="I93" s="31" t="s">
        <v>34</v>
      </c>
      <c r="J93" s="35" t="str">
        <f>E24</f>
        <v>Petr Macek, Otevřená 680/7, Kuřim 664 34</v>
      </c>
      <c r="K93" s="37"/>
      <c r="L93" s="115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7"/>
      <c r="D94" s="37"/>
      <c r="E94" s="37"/>
      <c r="F94" s="37"/>
      <c r="G94" s="37"/>
      <c r="H94" s="37"/>
      <c r="I94" s="37"/>
      <c r="J94" s="37"/>
      <c r="K94" s="37"/>
      <c r="L94" s="115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40"/>
      <c r="B95" s="141"/>
      <c r="C95" s="142" t="s">
        <v>114</v>
      </c>
      <c r="D95" s="143" t="s">
        <v>57</v>
      </c>
      <c r="E95" s="143" t="s">
        <v>53</v>
      </c>
      <c r="F95" s="143" t="s">
        <v>54</v>
      </c>
      <c r="G95" s="143" t="s">
        <v>115</v>
      </c>
      <c r="H95" s="143" t="s">
        <v>116</v>
      </c>
      <c r="I95" s="143" t="s">
        <v>117</v>
      </c>
      <c r="J95" s="144" t="s">
        <v>94</v>
      </c>
      <c r="K95" s="145" t="s">
        <v>118</v>
      </c>
      <c r="L95" s="146"/>
      <c r="M95" s="79" t="s">
        <v>3</v>
      </c>
      <c r="N95" s="80" t="s">
        <v>42</v>
      </c>
      <c r="O95" s="80" t="s">
        <v>119</v>
      </c>
      <c r="P95" s="80" t="s">
        <v>120</v>
      </c>
      <c r="Q95" s="80" t="s">
        <v>121</v>
      </c>
      <c r="R95" s="80" t="s">
        <v>122</v>
      </c>
      <c r="S95" s="80" t="s">
        <v>123</v>
      </c>
      <c r="T95" s="81" t="s">
        <v>124</v>
      </c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</row>
    <row r="96" spans="1:63" s="2" customFormat="1" ht="22.8" customHeight="1">
      <c r="A96" s="37"/>
      <c r="B96" s="38"/>
      <c r="C96" s="86" t="s">
        <v>125</v>
      </c>
      <c r="D96" s="37"/>
      <c r="E96" s="37"/>
      <c r="F96" s="37"/>
      <c r="G96" s="37"/>
      <c r="H96" s="37"/>
      <c r="I96" s="37"/>
      <c r="J96" s="147">
        <f>BK96</f>
        <v>0</v>
      </c>
      <c r="K96" s="37"/>
      <c r="L96" s="38"/>
      <c r="M96" s="82"/>
      <c r="N96" s="67"/>
      <c r="O96" s="83"/>
      <c r="P96" s="148">
        <f>P97+P279+P355+P358</f>
        <v>0</v>
      </c>
      <c r="Q96" s="83"/>
      <c r="R96" s="148">
        <f>R97+R279+R355+R358</f>
        <v>40.648019760000004</v>
      </c>
      <c r="S96" s="83"/>
      <c r="T96" s="149">
        <f>T97+T279+T355+T358</f>
        <v>9.559864600000001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8" t="s">
        <v>71</v>
      </c>
      <c r="AU96" s="18" t="s">
        <v>95</v>
      </c>
      <c r="BK96" s="150">
        <f>BK97+BK279+BK355+BK358</f>
        <v>0</v>
      </c>
    </row>
    <row r="97" spans="1:63" s="12" customFormat="1" ht="25.9" customHeight="1">
      <c r="A97" s="12"/>
      <c r="B97" s="151"/>
      <c r="C97" s="12"/>
      <c r="D97" s="152" t="s">
        <v>71</v>
      </c>
      <c r="E97" s="153" t="s">
        <v>126</v>
      </c>
      <c r="F97" s="153" t="s">
        <v>127</v>
      </c>
      <c r="G97" s="12"/>
      <c r="H97" s="12"/>
      <c r="I97" s="154"/>
      <c r="J97" s="155">
        <f>BK97</f>
        <v>0</v>
      </c>
      <c r="K97" s="12"/>
      <c r="L97" s="151"/>
      <c r="M97" s="156"/>
      <c r="N97" s="157"/>
      <c r="O97" s="157"/>
      <c r="P97" s="158">
        <f>P98+P112+P205+P264+P272</f>
        <v>0</v>
      </c>
      <c r="Q97" s="157"/>
      <c r="R97" s="158">
        <f>R98+R112+R205+R264+R272</f>
        <v>40.12658796</v>
      </c>
      <c r="S97" s="157"/>
      <c r="T97" s="159">
        <f>T98+T112+T205+T264+T272</f>
        <v>9.4716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52" t="s">
        <v>80</v>
      </c>
      <c r="AT97" s="160" t="s">
        <v>71</v>
      </c>
      <c r="AU97" s="160" t="s">
        <v>72</v>
      </c>
      <c r="AY97" s="152" t="s">
        <v>128</v>
      </c>
      <c r="BK97" s="161">
        <f>BK98+BK112+BK205+BK264+BK272</f>
        <v>0</v>
      </c>
    </row>
    <row r="98" spans="1:63" s="12" customFormat="1" ht="22.8" customHeight="1">
      <c r="A98" s="12"/>
      <c r="B98" s="151"/>
      <c r="C98" s="12"/>
      <c r="D98" s="152" t="s">
        <v>71</v>
      </c>
      <c r="E98" s="162" t="s">
        <v>129</v>
      </c>
      <c r="F98" s="162" t="s">
        <v>130</v>
      </c>
      <c r="G98" s="12"/>
      <c r="H98" s="12"/>
      <c r="I98" s="154"/>
      <c r="J98" s="163">
        <f>BK98</f>
        <v>0</v>
      </c>
      <c r="K98" s="12"/>
      <c r="L98" s="151"/>
      <c r="M98" s="156"/>
      <c r="N98" s="157"/>
      <c r="O98" s="157"/>
      <c r="P98" s="158">
        <f>SUM(P99:P111)</f>
        <v>0</v>
      </c>
      <c r="Q98" s="157"/>
      <c r="R98" s="158">
        <f>SUM(R99:R111)</f>
        <v>10.478124</v>
      </c>
      <c r="S98" s="157"/>
      <c r="T98" s="159">
        <f>SUM(T99:T111)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2" t="s">
        <v>80</v>
      </c>
      <c r="AT98" s="160" t="s">
        <v>71</v>
      </c>
      <c r="AU98" s="160" t="s">
        <v>80</v>
      </c>
      <c r="AY98" s="152" t="s">
        <v>128</v>
      </c>
      <c r="BK98" s="161">
        <f>SUM(BK99:BK111)</f>
        <v>0</v>
      </c>
    </row>
    <row r="99" spans="1:65" s="2" customFormat="1" ht="16.5" customHeight="1">
      <c r="A99" s="37"/>
      <c r="B99" s="164"/>
      <c r="C99" s="165" t="s">
        <v>80</v>
      </c>
      <c r="D99" s="165" t="s">
        <v>131</v>
      </c>
      <c r="E99" s="166" t="s">
        <v>132</v>
      </c>
      <c r="F99" s="167" t="s">
        <v>133</v>
      </c>
      <c r="G99" s="168" t="s">
        <v>134</v>
      </c>
      <c r="H99" s="169">
        <v>80</v>
      </c>
      <c r="I99" s="170"/>
      <c r="J99" s="171">
        <f>ROUND(I99*H99,2)</f>
        <v>0</v>
      </c>
      <c r="K99" s="172"/>
      <c r="L99" s="38"/>
      <c r="M99" s="173" t="s">
        <v>3</v>
      </c>
      <c r="N99" s="174" t="s">
        <v>43</v>
      </c>
      <c r="O99" s="71"/>
      <c r="P99" s="175">
        <f>O99*H99</f>
        <v>0</v>
      </c>
      <c r="Q99" s="175">
        <v>0.08219</v>
      </c>
      <c r="R99" s="175">
        <f>Q99*H99</f>
        <v>6.5752</v>
      </c>
      <c r="S99" s="175">
        <v>0</v>
      </c>
      <c r="T99" s="17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77" t="s">
        <v>135</v>
      </c>
      <c r="AT99" s="177" t="s">
        <v>131</v>
      </c>
      <c r="AU99" s="177" t="s">
        <v>82</v>
      </c>
      <c r="AY99" s="18" t="s">
        <v>128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18" t="s">
        <v>80</v>
      </c>
      <c r="BK99" s="178">
        <f>ROUND(I99*H99,2)</f>
        <v>0</v>
      </c>
      <c r="BL99" s="18" t="s">
        <v>135</v>
      </c>
      <c r="BM99" s="177" t="s">
        <v>136</v>
      </c>
    </row>
    <row r="100" spans="1:47" s="2" customFormat="1" ht="12">
      <c r="A100" s="37"/>
      <c r="B100" s="38"/>
      <c r="C100" s="37"/>
      <c r="D100" s="179" t="s">
        <v>137</v>
      </c>
      <c r="E100" s="37"/>
      <c r="F100" s="180" t="s">
        <v>138</v>
      </c>
      <c r="G100" s="37"/>
      <c r="H100" s="37"/>
      <c r="I100" s="181"/>
      <c r="J100" s="37"/>
      <c r="K100" s="37"/>
      <c r="L100" s="38"/>
      <c r="M100" s="182"/>
      <c r="N100" s="183"/>
      <c r="O100" s="71"/>
      <c r="P100" s="71"/>
      <c r="Q100" s="71"/>
      <c r="R100" s="71"/>
      <c r="S100" s="71"/>
      <c r="T100" s="72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8" t="s">
        <v>137</v>
      </c>
      <c r="AU100" s="18" t="s">
        <v>82</v>
      </c>
    </row>
    <row r="101" spans="1:51" s="13" customFormat="1" ht="12">
      <c r="A101" s="13"/>
      <c r="B101" s="184"/>
      <c r="C101" s="13"/>
      <c r="D101" s="185" t="s">
        <v>139</v>
      </c>
      <c r="E101" s="186" t="s">
        <v>3</v>
      </c>
      <c r="F101" s="187" t="s">
        <v>140</v>
      </c>
      <c r="G101" s="13"/>
      <c r="H101" s="188">
        <v>80</v>
      </c>
      <c r="I101" s="189"/>
      <c r="J101" s="13"/>
      <c r="K101" s="13"/>
      <c r="L101" s="184"/>
      <c r="M101" s="190"/>
      <c r="N101" s="191"/>
      <c r="O101" s="191"/>
      <c r="P101" s="191"/>
      <c r="Q101" s="191"/>
      <c r="R101" s="191"/>
      <c r="S101" s="191"/>
      <c r="T101" s="19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6" t="s">
        <v>139</v>
      </c>
      <c r="AU101" s="186" t="s">
        <v>82</v>
      </c>
      <c r="AV101" s="13" t="s">
        <v>82</v>
      </c>
      <c r="AW101" s="13" t="s">
        <v>33</v>
      </c>
      <c r="AX101" s="13" t="s">
        <v>80</v>
      </c>
      <c r="AY101" s="186" t="s">
        <v>128</v>
      </c>
    </row>
    <row r="102" spans="1:65" s="2" customFormat="1" ht="16.5" customHeight="1">
      <c r="A102" s="37"/>
      <c r="B102" s="164"/>
      <c r="C102" s="193" t="s">
        <v>82</v>
      </c>
      <c r="D102" s="193" t="s">
        <v>141</v>
      </c>
      <c r="E102" s="194" t="s">
        <v>142</v>
      </c>
      <c r="F102" s="195" t="s">
        <v>143</v>
      </c>
      <c r="G102" s="196" t="s">
        <v>134</v>
      </c>
      <c r="H102" s="197">
        <v>80</v>
      </c>
      <c r="I102" s="198"/>
      <c r="J102" s="199">
        <f>ROUND(I102*H102,2)</f>
        <v>0</v>
      </c>
      <c r="K102" s="200"/>
      <c r="L102" s="201"/>
      <c r="M102" s="202" t="s">
        <v>3</v>
      </c>
      <c r="N102" s="203" t="s">
        <v>43</v>
      </c>
      <c r="O102" s="71"/>
      <c r="P102" s="175">
        <f>O102*H102</f>
        <v>0</v>
      </c>
      <c r="Q102" s="175">
        <v>0.00025</v>
      </c>
      <c r="R102" s="175">
        <f>Q102*H102</f>
        <v>0.02</v>
      </c>
      <c r="S102" s="175">
        <v>0</v>
      </c>
      <c r="T102" s="17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77" t="s">
        <v>144</v>
      </c>
      <c r="AT102" s="177" t="s">
        <v>141</v>
      </c>
      <c r="AU102" s="177" t="s">
        <v>82</v>
      </c>
      <c r="AY102" s="18" t="s">
        <v>128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8" t="s">
        <v>80</v>
      </c>
      <c r="BK102" s="178">
        <f>ROUND(I102*H102,2)</f>
        <v>0</v>
      </c>
      <c r="BL102" s="18" t="s">
        <v>135</v>
      </c>
      <c r="BM102" s="177" t="s">
        <v>145</v>
      </c>
    </row>
    <row r="103" spans="1:47" s="2" customFormat="1" ht="12">
      <c r="A103" s="37"/>
      <c r="B103" s="38"/>
      <c r="C103" s="37"/>
      <c r="D103" s="185" t="s">
        <v>146</v>
      </c>
      <c r="E103" s="37"/>
      <c r="F103" s="204" t="s">
        <v>147</v>
      </c>
      <c r="G103" s="37"/>
      <c r="H103" s="37"/>
      <c r="I103" s="181"/>
      <c r="J103" s="37"/>
      <c r="K103" s="37"/>
      <c r="L103" s="38"/>
      <c r="M103" s="182"/>
      <c r="N103" s="183"/>
      <c r="O103" s="71"/>
      <c r="P103" s="71"/>
      <c r="Q103" s="71"/>
      <c r="R103" s="71"/>
      <c r="S103" s="71"/>
      <c r="T103" s="72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8" t="s">
        <v>146</v>
      </c>
      <c r="AU103" s="18" t="s">
        <v>82</v>
      </c>
    </row>
    <row r="104" spans="1:65" s="2" customFormat="1" ht="16.5" customHeight="1">
      <c r="A104" s="37"/>
      <c r="B104" s="164"/>
      <c r="C104" s="165" t="s">
        <v>129</v>
      </c>
      <c r="D104" s="165" t="s">
        <v>131</v>
      </c>
      <c r="E104" s="166" t="s">
        <v>148</v>
      </c>
      <c r="F104" s="167" t="s">
        <v>133</v>
      </c>
      <c r="G104" s="168" t="s">
        <v>134</v>
      </c>
      <c r="H104" s="169">
        <v>40</v>
      </c>
      <c r="I104" s="170"/>
      <c r="J104" s="171">
        <f>ROUND(I104*H104,2)</f>
        <v>0</v>
      </c>
      <c r="K104" s="172"/>
      <c r="L104" s="38"/>
      <c r="M104" s="173" t="s">
        <v>3</v>
      </c>
      <c r="N104" s="174" t="s">
        <v>43</v>
      </c>
      <c r="O104" s="71"/>
      <c r="P104" s="175">
        <f>O104*H104</f>
        <v>0</v>
      </c>
      <c r="Q104" s="175">
        <v>0.08219</v>
      </c>
      <c r="R104" s="175">
        <f>Q104*H104</f>
        <v>3.2876</v>
      </c>
      <c r="S104" s="175">
        <v>0</v>
      </c>
      <c r="T104" s="17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77" t="s">
        <v>135</v>
      </c>
      <c r="AT104" s="177" t="s">
        <v>131</v>
      </c>
      <c r="AU104" s="177" t="s">
        <v>82</v>
      </c>
      <c r="AY104" s="18" t="s">
        <v>128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8" t="s">
        <v>80</v>
      </c>
      <c r="BK104" s="178">
        <f>ROUND(I104*H104,2)</f>
        <v>0</v>
      </c>
      <c r="BL104" s="18" t="s">
        <v>135</v>
      </c>
      <c r="BM104" s="177" t="s">
        <v>149</v>
      </c>
    </row>
    <row r="105" spans="1:51" s="13" customFormat="1" ht="12">
      <c r="A105" s="13"/>
      <c r="B105" s="184"/>
      <c r="C105" s="13"/>
      <c r="D105" s="185" t="s">
        <v>139</v>
      </c>
      <c r="E105" s="186" t="s">
        <v>3</v>
      </c>
      <c r="F105" s="187" t="s">
        <v>150</v>
      </c>
      <c r="G105" s="13"/>
      <c r="H105" s="188">
        <v>40</v>
      </c>
      <c r="I105" s="189"/>
      <c r="J105" s="13"/>
      <c r="K105" s="13"/>
      <c r="L105" s="184"/>
      <c r="M105" s="190"/>
      <c r="N105" s="191"/>
      <c r="O105" s="191"/>
      <c r="P105" s="191"/>
      <c r="Q105" s="191"/>
      <c r="R105" s="191"/>
      <c r="S105" s="191"/>
      <c r="T105" s="19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6" t="s">
        <v>139</v>
      </c>
      <c r="AU105" s="186" t="s">
        <v>82</v>
      </c>
      <c r="AV105" s="13" t="s">
        <v>82</v>
      </c>
      <c r="AW105" s="13" t="s">
        <v>33</v>
      </c>
      <c r="AX105" s="13" t="s">
        <v>80</v>
      </c>
      <c r="AY105" s="186" t="s">
        <v>128</v>
      </c>
    </row>
    <row r="106" spans="1:65" s="2" customFormat="1" ht="16.5" customHeight="1">
      <c r="A106" s="37"/>
      <c r="B106" s="164"/>
      <c r="C106" s="193" t="s">
        <v>135</v>
      </c>
      <c r="D106" s="193" t="s">
        <v>141</v>
      </c>
      <c r="E106" s="194" t="s">
        <v>151</v>
      </c>
      <c r="F106" s="195" t="s">
        <v>143</v>
      </c>
      <c r="G106" s="196" t="s">
        <v>134</v>
      </c>
      <c r="H106" s="197">
        <v>40</v>
      </c>
      <c r="I106" s="198"/>
      <c r="J106" s="199">
        <f>ROUND(I106*H106,2)</f>
        <v>0</v>
      </c>
      <c r="K106" s="200"/>
      <c r="L106" s="201"/>
      <c r="M106" s="202" t="s">
        <v>3</v>
      </c>
      <c r="N106" s="203" t="s">
        <v>43</v>
      </c>
      <c r="O106" s="71"/>
      <c r="P106" s="175">
        <f>O106*H106</f>
        <v>0</v>
      </c>
      <c r="Q106" s="175">
        <v>0.00025</v>
      </c>
      <c r="R106" s="175">
        <f>Q106*H106</f>
        <v>0.01</v>
      </c>
      <c r="S106" s="175">
        <v>0</v>
      </c>
      <c r="T106" s="17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77" t="s">
        <v>144</v>
      </c>
      <c r="AT106" s="177" t="s">
        <v>141</v>
      </c>
      <c r="AU106" s="177" t="s">
        <v>82</v>
      </c>
      <c r="AY106" s="18" t="s">
        <v>128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8" t="s">
        <v>80</v>
      </c>
      <c r="BK106" s="178">
        <f>ROUND(I106*H106,2)</f>
        <v>0</v>
      </c>
      <c r="BL106" s="18" t="s">
        <v>135</v>
      </c>
      <c r="BM106" s="177" t="s">
        <v>152</v>
      </c>
    </row>
    <row r="107" spans="1:47" s="2" customFormat="1" ht="12">
      <c r="A107" s="37"/>
      <c r="B107" s="38"/>
      <c r="C107" s="37"/>
      <c r="D107" s="185" t="s">
        <v>146</v>
      </c>
      <c r="E107" s="37"/>
      <c r="F107" s="204" t="s">
        <v>153</v>
      </c>
      <c r="G107" s="37"/>
      <c r="H107" s="37"/>
      <c r="I107" s="181"/>
      <c r="J107" s="37"/>
      <c r="K107" s="37"/>
      <c r="L107" s="38"/>
      <c r="M107" s="182"/>
      <c r="N107" s="183"/>
      <c r="O107" s="71"/>
      <c r="P107" s="71"/>
      <c r="Q107" s="71"/>
      <c r="R107" s="71"/>
      <c r="S107" s="71"/>
      <c r="T107" s="72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8" t="s">
        <v>146</v>
      </c>
      <c r="AU107" s="18" t="s">
        <v>82</v>
      </c>
    </row>
    <row r="108" spans="1:65" s="2" customFormat="1" ht="16.5" customHeight="1">
      <c r="A108" s="37"/>
      <c r="B108" s="164"/>
      <c r="C108" s="165" t="s">
        <v>154</v>
      </c>
      <c r="D108" s="165" t="s">
        <v>131</v>
      </c>
      <c r="E108" s="166" t="s">
        <v>155</v>
      </c>
      <c r="F108" s="167" t="s">
        <v>133</v>
      </c>
      <c r="G108" s="168" t="s">
        <v>134</v>
      </c>
      <c r="H108" s="169">
        <v>7.1</v>
      </c>
      <c r="I108" s="170"/>
      <c r="J108" s="171">
        <f>ROUND(I108*H108,2)</f>
        <v>0</v>
      </c>
      <c r="K108" s="172"/>
      <c r="L108" s="38"/>
      <c r="M108" s="173" t="s">
        <v>3</v>
      </c>
      <c r="N108" s="174" t="s">
        <v>43</v>
      </c>
      <c r="O108" s="71"/>
      <c r="P108" s="175">
        <f>O108*H108</f>
        <v>0</v>
      </c>
      <c r="Q108" s="175">
        <v>0.08219</v>
      </c>
      <c r="R108" s="175">
        <f>Q108*H108</f>
        <v>0.583549</v>
      </c>
      <c r="S108" s="175">
        <v>0</v>
      </c>
      <c r="T108" s="17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77" t="s">
        <v>135</v>
      </c>
      <c r="AT108" s="177" t="s">
        <v>131</v>
      </c>
      <c r="AU108" s="177" t="s">
        <v>82</v>
      </c>
      <c r="AY108" s="18" t="s">
        <v>128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8" t="s">
        <v>80</v>
      </c>
      <c r="BK108" s="178">
        <f>ROUND(I108*H108,2)</f>
        <v>0</v>
      </c>
      <c r="BL108" s="18" t="s">
        <v>135</v>
      </c>
      <c r="BM108" s="177" t="s">
        <v>156</v>
      </c>
    </row>
    <row r="109" spans="1:51" s="13" customFormat="1" ht="12">
      <c r="A109" s="13"/>
      <c r="B109" s="184"/>
      <c r="C109" s="13"/>
      <c r="D109" s="185" t="s">
        <v>139</v>
      </c>
      <c r="E109" s="186" t="s">
        <v>3</v>
      </c>
      <c r="F109" s="187" t="s">
        <v>157</v>
      </c>
      <c r="G109" s="13"/>
      <c r="H109" s="188">
        <v>7.1</v>
      </c>
      <c r="I109" s="189"/>
      <c r="J109" s="13"/>
      <c r="K109" s="13"/>
      <c r="L109" s="184"/>
      <c r="M109" s="190"/>
      <c r="N109" s="191"/>
      <c r="O109" s="191"/>
      <c r="P109" s="191"/>
      <c r="Q109" s="191"/>
      <c r="R109" s="191"/>
      <c r="S109" s="191"/>
      <c r="T109" s="19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6" t="s">
        <v>139</v>
      </c>
      <c r="AU109" s="186" t="s">
        <v>82</v>
      </c>
      <c r="AV109" s="13" t="s">
        <v>82</v>
      </c>
      <c r="AW109" s="13" t="s">
        <v>33</v>
      </c>
      <c r="AX109" s="13" t="s">
        <v>80</v>
      </c>
      <c r="AY109" s="186" t="s">
        <v>128</v>
      </c>
    </row>
    <row r="110" spans="1:65" s="2" customFormat="1" ht="16.5" customHeight="1">
      <c r="A110" s="37"/>
      <c r="B110" s="164"/>
      <c r="C110" s="193" t="s">
        <v>158</v>
      </c>
      <c r="D110" s="193" t="s">
        <v>141</v>
      </c>
      <c r="E110" s="194" t="s">
        <v>159</v>
      </c>
      <c r="F110" s="195" t="s">
        <v>160</v>
      </c>
      <c r="G110" s="196" t="s">
        <v>134</v>
      </c>
      <c r="H110" s="197">
        <v>7.1</v>
      </c>
      <c r="I110" s="198"/>
      <c r="J110" s="199">
        <f>ROUND(I110*H110,2)</f>
        <v>0</v>
      </c>
      <c r="K110" s="200"/>
      <c r="L110" s="201"/>
      <c r="M110" s="202" t="s">
        <v>3</v>
      </c>
      <c r="N110" s="203" t="s">
        <v>43</v>
      </c>
      <c r="O110" s="71"/>
      <c r="P110" s="175">
        <f>O110*H110</f>
        <v>0</v>
      </c>
      <c r="Q110" s="175">
        <v>0.00025</v>
      </c>
      <c r="R110" s="175">
        <f>Q110*H110</f>
        <v>0.0017749999999999999</v>
      </c>
      <c r="S110" s="175">
        <v>0</v>
      </c>
      <c r="T110" s="17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77" t="s">
        <v>144</v>
      </c>
      <c r="AT110" s="177" t="s">
        <v>141</v>
      </c>
      <c r="AU110" s="177" t="s">
        <v>82</v>
      </c>
      <c r="AY110" s="18" t="s">
        <v>128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18" t="s">
        <v>80</v>
      </c>
      <c r="BK110" s="178">
        <f>ROUND(I110*H110,2)</f>
        <v>0</v>
      </c>
      <c r="BL110" s="18" t="s">
        <v>135</v>
      </c>
      <c r="BM110" s="177" t="s">
        <v>161</v>
      </c>
    </row>
    <row r="111" spans="1:47" s="2" customFormat="1" ht="12">
      <c r="A111" s="37"/>
      <c r="B111" s="38"/>
      <c r="C111" s="37"/>
      <c r="D111" s="185" t="s">
        <v>146</v>
      </c>
      <c r="E111" s="37"/>
      <c r="F111" s="204" t="s">
        <v>162</v>
      </c>
      <c r="G111" s="37"/>
      <c r="H111" s="37"/>
      <c r="I111" s="181"/>
      <c r="J111" s="37"/>
      <c r="K111" s="37"/>
      <c r="L111" s="38"/>
      <c r="M111" s="182"/>
      <c r="N111" s="183"/>
      <c r="O111" s="71"/>
      <c r="P111" s="71"/>
      <c r="Q111" s="71"/>
      <c r="R111" s="71"/>
      <c r="S111" s="71"/>
      <c r="T111" s="72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8" t="s">
        <v>146</v>
      </c>
      <c r="AU111" s="18" t="s">
        <v>82</v>
      </c>
    </row>
    <row r="112" spans="1:63" s="12" customFormat="1" ht="22.8" customHeight="1">
      <c r="A112" s="12"/>
      <c r="B112" s="151"/>
      <c r="C112" s="12"/>
      <c r="D112" s="152" t="s">
        <v>71</v>
      </c>
      <c r="E112" s="162" t="s">
        <v>158</v>
      </c>
      <c r="F112" s="162" t="s">
        <v>163</v>
      </c>
      <c r="G112" s="12"/>
      <c r="H112" s="12"/>
      <c r="I112" s="154"/>
      <c r="J112" s="163">
        <f>BK112</f>
        <v>0</v>
      </c>
      <c r="K112" s="12"/>
      <c r="L112" s="151"/>
      <c r="M112" s="156"/>
      <c r="N112" s="157"/>
      <c r="O112" s="157"/>
      <c r="P112" s="158">
        <f>SUM(P113:P204)</f>
        <v>0</v>
      </c>
      <c r="Q112" s="157"/>
      <c r="R112" s="158">
        <f>SUM(R113:R204)</f>
        <v>25.837123960000003</v>
      </c>
      <c r="S112" s="157"/>
      <c r="T112" s="159">
        <f>SUM(T113:T204)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2" t="s">
        <v>80</v>
      </c>
      <c r="AT112" s="160" t="s">
        <v>71</v>
      </c>
      <c r="AU112" s="160" t="s">
        <v>80</v>
      </c>
      <c r="AY112" s="152" t="s">
        <v>128</v>
      </c>
      <c r="BK112" s="161">
        <f>SUM(BK113:BK204)</f>
        <v>0</v>
      </c>
    </row>
    <row r="113" spans="1:65" s="2" customFormat="1" ht="16.5" customHeight="1">
      <c r="A113" s="37"/>
      <c r="B113" s="164"/>
      <c r="C113" s="165" t="s">
        <v>164</v>
      </c>
      <c r="D113" s="165" t="s">
        <v>131</v>
      </c>
      <c r="E113" s="166" t="s">
        <v>165</v>
      </c>
      <c r="F113" s="167" t="s">
        <v>166</v>
      </c>
      <c r="G113" s="168" t="s">
        <v>167</v>
      </c>
      <c r="H113" s="169">
        <v>687.1</v>
      </c>
      <c r="I113" s="170"/>
      <c r="J113" s="171">
        <f>ROUND(I113*H113,2)</f>
        <v>0</v>
      </c>
      <c r="K113" s="172"/>
      <c r="L113" s="38"/>
      <c r="M113" s="173" t="s">
        <v>3</v>
      </c>
      <c r="N113" s="174" t="s">
        <v>43</v>
      </c>
      <c r="O113" s="71"/>
      <c r="P113" s="175">
        <f>O113*H113</f>
        <v>0</v>
      </c>
      <c r="Q113" s="175">
        <v>0.00026</v>
      </c>
      <c r="R113" s="175">
        <f>Q113*H113</f>
        <v>0.178646</v>
      </c>
      <c r="S113" s="175">
        <v>0</v>
      </c>
      <c r="T113" s="17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77" t="s">
        <v>135</v>
      </c>
      <c r="AT113" s="177" t="s">
        <v>131</v>
      </c>
      <c r="AU113" s="177" t="s">
        <v>82</v>
      </c>
      <c r="AY113" s="18" t="s">
        <v>128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18" t="s">
        <v>80</v>
      </c>
      <c r="BK113" s="178">
        <f>ROUND(I113*H113,2)</f>
        <v>0</v>
      </c>
      <c r="BL113" s="18" t="s">
        <v>135</v>
      </c>
      <c r="BM113" s="177" t="s">
        <v>168</v>
      </c>
    </row>
    <row r="114" spans="1:47" s="2" customFormat="1" ht="12">
      <c r="A114" s="37"/>
      <c r="B114" s="38"/>
      <c r="C114" s="37"/>
      <c r="D114" s="179" t="s">
        <v>137</v>
      </c>
      <c r="E114" s="37"/>
      <c r="F114" s="180" t="s">
        <v>169</v>
      </c>
      <c r="G114" s="37"/>
      <c r="H114" s="37"/>
      <c r="I114" s="181"/>
      <c r="J114" s="37"/>
      <c r="K114" s="37"/>
      <c r="L114" s="38"/>
      <c r="M114" s="182"/>
      <c r="N114" s="183"/>
      <c r="O114" s="71"/>
      <c r="P114" s="71"/>
      <c r="Q114" s="71"/>
      <c r="R114" s="71"/>
      <c r="S114" s="71"/>
      <c r="T114" s="72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8" t="s">
        <v>137</v>
      </c>
      <c r="AU114" s="18" t="s">
        <v>82</v>
      </c>
    </row>
    <row r="115" spans="1:51" s="13" customFormat="1" ht="12">
      <c r="A115" s="13"/>
      <c r="B115" s="184"/>
      <c r="C115" s="13"/>
      <c r="D115" s="185" t="s">
        <v>139</v>
      </c>
      <c r="E115" s="186" t="s">
        <v>3</v>
      </c>
      <c r="F115" s="187" t="s">
        <v>170</v>
      </c>
      <c r="G115" s="13"/>
      <c r="H115" s="188">
        <v>493.4</v>
      </c>
      <c r="I115" s="189"/>
      <c r="J115" s="13"/>
      <c r="K115" s="13"/>
      <c r="L115" s="184"/>
      <c r="M115" s="190"/>
      <c r="N115" s="191"/>
      <c r="O115" s="191"/>
      <c r="P115" s="191"/>
      <c r="Q115" s="191"/>
      <c r="R115" s="191"/>
      <c r="S115" s="191"/>
      <c r="T115" s="19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6" t="s">
        <v>139</v>
      </c>
      <c r="AU115" s="186" t="s">
        <v>82</v>
      </c>
      <c r="AV115" s="13" t="s">
        <v>82</v>
      </c>
      <c r="AW115" s="13" t="s">
        <v>33</v>
      </c>
      <c r="AX115" s="13" t="s">
        <v>72</v>
      </c>
      <c r="AY115" s="186" t="s">
        <v>128</v>
      </c>
    </row>
    <row r="116" spans="1:51" s="13" customFormat="1" ht="12">
      <c r="A116" s="13"/>
      <c r="B116" s="184"/>
      <c r="C116" s="13"/>
      <c r="D116" s="185" t="s">
        <v>139</v>
      </c>
      <c r="E116" s="186" t="s">
        <v>3</v>
      </c>
      <c r="F116" s="187" t="s">
        <v>171</v>
      </c>
      <c r="G116" s="13"/>
      <c r="H116" s="188">
        <v>193.7</v>
      </c>
      <c r="I116" s="189"/>
      <c r="J116" s="13"/>
      <c r="K116" s="13"/>
      <c r="L116" s="184"/>
      <c r="M116" s="190"/>
      <c r="N116" s="191"/>
      <c r="O116" s="191"/>
      <c r="P116" s="191"/>
      <c r="Q116" s="191"/>
      <c r="R116" s="191"/>
      <c r="S116" s="191"/>
      <c r="T116" s="19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6" t="s">
        <v>139</v>
      </c>
      <c r="AU116" s="186" t="s">
        <v>82</v>
      </c>
      <c r="AV116" s="13" t="s">
        <v>82</v>
      </c>
      <c r="AW116" s="13" t="s">
        <v>33</v>
      </c>
      <c r="AX116" s="13" t="s">
        <v>72</v>
      </c>
      <c r="AY116" s="186" t="s">
        <v>128</v>
      </c>
    </row>
    <row r="117" spans="1:51" s="14" customFormat="1" ht="12">
      <c r="A117" s="14"/>
      <c r="B117" s="205"/>
      <c r="C117" s="14"/>
      <c r="D117" s="185" t="s">
        <v>139</v>
      </c>
      <c r="E117" s="206" t="s">
        <v>3</v>
      </c>
      <c r="F117" s="207" t="s">
        <v>172</v>
      </c>
      <c r="G117" s="14"/>
      <c r="H117" s="208">
        <v>687.0999999999999</v>
      </c>
      <c r="I117" s="209"/>
      <c r="J117" s="14"/>
      <c r="K117" s="14"/>
      <c r="L117" s="205"/>
      <c r="M117" s="210"/>
      <c r="N117" s="211"/>
      <c r="O117" s="211"/>
      <c r="P117" s="211"/>
      <c r="Q117" s="211"/>
      <c r="R117" s="211"/>
      <c r="S117" s="211"/>
      <c r="T117" s="21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06" t="s">
        <v>139</v>
      </c>
      <c r="AU117" s="206" t="s">
        <v>82</v>
      </c>
      <c r="AV117" s="14" t="s">
        <v>135</v>
      </c>
      <c r="AW117" s="14" t="s">
        <v>33</v>
      </c>
      <c r="AX117" s="14" t="s">
        <v>80</v>
      </c>
      <c r="AY117" s="206" t="s">
        <v>128</v>
      </c>
    </row>
    <row r="118" spans="1:65" s="2" customFormat="1" ht="16.5" customHeight="1">
      <c r="A118" s="37"/>
      <c r="B118" s="164"/>
      <c r="C118" s="165" t="s">
        <v>144</v>
      </c>
      <c r="D118" s="165" t="s">
        <v>131</v>
      </c>
      <c r="E118" s="166" t="s">
        <v>173</v>
      </c>
      <c r="F118" s="167" t="s">
        <v>174</v>
      </c>
      <c r="G118" s="168" t="s">
        <v>167</v>
      </c>
      <c r="H118" s="169">
        <v>687.1</v>
      </c>
      <c r="I118" s="170"/>
      <c r="J118" s="171">
        <f>ROUND(I118*H118,2)</f>
        <v>0</v>
      </c>
      <c r="K118" s="172"/>
      <c r="L118" s="38"/>
      <c r="M118" s="173" t="s">
        <v>3</v>
      </c>
      <c r="N118" s="174" t="s">
        <v>43</v>
      </c>
      <c r="O118" s="71"/>
      <c r="P118" s="175">
        <f>O118*H118</f>
        <v>0</v>
      </c>
      <c r="Q118" s="175">
        <v>0.00546</v>
      </c>
      <c r="R118" s="175">
        <f>Q118*H118</f>
        <v>3.751566</v>
      </c>
      <c r="S118" s="175">
        <v>0</v>
      </c>
      <c r="T118" s="17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77" t="s">
        <v>135</v>
      </c>
      <c r="AT118" s="177" t="s">
        <v>131</v>
      </c>
      <c r="AU118" s="177" t="s">
        <v>82</v>
      </c>
      <c r="AY118" s="18" t="s">
        <v>128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18" t="s">
        <v>80</v>
      </c>
      <c r="BK118" s="178">
        <f>ROUND(I118*H118,2)</f>
        <v>0</v>
      </c>
      <c r="BL118" s="18" t="s">
        <v>135</v>
      </c>
      <c r="BM118" s="177" t="s">
        <v>175</v>
      </c>
    </row>
    <row r="119" spans="1:47" s="2" customFormat="1" ht="12">
      <c r="A119" s="37"/>
      <c r="B119" s="38"/>
      <c r="C119" s="37"/>
      <c r="D119" s="179" t="s">
        <v>137</v>
      </c>
      <c r="E119" s="37"/>
      <c r="F119" s="180" t="s">
        <v>176</v>
      </c>
      <c r="G119" s="37"/>
      <c r="H119" s="37"/>
      <c r="I119" s="181"/>
      <c r="J119" s="37"/>
      <c r="K119" s="37"/>
      <c r="L119" s="38"/>
      <c r="M119" s="182"/>
      <c r="N119" s="183"/>
      <c r="O119" s="71"/>
      <c r="P119" s="71"/>
      <c r="Q119" s="71"/>
      <c r="R119" s="71"/>
      <c r="S119" s="71"/>
      <c r="T119" s="72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137</v>
      </c>
      <c r="AU119" s="18" t="s">
        <v>82</v>
      </c>
    </row>
    <row r="120" spans="1:51" s="13" customFormat="1" ht="12">
      <c r="A120" s="13"/>
      <c r="B120" s="184"/>
      <c r="C120" s="13"/>
      <c r="D120" s="185" t="s">
        <v>139</v>
      </c>
      <c r="E120" s="186" t="s">
        <v>3</v>
      </c>
      <c r="F120" s="187" t="s">
        <v>170</v>
      </c>
      <c r="G120" s="13"/>
      <c r="H120" s="188">
        <v>493.4</v>
      </c>
      <c r="I120" s="189"/>
      <c r="J120" s="13"/>
      <c r="K120" s="13"/>
      <c r="L120" s="184"/>
      <c r="M120" s="190"/>
      <c r="N120" s="191"/>
      <c r="O120" s="191"/>
      <c r="P120" s="191"/>
      <c r="Q120" s="191"/>
      <c r="R120" s="191"/>
      <c r="S120" s="191"/>
      <c r="T120" s="19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6" t="s">
        <v>139</v>
      </c>
      <c r="AU120" s="186" t="s">
        <v>82</v>
      </c>
      <c r="AV120" s="13" t="s">
        <v>82</v>
      </c>
      <c r="AW120" s="13" t="s">
        <v>33</v>
      </c>
      <c r="AX120" s="13" t="s">
        <v>72</v>
      </c>
      <c r="AY120" s="186" t="s">
        <v>128</v>
      </c>
    </row>
    <row r="121" spans="1:51" s="13" customFormat="1" ht="12">
      <c r="A121" s="13"/>
      <c r="B121" s="184"/>
      <c r="C121" s="13"/>
      <c r="D121" s="185" t="s">
        <v>139</v>
      </c>
      <c r="E121" s="186" t="s">
        <v>3</v>
      </c>
      <c r="F121" s="187" t="s">
        <v>171</v>
      </c>
      <c r="G121" s="13"/>
      <c r="H121" s="188">
        <v>193.7</v>
      </c>
      <c r="I121" s="189"/>
      <c r="J121" s="13"/>
      <c r="K121" s="13"/>
      <c r="L121" s="184"/>
      <c r="M121" s="190"/>
      <c r="N121" s="191"/>
      <c r="O121" s="191"/>
      <c r="P121" s="191"/>
      <c r="Q121" s="191"/>
      <c r="R121" s="191"/>
      <c r="S121" s="191"/>
      <c r="T121" s="19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6" t="s">
        <v>139</v>
      </c>
      <c r="AU121" s="186" t="s">
        <v>82</v>
      </c>
      <c r="AV121" s="13" t="s">
        <v>82</v>
      </c>
      <c r="AW121" s="13" t="s">
        <v>33</v>
      </c>
      <c r="AX121" s="13" t="s">
        <v>72</v>
      </c>
      <c r="AY121" s="186" t="s">
        <v>128</v>
      </c>
    </row>
    <row r="122" spans="1:51" s="14" customFormat="1" ht="12">
      <c r="A122" s="14"/>
      <c r="B122" s="205"/>
      <c r="C122" s="14"/>
      <c r="D122" s="185" t="s">
        <v>139</v>
      </c>
      <c r="E122" s="206" t="s">
        <v>3</v>
      </c>
      <c r="F122" s="207" t="s">
        <v>172</v>
      </c>
      <c r="G122" s="14"/>
      <c r="H122" s="208">
        <v>687.0999999999999</v>
      </c>
      <c r="I122" s="209"/>
      <c r="J122" s="14"/>
      <c r="K122" s="14"/>
      <c r="L122" s="205"/>
      <c r="M122" s="210"/>
      <c r="N122" s="211"/>
      <c r="O122" s="211"/>
      <c r="P122" s="211"/>
      <c r="Q122" s="211"/>
      <c r="R122" s="211"/>
      <c r="S122" s="211"/>
      <c r="T122" s="21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06" t="s">
        <v>139</v>
      </c>
      <c r="AU122" s="206" t="s">
        <v>82</v>
      </c>
      <c r="AV122" s="14" t="s">
        <v>135</v>
      </c>
      <c r="AW122" s="14" t="s">
        <v>33</v>
      </c>
      <c r="AX122" s="14" t="s">
        <v>80</v>
      </c>
      <c r="AY122" s="206" t="s">
        <v>128</v>
      </c>
    </row>
    <row r="123" spans="1:65" s="2" customFormat="1" ht="24.15" customHeight="1">
      <c r="A123" s="37"/>
      <c r="B123" s="164"/>
      <c r="C123" s="165" t="s">
        <v>177</v>
      </c>
      <c r="D123" s="165" t="s">
        <v>131</v>
      </c>
      <c r="E123" s="166" t="s">
        <v>178</v>
      </c>
      <c r="F123" s="167" t="s">
        <v>179</v>
      </c>
      <c r="G123" s="168" t="s">
        <v>167</v>
      </c>
      <c r="H123" s="169">
        <v>687.1</v>
      </c>
      <c r="I123" s="170"/>
      <c r="J123" s="171">
        <f>ROUND(I123*H123,2)</f>
        <v>0</v>
      </c>
      <c r="K123" s="172"/>
      <c r="L123" s="38"/>
      <c r="M123" s="173" t="s">
        <v>3</v>
      </c>
      <c r="N123" s="174" t="s">
        <v>43</v>
      </c>
      <c r="O123" s="71"/>
      <c r="P123" s="175">
        <f>O123*H123</f>
        <v>0</v>
      </c>
      <c r="Q123" s="175">
        <v>0.00438</v>
      </c>
      <c r="R123" s="175">
        <f>Q123*H123</f>
        <v>3.0094980000000002</v>
      </c>
      <c r="S123" s="175">
        <v>0</v>
      </c>
      <c r="T123" s="17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77" t="s">
        <v>135</v>
      </c>
      <c r="AT123" s="177" t="s">
        <v>131</v>
      </c>
      <c r="AU123" s="177" t="s">
        <v>82</v>
      </c>
      <c r="AY123" s="18" t="s">
        <v>128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8" t="s">
        <v>80</v>
      </c>
      <c r="BK123" s="178">
        <f>ROUND(I123*H123,2)</f>
        <v>0</v>
      </c>
      <c r="BL123" s="18" t="s">
        <v>135</v>
      </c>
      <c r="BM123" s="177" t="s">
        <v>180</v>
      </c>
    </row>
    <row r="124" spans="1:47" s="2" customFormat="1" ht="12">
      <c r="A124" s="37"/>
      <c r="B124" s="38"/>
      <c r="C124" s="37"/>
      <c r="D124" s="179" t="s">
        <v>137</v>
      </c>
      <c r="E124" s="37"/>
      <c r="F124" s="180" t="s">
        <v>181</v>
      </c>
      <c r="G124" s="37"/>
      <c r="H124" s="37"/>
      <c r="I124" s="181"/>
      <c r="J124" s="37"/>
      <c r="K124" s="37"/>
      <c r="L124" s="38"/>
      <c r="M124" s="182"/>
      <c r="N124" s="183"/>
      <c r="O124" s="71"/>
      <c r="P124" s="71"/>
      <c r="Q124" s="71"/>
      <c r="R124" s="71"/>
      <c r="S124" s="71"/>
      <c r="T124" s="72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137</v>
      </c>
      <c r="AU124" s="18" t="s">
        <v>82</v>
      </c>
    </row>
    <row r="125" spans="1:51" s="13" customFormat="1" ht="12">
      <c r="A125" s="13"/>
      <c r="B125" s="184"/>
      <c r="C125" s="13"/>
      <c r="D125" s="185" t="s">
        <v>139</v>
      </c>
      <c r="E125" s="186" t="s">
        <v>3</v>
      </c>
      <c r="F125" s="187" t="s">
        <v>170</v>
      </c>
      <c r="G125" s="13"/>
      <c r="H125" s="188">
        <v>493.4</v>
      </c>
      <c r="I125" s="189"/>
      <c r="J125" s="13"/>
      <c r="K125" s="13"/>
      <c r="L125" s="184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6" t="s">
        <v>139</v>
      </c>
      <c r="AU125" s="186" t="s">
        <v>82</v>
      </c>
      <c r="AV125" s="13" t="s">
        <v>82</v>
      </c>
      <c r="AW125" s="13" t="s">
        <v>33</v>
      </c>
      <c r="AX125" s="13" t="s">
        <v>72</v>
      </c>
      <c r="AY125" s="186" t="s">
        <v>128</v>
      </c>
    </row>
    <row r="126" spans="1:51" s="13" customFormat="1" ht="12">
      <c r="A126" s="13"/>
      <c r="B126" s="184"/>
      <c r="C126" s="13"/>
      <c r="D126" s="185" t="s">
        <v>139</v>
      </c>
      <c r="E126" s="186" t="s">
        <v>3</v>
      </c>
      <c r="F126" s="187" t="s">
        <v>171</v>
      </c>
      <c r="G126" s="13"/>
      <c r="H126" s="188">
        <v>193.7</v>
      </c>
      <c r="I126" s="189"/>
      <c r="J126" s="13"/>
      <c r="K126" s="13"/>
      <c r="L126" s="184"/>
      <c r="M126" s="190"/>
      <c r="N126" s="191"/>
      <c r="O126" s="191"/>
      <c r="P126" s="191"/>
      <c r="Q126" s="191"/>
      <c r="R126" s="191"/>
      <c r="S126" s="191"/>
      <c r="T126" s="19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6" t="s">
        <v>139</v>
      </c>
      <c r="AU126" s="186" t="s">
        <v>82</v>
      </c>
      <c r="AV126" s="13" t="s">
        <v>82</v>
      </c>
      <c r="AW126" s="13" t="s">
        <v>33</v>
      </c>
      <c r="AX126" s="13" t="s">
        <v>72</v>
      </c>
      <c r="AY126" s="186" t="s">
        <v>128</v>
      </c>
    </row>
    <row r="127" spans="1:51" s="14" customFormat="1" ht="12">
      <c r="A127" s="14"/>
      <c r="B127" s="205"/>
      <c r="C127" s="14"/>
      <c r="D127" s="185" t="s">
        <v>139</v>
      </c>
      <c r="E127" s="206" t="s">
        <v>3</v>
      </c>
      <c r="F127" s="207" t="s">
        <v>172</v>
      </c>
      <c r="G127" s="14"/>
      <c r="H127" s="208">
        <v>687.0999999999999</v>
      </c>
      <c r="I127" s="209"/>
      <c r="J127" s="14"/>
      <c r="K127" s="14"/>
      <c r="L127" s="205"/>
      <c r="M127" s="210"/>
      <c r="N127" s="211"/>
      <c r="O127" s="211"/>
      <c r="P127" s="211"/>
      <c r="Q127" s="211"/>
      <c r="R127" s="211"/>
      <c r="S127" s="211"/>
      <c r="T127" s="21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06" t="s">
        <v>139</v>
      </c>
      <c r="AU127" s="206" t="s">
        <v>82</v>
      </c>
      <c r="AV127" s="14" t="s">
        <v>135</v>
      </c>
      <c r="AW127" s="14" t="s">
        <v>33</v>
      </c>
      <c r="AX127" s="14" t="s">
        <v>80</v>
      </c>
      <c r="AY127" s="206" t="s">
        <v>128</v>
      </c>
    </row>
    <row r="128" spans="1:65" s="2" customFormat="1" ht="33" customHeight="1">
      <c r="A128" s="37"/>
      <c r="B128" s="164"/>
      <c r="C128" s="165" t="s">
        <v>182</v>
      </c>
      <c r="D128" s="165" t="s">
        <v>131</v>
      </c>
      <c r="E128" s="166" t="s">
        <v>183</v>
      </c>
      <c r="F128" s="167" t="s">
        <v>184</v>
      </c>
      <c r="G128" s="168" t="s">
        <v>134</v>
      </c>
      <c r="H128" s="169">
        <v>193.7</v>
      </c>
      <c r="I128" s="170"/>
      <c r="J128" s="171">
        <f>ROUND(I128*H128,2)</f>
        <v>0</v>
      </c>
      <c r="K128" s="172"/>
      <c r="L128" s="38"/>
      <c r="M128" s="173" t="s">
        <v>3</v>
      </c>
      <c r="N128" s="174" t="s">
        <v>43</v>
      </c>
      <c r="O128" s="71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77" t="s">
        <v>135</v>
      </c>
      <c r="AT128" s="177" t="s">
        <v>131</v>
      </c>
      <c r="AU128" s="177" t="s">
        <v>82</v>
      </c>
      <c r="AY128" s="18" t="s">
        <v>128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8" t="s">
        <v>80</v>
      </c>
      <c r="BK128" s="178">
        <f>ROUND(I128*H128,2)</f>
        <v>0</v>
      </c>
      <c r="BL128" s="18" t="s">
        <v>135</v>
      </c>
      <c r="BM128" s="177" t="s">
        <v>185</v>
      </c>
    </row>
    <row r="129" spans="1:47" s="2" customFormat="1" ht="12">
      <c r="A129" s="37"/>
      <c r="B129" s="38"/>
      <c r="C129" s="37"/>
      <c r="D129" s="179" t="s">
        <v>137</v>
      </c>
      <c r="E129" s="37"/>
      <c r="F129" s="180" t="s">
        <v>186</v>
      </c>
      <c r="G129" s="37"/>
      <c r="H129" s="37"/>
      <c r="I129" s="181"/>
      <c r="J129" s="37"/>
      <c r="K129" s="37"/>
      <c r="L129" s="38"/>
      <c r="M129" s="182"/>
      <c r="N129" s="183"/>
      <c r="O129" s="71"/>
      <c r="P129" s="71"/>
      <c r="Q129" s="71"/>
      <c r="R129" s="71"/>
      <c r="S129" s="71"/>
      <c r="T129" s="72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137</v>
      </c>
      <c r="AU129" s="18" t="s">
        <v>82</v>
      </c>
    </row>
    <row r="130" spans="1:51" s="13" customFormat="1" ht="12">
      <c r="A130" s="13"/>
      <c r="B130" s="184"/>
      <c r="C130" s="13"/>
      <c r="D130" s="185" t="s">
        <v>139</v>
      </c>
      <c r="E130" s="186" t="s">
        <v>3</v>
      </c>
      <c r="F130" s="187" t="s">
        <v>187</v>
      </c>
      <c r="G130" s="13"/>
      <c r="H130" s="188">
        <v>40.58</v>
      </c>
      <c r="I130" s="189"/>
      <c r="J130" s="13"/>
      <c r="K130" s="13"/>
      <c r="L130" s="184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6" t="s">
        <v>139</v>
      </c>
      <c r="AU130" s="186" t="s">
        <v>82</v>
      </c>
      <c r="AV130" s="13" t="s">
        <v>82</v>
      </c>
      <c r="AW130" s="13" t="s">
        <v>33</v>
      </c>
      <c r="AX130" s="13" t="s">
        <v>72</v>
      </c>
      <c r="AY130" s="186" t="s">
        <v>128</v>
      </c>
    </row>
    <row r="131" spans="1:51" s="13" customFormat="1" ht="12">
      <c r="A131" s="13"/>
      <c r="B131" s="184"/>
      <c r="C131" s="13"/>
      <c r="D131" s="185" t="s">
        <v>139</v>
      </c>
      <c r="E131" s="186" t="s">
        <v>3</v>
      </c>
      <c r="F131" s="187" t="s">
        <v>188</v>
      </c>
      <c r="G131" s="13"/>
      <c r="H131" s="188">
        <v>41.78</v>
      </c>
      <c r="I131" s="189"/>
      <c r="J131" s="13"/>
      <c r="K131" s="13"/>
      <c r="L131" s="184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139</v>
      </c>
      <c r="AU131" s="186" t="s">
        <v>82</v>
      </c>
      <c r="AV131" s="13" t="s">
        <v>82</v>
      </c>
      <c r="AW131" s="13" t="s">
        <v>33</v>
      </c>
      <c r="AX131" s="13" t="s">
        <v>72</v>
      </c>
      <c r="AY131" s="186" t="s">
        <v>128</v>
      </c>
    </row>
    <row r="132" spans="1:51" s="13" customFormat="1" ht="12">
      <c r="A132" s="13"/>
      <c r="B132" s="184"/>
      <c r="C132" s="13"/>
      <c r="D132" s="185" t="s">
        <v>139</v>
      </c>
      <c r="E132" s="186" t="s">
        <v>3</v>
      </c>
      <c r="F132" s="187" t="s">
        <v>189</v>
      </c>
      <c r="G132" s="13"/>
      <c r="H132" s="188">
        <v>40.4</v>
      </c>
      <c r="I132" s="189"/>
      <c r="J132" s="13"/>
      <c r="K132" s="13"/>
      <c r="L132" s="184"/>
      <c r="M132" s="190"/>
      <c r="N132" s="191"/>
      <c r="O132" s="191"/>
      <c r="P132" s="191"/>
      <c r="Q132" s="191"/>
      <c r="R132" s="191"/>
      <c r="S132" s="191"/>
      <c r="T132" s="19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6" t="s">
        <v>139</v>
      </c>
      <c r="AU132" s="186" t="s">
        <v>82</v>
      </c>
      <c r="AV132" s="13" t="s">
        <v>82</v>
      </c>
      <c r="AW132" s="13" t="s">
        <v>33</v>
      </c>
      <c r="AX132" s="13" t="s">
        <v>72</v>
      </c>
      <c r="AY132" s="186" t="s">
        <v>128</v>
      </c>
    </row>
    <row r="133" spans="1:51" s="13" customFormat="1" ht="12">
      <c r="A133" s="13"/>
      <c r="B133" s="184"/>
      <c r="C133" s="13"/>
      <c r="D133" s="185" t="s">
        <v>139</v>
      </c>
      <c r="E133" s="186" t="s">
        <v>3</v>
      </c>
      <c r="F133" s="187" t="s">
        <v>190</v>
      </c>
      <c r="G133" s="13"/>
      <c r="H133" s="188">
        <v>25.98</v>
      </c>
      <c r="I133" s="189"/>
      <c r="J133" s="13"/>
      <c r="K133" s="13"/>
      <c r="L133" s="184"/>
      <c r="M133" s="190"/>
      <c r="N133" s="191"/>
      <c r="O133" s="191"/>
      <c r="P133" s="191"/>
      <c r="Q133" s="191"/>
      <c r="R133" s="191"/>
      <c r="S133" s="191"/>
      <c r="T133" s="19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6" t="s">
        <v>139</v>
      </c>
      <c r="AU133" s="186" t="s">
        <v>82</v>
      </c>
      <c r="AV133" s="13" t="s">
        <v>82</v>
      </c>
      <c r="AW133" s="13" t="s">
        <v>33</v>
      </c>
      <c r="AX133" s="13" t="s">
        <v>72</v>
      </c>
      <c r="AY133" s="186" t="s">
        <v>128</v>
      </c>
    </row>
    <row r="134" spans="1:51" s="13" customFormat="1" ht="12">
      <c r="A134" s="13"/>
      <c r="B134" s="184"/>
      <c r="C134" s="13"/>
      <c r="D134" s="185" t="s">
        <v>139</v>
      </c>
      <c r="E134" s="186" t="s">
        <v>3</v>
      </c>
      <c r="F134" s="187" t="s">
        <v>191</v>
      </c>
      <c r="G134" s="13"/>
      <c r="H134" s="188">
        <v>2.22</v>
      </c>
      <c r="I134" s="189"/>
      <c r="J134" s="13"/>
      <c r="K134" s="13"/>
      <c r="L134" s="184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6" t="s">
        <v>139</v>
      </c>
      <c r="AU134" s="186" t="s">
        <v>82</v>
      </c>
      <c r="AV134" s="13" t="s">
        <v>82</v>
      </c>
      <c r="AW134" s="13" t="s">
        <v>33</v>
      </c>
      <c r="AX134" s="13" t="s">
        <v>72</v>
      </c>
      <c r="AY134" s="186" t="s">
        <v>128</v>
      </c>
    </row>
    <row r="135" spans="1:51" s="13" customFormat="1" ht="12">
      <c r="A135" s="13"/>
      <c r="B135" s="184"/>
      <c r="C135" s="13"/>
      <c r="D135" s="185" t="s">
        <v>139</v>
      </c>
      <c r="E135" s="186" t="s">
        <v>3</v>
      </c>
      <c r="F135" s="187" t="s">
        <v>192</v>
      </c>
      <c r="G135" s="13"/>
      <c r="H135" s="188">
        <v>42.74</v>
      </c>
      <c r="I135" s="189"/>
      <c r="J135" s="13"/>
      <c r="K135" s="13"/>
      <c r="L135" s="184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139</v>
      </c>
      <c r="AU135" s="186" t="s">
        <v>82</v>
      </c>
      <c r="AV135" s="13" t="s">
        <v>82</v>
      </c>
      <c r="AW135" s="13" t="s">
        <v>33</v>
      </c>
      <c r="AX135" s="13" t="s">
        <v>72</v>
      </c>
      <c r="AY135" s="186" t="s">
        <v>128</v>
      </c>
    </row>
    <row r="136" spans="1:51" s="14" customFormat="1" ht="12">
      <c r="A136" s="14"/>
      <c r="B136" s="205"/>
      <c r="C136" s="14"/>
      <c r="D136" s="185" t="s">
        <v>139</v>
      </c>
      <c r="E136" s="206" t="s">
        <v>3</v>
      </c>
      <c r="F136" s="207" t="s">
        <v>172</v>
      </c>
      <c r="G136" s="14"/>
      <c r="H136" s="208">
        <v>193.7</v>
      </c>
      <c r="I136" s="209"/>
      <c r="J136" s="14"/>
      <c r="K136" s="14"/>
      <c r="L136" s="205"/>
      <c r="M136" s="210"/>
      <c r="N136" s="211"/>
      <c r="O136" s="211"/>
      <c r="P136" s="211"/>
      <c r="Q136" s="211"/>
      <c r="R136" s="211"/>
      <c r="S136" s="211"/>
      <c r="T136" s="21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6" t="s">
        <v>139</v>
      </c>
      <c r="AU136" s="206" t="s">
        <v>82</v>
      </c>
      <c r="AV136" s="14" t="s">
        <v>135</v>
      </c>
      <c r="AW136" s="14" t="s">
        <v>33</v>
      </c>
      <c r="AX136" s="14" t="s">
        <v>80</v>
      </c>
      <c r="AY136" s="206" t="s">
        <v>128</v>
      </c>
    </row>
    <row r="137" spans="1:65" s="2" customFormat="1" ht="16.5" customHeight="1">
      <c r="A137" s="37"/>
      <c r="B137" s="164"/>
      <c r="C137" s="193" t="s">
        <v>193</v>
      </c>
      <c r="D137" s="193" t="s">
        <v>141</v>
      </c>
      <c r="E137" s="194" t="s">
        <v>194</v>
      </c>
      <c r="F137" s="195" t="s">
        <v>195</v>
      </c>
      <c r="G137" s="196" t="s">
        <v>134</v>
      </c>
      <c r="H137" s="197">
        <v>115.899</v>
      </c>
      <c r="I137" s="198"/>
      <c r="J137" s="199">
        <f>ROUND(I137*H137,2)</f>
        <v>0</v>
      </c>
      <c r="K137" s="200"/>
      <c r="L137" s="201"/>
      <c r="M137" s="202" t="s">
        <v>3</v>
      </c>
      <c r="N137" s="203" t="s">
        <v>43</v>
      </c>
      <c r="O137" s="71"/>
      <c r="P137" s="175">
        <f>O137*H137</f>
        <v>0</v>
      </c>
      <c r="Q137" s="175">
        <v>4E-05</v>
      </c>
      <c r="R137" s="175">
        <f>Q137*H137</f>
        <v>0.004635960000000001</v>
      </c>
      <c r="S137" s="175">
        <v>0</v>
      </c>
      <c r="T137" s="17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7" t="s">
        <v>144</v>
      </c>
      <c r="AT137" s="177" t="s">
        <v>141</v>
      </c>
      <c r="AU137" s="177" t="s">
        <v>82</v>
      </c>
      <c r="AY137" s="18" t="s">
        <v>128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8" t="s">
        <v>80</v>
      </c>
      <c r="BK137" s="178">
        <f>ROUND(I137*H137,2)</f>
        <v>0</v>
      </c>
      <c r="BL137" s="18" t="s">
        <v>135</v>
      </c>
      <c r="BM137" s="177" t="s">
        <v>196</v>
      </c>
    </row>
    <row r="138" spans="1:51" s="13" customFormat="1" ht="12">
      <c r="A138" s="13"/>
      <c r="B138" s="184"/>
      <c r="C138" s="13"/>
      <c r="D138" s="185" t="s">
        <v>139</v>
      </c>
      <c r="E138" s="186" t="s">
        <v>3</v>
      </c>
      <c r="F138" s="187" t="s">
        <v>188</v>
      </c>
      <c r="G138" s="13"/>
      <c r="H138" s="188">
        <v>41.78</v>
      </c>
      <c r="I138" s="189"/>
      <c r="J138" s="13"/>
      <c r="K138" s="13"/>
      <c r="L138" s="184"/>
      <c r="M138" s="190"/>
      <c r="N138" s="191"/>
      <c r="O138" s="191"/>
      <c r="P138" s="191"/>
      <c r="Q138" s="191"/>
      <c r="R138" s="191"/>
      <c r="S138" s="191"/>
      <c r="T138" s="19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6" t="s">
        <v>139</v>
      </c>
      <c r="AU138" s="186" t="s">
        <v>82</v>
      </c>
      <c r="AV138" s="13" t="s">
        <v>82</v>
      </c>
      <c r="AW138" s="13" t="s">
        <v>33</v>
      </c>
      <c r="AX138" s="13" t="s">
        <v>72</v>
      </c>
      <c r="AY138" s="186" t="s">
        <v>128</v>
      </c>
    </row>
    <row r="139" spans="1:51" s="13" customFormat="1" ht="12">
      <c r="A139" s="13"/>
      <c r="B139" s="184"/>
      <c r="C139" s="13"/>
      <c r="D139" s="185" t="s">
        <v>139</v>
      </c>
      <c r="E139" s="186" t="s">
        <v>3</v>
      </c>
      <c r="F139" s="187" t="s">
        <v>189</v>
      </c>
      <c r="G139" s="13"/>
      <c r="H139" s="188">
        <v>40.4</v>
      </c>
      <c r="I139" s="189"/>
      <c r="J139" s="13"/>
      <c r="K139" s="13"/>
      <c r="L139" s="184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139</v>
      </c>
      <c r="AU139" s="186" t="s">
        <v>82</v>
      </c>
      <c r="AV139" s="13" t="s">
        <v>82</v>
      </c>
      <c r="AW139" s="13" t="s">
        <v>33</v>
      </c>
      <c r="AX139" s="13" t="s">
        <v>72</v>
      </c>
      <c r="AY139" s="186" t="s">
        <v>128</v>
      </c>
    </row>
    <row r="140" spans="1:51" s="13" customFormat="1" ht="12">
      <c r="A140" s="13"/>
      <c r="B140" s="184"/>
      <c r="C140" s="13"/>
      <c r="D140" s="185" t="s">
        <v>139</v>
      </c>
      <c r="E140" s="186" t="s">
        <v>3</v>
      </c>
      <c r="F140" s="187" t="s">
        <v>190</v>
      </c>
      <c r="G140" s="13"/>
      <c r="H140" s="188">
        <v>25.98</v>
      </c>
      <c r="I140" s="189"/>
      <c r="J140" s="13"/>
      <c r="K140" s="13"/>
      <c r="L140" s="184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6" t="s">
        <v>139</v>
      </c>
      <c r="AU140" s="186" t="s">
        <v>82</v>
      </c>
      <c r="AV140" s="13" t="s">
        <v>82</v>
      </c>
      <c r="AW140" s="13" t="s">
        <v>33</v>
      </c>
      <c r="AX140" s="13" t="s">
        <v>72</v>
      </c>
      <c r="AY140" s="186" t="s">
        <v>128</v>
      </c>
    </row>
    <row r="141" spans="1:51" s="13" customFormat="1" ht="12">
      <c r="A141" s="13"/>
      <c r="B141" s="184"/>
      <c r="C141" s="13"/>
      <c r="D141" s="185" t="s">
        <v>139</v>
      </c>
      <c r="E141" s="186" t="s">
        <v>3</v>
      </c>
      <c r="F141" s="187" t="s">
        <v>191</v>
      </c>
      <c r="G141" s="13"/>
      <c r="H141" s="188">
        <v>2.22</v>
      </c>
      <c r="I141" s="189"/>
      <c r="J141" s="13"/>
      <c r="K141" s="13"/>
      <c r="L141" s="184"/>
      <c r="M141" s="190"/>
      <c r="N141" s="191"/>
      <c r="O141" s="191"/>
      <c r="P141" s="191"/>
      <c r="Q141" s="191"/>
      <c r="R141" s="191"/>
      <c r="S141" s="191"/>
      <c r="T141" s="19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6" t="s">
        <v>139</v>
      </c>
      <c r="AU141" s="186" t="s">
        <v>82</v>
      </c>
      <c r="AV141" s="13" t="s">
        <v>82</v>
      </c>
      <c r="AW141" s="13" t="s">
        <v>33</v>
      </c>
      <c r="AX141" s="13" t="s">
        <v>72</v>
      </c>
      <c r="AY141" s="186" t="s">
        <v>128</v>
      </c>
    </row>
    <row r="142" spans="1:51" s="14" customFormat="1" ht="12">
      <c r="A142" s="14"/>
      <c r="B142" s="205"/>
      <c r="C142" s="14"/>
      <c r="D142" s="185" t="s">
        <v>139</v>
      </c>
      <c r="E142" s="206" t="s">
        <v>3</v>
      </c>
      <c r="F142" s="207" t="s">
        <v>172</v>
      </c>
      <c r="G142" s="14"/>
      <c r="H142" s="208">
        <v>110.38000000000001</v>
      </c>
      <c r="I142" s="209"/>
      <c r="J142" s="14"/>
      <c r="K142" s="14"/>
      <c r="L142" s="205"/>
      <c r="M142" s="210"/>
      <c r="N142" s="211"/>
      <c r="O142" s="211"/>
      <c r="P142" s="211"/>
      <c r="Q142" s="211"/>
      <c r="R142" s="211"/>
      <c r="S142" s="211"/>
      <c r="T142" s="21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6" t="s">
        <v>139</v>
      </c>
      <c r="AU142" s="206" t="s">
        <v>82</v>
      </c>
      <c r="AV142" s="14" t="s">
        <v>135</v>
      </c>
      <c r="AW142" s="14" t="s">
        <v>33</v>
      </c>
      <c r="AX142" s="14" t="s">
        <v>80</v>
      </c>
      <c r="AY142" s="206" t="s">
        <v>128</v>
      </c>
    </row>
    <row r="143" spans="1:51" s="13" customFormat="1" ht="12">
      <c r="A143" s="13"/>
      <c r="B143" s="184"/>
      <c r="C143" s="13"/>
      <c r="D143" s="185" t="s">
        <v>139</v>
      </c>
      <c r="E143" s="13"/>
      <c r="F143" s="187" t="s">
        <v>197</v>
      </c>
      <c r="G143" s="13"/>
      <c r="H143" s="188">
        <v>115.899</v>
      </c>
      <c r="I143" s="189"/>
      <c r="J143" s="13"/>
      <c r="K143" s="13"/>
      <c r="L143" s="184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139</v>
      </c>
      <c r="AU143" s="186" t="s">
        <v>82</v>
      </c>
      <c r="AV143" s="13" t="s">
        <v>82</v>
      </c>
      <c r="AW143" s="13" t="s">
        <v>4</v>
      </c>
      <c r="AX143" s="13" t="s">
        <v>80</v>
      </c>
      <c r="AY143" s="186" t="s">
        <v>128</v>
      </c>
    </row>
    <row r="144" spans="1:65" s="2" customFormat="1" ht="16.5" customHeight="1">
      <c r="A144" s="37"/>
      <c r="B144" s="164"/>
      <c r="C144" s="193" t="s">
        <v>198</v>
      </c>
      <c r="D144" s="193" t="s">
        <v>141</v>
      </c>
      <c r="E144" s="194" t="s">
        <v>199</v>
      </c>
      <c r="F144" s="195" t="s">
        <v>200</v>
      </c>
      <c r="G144" s="196" t="s">
        <v>134</v>
      </c>
      <c r="H144" s="197">
        <v>44.877</v>
      </c>
      <c r="I144" s="198"/>
      <c r="J144" s="199">
        <f>ROUND(I144*H144,2)</f>
        <v>0</v>
      </c>
      <c r="K144" s="200"/>
      <c r="L144" s="201"/>
      <c r="M144" s="202" t="s">
        <v>3</v>
      </c>
      <c r="N144" s="203" t="s">
        <v>43</v>
      </c>
      <c r="O144" s="71"/>
      <c r="P144" s="175">
        <f>O144*H144</f>
        <v>0</v>
      </c>
      <c r="Q144" s="175">
        <v>0.0003</v>
      </c>
      <c r="R144" s="175">
        <f>Q144*H144</f>
        <v>0.0134631</v>
      </c>
      <c r="S144" s="175">
        <v>0</v>
      </c>
      <c r="T144" s="17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7" t="s">
        <v>144</v>
      </c>
      <c r="AT144" s="177" t="s">
        <v>141</v>
      </c>
      <c r="AU144" s="177" t="s">
        <v>82</v>
      </c>
      <c r="AY144" s="18" t="s">
        <v>128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8" t="s">
        <v>80</v>
      </c>
      <c r="BK144" s="178">
        <f>ROUND(I144*H144,2)</f>
        <v>0</v>
      </c>
      <c r="BL144" s="18" t="s">
        <v>135</v>
      </c>
      <c r="BM144" s="177" t="s">
        <v>201</v>
      </c>
    </row>
    <row r="145" spans="1:51" s="13" customFormat="1" ht="12">
      <c r="A145" s="13"/>
      <c r="B145" s="184"/>
      <c r="C145" s="13"/>
      <c r="D145" s="185" t="s">
        <v>139</v>
      </c>
      <c r="E145" s="186" t="s">
        <v>3</v>
      </c>
      <c r="F145" s="187" t="s">
        <v>192</v>
      </c>
      <c r="G145" s="13"/>
      <c r="H145" s="188">
        <v>42.74</v>
      </c>
      <c r="I145" s="189"/>
      <c r="J145" s="13"/>
      <c r="K145" s="13"/>
      <c r="L145" s="184"/>
      <c r="M145" s="190"/>
      <c r="N145" s="191"/>
      <c r="O145" s="191"/>
      <c r="P145" s="191"/>
      <c r="Q145" s="191"/>
      <c r="R145" s="191"/>
      <c r="S145" s="191"/>
      <c r="T145" s="19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6" t="s">
        <v>139</v>
      </c>
      <c r="AU145" s="186" t="s">
        <v>82</v>
      </c>
      <c r="AV145" s="13" t="s">
        <v>82</v>
      </c>
      <c r="AW145" s="13" t="s">
        <v>33</v>
      </c>
      <c r="AX145" s="13" t="s">
        <v>80</v>
      </c>
      <c r="AY145" s="186" t="s">
        <v>128</v>
      </c>
    </row>
    <row r="146" spans="1:51" s="13" customFormat="1" ht="12">
      <c r="A146" s="13"/>
      <c r="B146" s="184"/>
      <c r="C146" s="13"/>
      <c r="D146" s="185" t="s">
        <v>139</v>
      </c>
      <c r="E146" s="13"/>
      <c r="F146" s="187" t="s">
        <v>202</v>
      </c>
      <c r="G146" s="13"/>
      <c r="H146" s="188">
        <v>44.877</v>
      </c>
      <c r="I146" s="189"/>
      <c r="J146" s="13"/>
      <c r="K146" s="13"/>
      <c r="L146" s="184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6" t="s">
        <v>139</v>
      </c>
      <c r="AU146" s="186" t="s">
        <v>82</v>
      </c>
      <c r="AV146" s="13" t="s">
        <v>82</v>
      </c>
      <c r="AW146" s="13" t="s">
        <v>4</v>
      </c>
      <c r="AX146" s="13" t="s">
        <v>80</v>
      </c>
      <c r="AY146" s="186" t="s">
        <v>128</v>
      </c>
    </row>
    <row r="147" spans="1:65" s="2" customFormat="1" ht="16.5" customHeight="1">
      <c r="A147" s="37"/>
      <c r="B147" s="164"/>
      <c r="C147" s="193" t="s">
        <v>203</v>
      </c>
      <c r="D147" s="193" t="s">
        <v>141</v>
      </c>
      <c r="E147" s="194" t="s">
        <v>204</v>
      </c>
      <c r="F147" s="195" t="s">
        <v>205</v>
      </c>
      <c r="G147" s="196" t="s">
        <v>134</v>
      </c>
      <c r="H147" s="197">
        <v>42.609</v>
      </c>
      <c r="I147" s="198"/>
      <c r="J147" s="199">
        <f>ROUND(I147*H147,2)</f>
        <v>0</v>
      </c>
      <c r="K147" s="200"/>
      <c r="L147" s="201"/>
      <c r="M147" s="202" t="s">
        <v>3</v>
      </c>
      <c r="N147" s="203" t="s">
        <v>43</v>
      </c>
      <c r="O147" s="71"/>
      <c r="P147" s="175">
        <f>O147*H147</f>
        <v>0</v>
      </c>
      <c r="Q147" s="175">
        <v>0.0002</v>
      </c>
      <c r="R147" s="175">
        <f>Q147*H147</f>
        <v>0.008521800000000001</v>
      </c>
      <c r="S147" s="175">
        <v>0</v>
      </c>
      <c r="T147" s="17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7" t="s">
        <v>144</v>
      </c>
      <c r="AT147" s="177" t="s">
        <v>141</v>
      </c>
      <c r="AU147" s="177" t="s">
        <v>82</v>
      </c>
      <c r="AY147" s="18" t="s">
        <v>128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8" t="s">
        <v>80</v>
      </c>
      <c r="BK147" s="178">
        <f>ROUND(I147*H147,2)</f>
        <v>0</v>
      </c>
      <c r="BL147" s="18" t="s">
        <v>135</v>
      </c>
      <c r="BM147" s="177" t="s">
        <v>206</v>
      </c>
    </row>
    <row r="148" spans="1:51" s="13" customFormat="1" ht="12">
      <c r="A148" s="13"/>
      <c r="B148" s="184"/>
      <c r="C148" s="13"/>
      <c r="D148" s="185" t="s">
        <v>139</v>
      </c>
      <c r="E148" s="186" t="s">
        <v>3</v>
      </c>
      <c r="F148" s="187" t="s">
        <v>187</v>
      </c>
      <c r="G148" s="13"/>
      <c r="H148" s="188">
        <v>40.58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139</v>
      </c>
      <c r="AU148" s="186" t="s">
        <v>82</v>
      </c>
      <c r="AV148" s="13" t="s">
        <v>82</v>
      </c>
      <c r="AW148" s="13" t="s">
        <v>33</v>
      </c>
      <c r="AX148" s="13" t="s">
        <v>80</v>
      </c>
      <c r="AY148" s="186" t="s">
        <v>128</v>
      </c>
    </row>
    <row r="149" spans="1:51" s="13" customFormat="1" ht="12">
      <c r="A149" s="13"/>
      <c r="B149" s="184"/>
      <c r="C149" s="13"/>
      <c r="D149" s="185" t="s">
        <v>139</v>
      </c>
      <c r="E149" s="13"/>
      <c r="F149" s="187" t="s">
        <v>207</v>
      </c>
      <c r="G149" s="13"/>
      <c r="H149" s="188">
        <v>42.609</v>
      </c>
      <c r="I149" s="189"/>
      <c r="J149" s="13"/>
      <c r="K149" s="13"/>
      <c r="L149" s="184"/>
      <c r="M149" s="190"/>
      <c r="N149" s="191"/>
      <c r="O149" s="191"/>
      <c r="P149" s="191"/>
      <c r="Q149" s="191"/>
      <c r="R149" s="191"/>
      <c r="S149" s="191"/>
      <c r="T149" s="19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6" t="s">
        <v>139</v>
      </c>
      <c r="AU149" s="186" t="s">
        <v>82</v>
      </c>
      <c r="AV149" s="13" t="s">
        <v>82</v>
      </c>
      <c r="AW149" s="13" t="s">
        <v>4</v>
      </c>
      <c r="AX149" s="13" t="s">
        <v>80</v>
      </c>
      <c r="AY149" s="186" t="s">
        <v>128</v>
      </c>
    </row>
    <row r="150" spans="1:65" s="2" customFormat="1" ht="16.5" customHeight="1">
      <c r="A150" s="37"/>
      <c r="B150" s="164"/>
      <c r="C150" s="165" t="s">
        <v>208</v>
      </c>
      <c r="D150" s="165" t="s">
        <v>131</v>
      </c>
      <c r="E150" s="166" t="s">
        <v>209</v>
      </c>
      <c r="F150" s="167" t="s">
        <v>210</v>
      </c>
      <c r="G150" s="168" t="s">
        <v>167</v>
      </c>
      <c r="H150" s="169">
        <v>687.1</v>
      </c>
      <c r="I150" s="170"/>
      <c r="J150" s="171">
        <f>ROUND(I150*H150,2)</f>
        <v>0</v>
      </c>
      <c r="K150" s="172"/>
      <c r="L150" s="38"/>
      <c r="M150" s="173" t="s">
        <v>3</v>
      </c>
      <c r="N150" s="174" t="s">
        <v>43</v>
      </c>
      <c r="O150" s="71"/>
      <c r="P150" s="175">
        <f>O150*H150</f>
        <v>0</v>
      </c>
      <c r="Q150" s="175">
        <v>0.0003</v>
      </c>
      <c r="R150" s="175">
        <f>Q150*H150</f>
        <v>0.20612999999999998</v>
      </c>
      <c r="S150" s="175">
        <v>0</v>
      </c>
      <c r="T150" s="17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7" t="s">
        <v>135</v>
      </c>
      <c r="AT150" s="177" t="s">
        <v>131</v>
      </c>
      <c r="AU150" s="177" t="s">
        <v>82</v>
      </c>
      <c r="AY150" s="18" t="s">
        <v>128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8" t="s">
        <v>80</v>
      </c>
      <c r="BK150" s="178">
        <f>ROUND(I150*H150,2)</f>
        <v>0</v>
      </c>
      <c r="BL150" s="18" t="s">
        <v>135</v>
      </c>
      <c r="BM150" s="177" t="s">
        <v>211</v>
      </c>
    </row>
    <row r="151" spans="1:47" s="2" customFormat="1" ht="12">
      <c r="A151" s="37"/>
      <c r="B151" s="38"/>
      <c r="C151" s="37"/>
      <c r="D151" s="179" t="s">
        <v>137</v>
      </c>
      <c r="E151" s="37"/>
      <c r="F151" s="180" t="s">
        <v>212</v>
      </c>
      <c r="G151" s="37"/>
      <c r="H151" s="37"/>
      <c r="I151" s="181"/>
      <c r="J151" s="37"/>
      <c r="K151" s="37"/>
      <c r="L151" s="38"/>
      <c r="M151" s="182"/>
      <c r="N151" s="183"/>
      <c r="O151" s="71"/>
      <c r="P151" s="71"/>
      <c r="Q151" s="71"/>
      <c r="R151" s="71"/>
      <c r="S151" s="71"/>
      <c r="T151" s="72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8" t="s">
        <v>137</v>
      </c>
      <c r="AU151" s="18" t="s">
        <v>82</v>
      </c>
    </row>
    <row r="152" spans="1:51" s="13" customFormat="1" ht="12">
      <c r="A152" s="13"/>
      <c r="B152" s="184"/>
      <c r="C152" s="13"/>
      <c r="D152" s="185" t="s">
        <v>139</v>
      </c>
      <c r="E152" s="186" t="s">
        <v>3</v>
      </c>
      <c r="F152" s="187" t="s">
        <v>170</v>
      </c>
      <c r="G152" s="13"/>
      <c r="H152" s="188">
        <v>493.4</v>
      </c>
      <c r="I152" s="189"/>
      <c r="J152" s="13"/>
      <c r="K152" s="13"/>
      <c r="L152" s="184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6" t="s">
        <v>139</v>
      </c>
      <c r="AU152" s="186" t="s">
        <v>82</v>
      </c>
      <c r="AV152" s="13" t="s">
        <v>82</v>
      </c>
      <c r="AW152" s="13" t="s">
        <v>33</v>
      </c>
      <c r="AX152" s="13" t="s">
        <v>72</v>
      </c>
      <c r="AY152" s="186" t="s">
        <v>128</v>
      </c>
    </row>
    <row r="153" spans="1:51" s="13" customFormat="1" ht="12">
      <c r="A153" s="13"/>
      <c r="B153" s="184"/>
      <c r="C153" s="13"/>
      <c r="D153" s="185" t="s">
        <v>139</v>
      </c>
      <c r="E153" s="186" t="s">
        <v>3</v>
      </c>
      <c r="F153" s="187" t="s">
        <v>171</v>
      </c>
      <c r="G153" s="13"/>
      <c r="H153" s="188">
        <v>193.7</v>
      </c>
      <c r="I153" s="189"/>
      <c r="J153" s="13"/>
      <c r="K153" s="13"/>
      <c r="L153" s="184"/>
      <c r="M153" s="190"/>
      <c r="N153" s="191"/>
      <c r="O153" s="191"/>
      <c r="P153" s="191"/>
      <c r="Q153" s="191"/>
      <c r="R153" s="191"/>
      <c r="S153" s="191"/>
      <c r="T153" s="19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6" t="s">
        <v>139</v>
      </c>
      <c r="AU153" s="186" t="s">
        <v>82</v>
      </c>
      <c r="AV153" s="13" t="s">
        <v>82</v>
      </c>
      <c r="AW153" s="13" t="s">
        <v>33</v>
      </c>
      <c r="AX153" s="13" t="s">
        <v>72</v>
      </c>
      <c r="AY153" s="186" t="s">
        <v>128</v>
      </c>
    </row>
    <row r="154" spans="1:51" s="14" customFormat="1" ht="12">
      <c r="A154" s="14"/>
      <c r="B154" s="205"/>
      <c r="C154" s="14"/>
      <c r="D154" s="185" t="s">
        <v>139</v>
      </c>
      <c r="E154" s="206" t="s">
        <v>3</v>
      </c>
      <c r="F154" s="207" t="s">
        <v>172</v>
      </c>
      <c r="G154" s="14"/>
      <c r="H154" s="208">
        <v>687.0999999999999</v>
      </c>
      <c r="I154" s="209"/>
      <c r="J154" s="14"/>
      <c r="K154" s="14"/>
      <c r="L154" s="205"/>
      <c r="M154" s="210"/>
      <c r="N154" s="211"/>
      <c r="O154" s="211"/>
      <c r="P154" s="211"/>
      <c r="Q154" s="211"/>
      <c r="R154" s="211"/>
      <c r="S154" s="211"/>
      <c r="T154" s="21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6" t="s">
        <v>139</v>
      </c>
      <c r="AU154" s="206" t="s">
        <v>82</v>
      </c>
      <c r="AV154" s="14" t="s">
        <v>135</v>
      </c>
      <c r="AW154" s="14" t="s">
        <v>33</v>
      </c>
      <c r="AX154" s="14" t="s">
        <v>80</v>
      </c>
      <c r="AY154" s="206" t="s">
        <v>128</v>
      </c>
    </row>
    <row r="155" spans="1:65" s="2" customFormat="1" ht="37.8" customHeight="1">
      <c r="A155" s="37"/>
      <c r="B155" s="164"/>
      <c r="C155" s="165" t="s">
        <v>9</v>
      </c>
      <c r="D155" s="165" t="s">
        <v>131</v>
      </c>
      <c r="E155" s="166" t="s">
        <v>213</v>
      </c>
      <c r="F155" s="167" t="s">
        <v>214</v>
      </c>
      <c r="G155" s="168" t="s">
        <v>167</v>
      </c>
      <c r="H155" s="169">
        <v>493.4</v>
      </c>
      <c r="I155" s="170"/>
      <c r="J155" s="171">
        <f>ROUND(I155*H155,2)</f>
        <v>0</v>
      </c>
      <c r="K155" s="172"/>
      <c r="L155" s="38"/>
      <c r="M155" s="173" t="s">
        <v>3</v>
      </c>
      <c r="N155" s="174" t="s">
        <v>43</v>
      </c>
      <c r="O155" s="71"/>
      <c r="P155" s="175">
        <f>O155*H155</f>
        <v>0</v>
      </c>
      <c r="Q155" s="175">
        <v>0.0116</v>
      </c>
      <c r="R155" s="175">
        <f>Q155*H155</f>
        <v>5.723439999999999</v>
      </c>
      <c r="S155" s="175">
        <v>0</v>
      </c>
      <c r="T155" s="17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7" t="s">
        <v>135</v>
      </c>
      <c r="AT155" s="177" t="s">
        <v>131</v>
      </c>
      <c r="AU155" s="177" t="s">
        <v>82</v>
      </c>
      <c r="AY155" s="18" t="s">
        <v>128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8" t="s">
        <v>80</v>
      </c>
      <c r="BK155" s="178">
        <f>ROUND(I155*H155,2)</f>
        <v>0</v>
      </c>
      <c r="BL155" s="18" t="s">
        <v>135</v>
      </c>
      <c r="BM155" s="177" t="s">
        <v>215</v>
      </c>
    </row>
    <row r="156" spans="1:47" s="2" customFormat="1" ht="12">
      <c r="A156" s="37"/>
      <c r="B156" s="38"/>
      <c r="C156" s="37"/>
      <c r="D156" s="179" t="s">
        <v>137</v>
      </c>
      <c r="E156" s="37"/>
      <c r="F156" s="180" t="s">
        <v>216</v>
      </c>
      <c r="G156" s="37"/>
      <c r="H156" s="37"/>
      <c r="I156" s="181"/>
      <c r="J156" s="37"/>
      <c r="K156" s="37"/>
      <c r="L156" s="38"/>
      <c r="M156" s="182"/>
      <c r="N156" s="183"/>
      <c r="O156" s="71"/>
      <c r="P156" s="71"/>
      <c r="Q156" s="71"/>
      <c r="R156" s="71"/>
      <c r="S156" s="71"/>
      <c r="T156" s="72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137</v>
      </c>
      <c r="AU156" s="18" t="s">
        <v>82</v>
      </c>
    </row>
    <row r="157" spans="1:51" s="13" customFormat="1" ht="12">
      <c r="A157" s="13"/>
      <c r="B157" s="184"/>
      <c r="C157" s="13"/>
      <c r="D157" s="185" t="s">
        <v>139</v>
      </c>
      <c r="E157" s="186" t="s">
        <v>3</v>
      </c>
      <c r="F157" s="187" t="s">
        <v>170</v>
      </c>
      <c r="G157" s="13"/>
      <c r="H157" s="188">
        <v>493.4</v>
      </c>
      <c r="I157" s="189"/>
      <c r="J157" s="13"/>
      <c r="K157" s="13"/>
      <c r="L157" s="184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6" t="s">
        <v>139</v>
      </c>
      <c r="AU157" s="186" t="s">
        <v>82</v>
      </c>
      <c r="AV157" s="13" t="s">
        <v>82</v>
      </c>
      <c r="AW157" s="13" t="s">
        <v>33</v>
      </c>
      <c r="AX157" s="13" t="s">
        <v>80</v>
      </c>
      <c r="AY157" s="186" t="s">
        <v>128</v>
      </c>
    </row>
    <row r="158" spans="1:65" s="2" customFormat="1" ht="16.5" customHeight="1">
      <c r="A158" s="37"/>
      <c r="B158" s="164"/>
      <c r="C158" s="193" t="s">
        <v>217</v>
      </c>
      <c r="D158" s="193" t="s">
        <v>141</v>
      </c>
      <c r="E158" s="194" t="s">
        <v>218</v>
      </c>
      <c r="F158" s="195" t="s">
        <v>219</v>
      </c>
      <c r="G158" s="196" t="s">
        <v>167</v>
      </c>
      <c r="H158" s="197">
        <v>518.07</v>
      </c>
      <c r="I158" s="198"/>
      <c r="J158" s="199">
        <f>ROUND(I158*H158,2)</f>
        <v>0</v>
      </c>
      <c r="K158" s="200"/>
      <c r="L158" s="201"/>
      <c r="M158" s="202" t="s">
        <v>3</v>
      </c>
      <c r="N158" s="203" t="s">
        <v>43</v>
      </c>
      <c r="O158" s="71"/>
      <c r="P158" s="175">
        <f>O158*H158</f>
        <v>0</v>
      </c>
      <c r="Q158" s="175">
        <v>0.018</v>
      </c>
      <c r="R158" s="175">
        <f>Q158*H158</f>
        <v>9.32526</v>
      </c>
      <c r="S158" s="175">
        <v>0</v>
      </c>
      <c r="T158" s="17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7" t="s">
        <v>144</v>
      </c>
      <c r="AT158" s="177" t="s">
        <v>141</v>
      </c>
      <c r="AU158" s="177" t="s">
        <v>82</v>
      </c>
      <c r="AY158" s="18" t="s">
        <v>128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8" t="s">
        <v>80</v>
      </c>
      <c r="BK158" s="178">
        <f>ROUND(I158*H158,2)</f>
        <v>0</v>
      </c>
      <c r="BL158" s="18" t="s">
        <v>135</v>
      </c>
      <c r="BM158" s="177" t="s">
        <v>220</v>
      </c>
    </row>
    <row r="159" spans="1:51" s="13" customFormat="1" ht="12">
      <c r="A159" s="13"/>
      <c r="B159" s="184"/>
      <c r="C159" s="13"/>
      <c r="D159" s="185" t="s">
        <v>139</v>
      </c>
      <c r="E159" s="13"/>
      <c r="F159" s="187" t="s">
        <v>221</v>
      </c>
      <c r="G159" s="13"/>
      <c r="H159" s="188">
        <v>518.07</v>
      </c>
      <c r="I159" s="189"/>
      <c r="J159" s="13"/>
      <c r="K159" s="13"/>
      <c r="L159" s="184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139</v>
      </c>
      <c r="AU159" s="186" t="s">
        <v>82</v>
      </c>
      <c r="AV159" s="13" t="s">
        <v>82</v>
      </c>
      <c r="AW159" s="13" t="s">
        <v>4</v>
      </c>
      <c r="AX159" s="13" t="s">
        <v>80</v>
      </c>
      <c r="AY159" s="186" t="s">
        <v>128</v>
      </c>
    </row>
    <row r="160" spans="1:65" s="2" customFormat="1" ht="37.8" customHeight="1">
      <c r="A160" s="37"/>
      <c r="B160" s="164"/>
      <c r="C160" s="165" t="s">
        <v>222</v>
      </c>
      <c r="D160" s="165" t="s">
        <v>131</v>
      </c>
      <c r="E160" s="166" t="s">
        <v>223</v>
      </c>
      <c r="F160" s="167" t="s">
        <v>224</v>
      </c>
      <c r="G160" s="168" t="s">
        <v>167</v>
      </c>
      <c r="H160" s="169">
        <v>28.8</v>
      </c>
      <c r="I160" s="170"/>
      <c r="J160" s="171">
        <f>ROUND(I160*H160,2)</f>
        <v>0</v>
      </c>
      <c r="K160" s="172"/>
      <c r="L160" s="38"/>
      <c r="M160" s="173" t="s">
        <v>3</v>
      </c>
      <c r="N160" s="174" t="s">
        <v>43</v>
      </c>
      <c r="O160" s="71"/>
      <c r="P160" s="175">
        <f>O160*H160</f>
        <v>0</v>
      </c>
      <c r="Q160" s="175">
        <v>0.00777</v>
      </c>
      <c r="R160" s="175">
        <f>Q160*H160</f>
        <v>0.223776</v>
      </c>
      <c r="S160" s="175">
        <v>0</v>
      </c>
      <c r="T160" s="17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7" t="s">
        <v>135</v>
      </c>
      <c r="AT160" s="177" t="s">
        <v>131</v>
      </c>
      <c r="AU160" s="177" t="s">
        <v>82</v>
      </c>
      <c r="AY160" s="18" t="s">
        <v>128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8" t="s">
        <v>80</v>
      </c>
      <c r="BK160" s="178">
        <f>ROUND(I160*H160,2)</f>
        <v>0</v>
      </c>
      <c r="BL160" s="18" t="s">
        <v>135</v>
      </c>
      <c r="BM160" s="177" t="s">
        <v>225</v>
      </c>
    </row>
    <row r="161" spans="1:47" s="2" customFormat="1" ht="12">
      <c r="A161" s="37"/>
      <c r="B161" s="38"/>
      <c r="C161" s="37"/>
      <c r="D161" s="179" t="s">
        <v>137</v>
      </c>
      <c r="E161" s="37"/>
      <c r="F161" s="180" t="s">
        <v>226</v>
      </c>
      <c r="G161" s="37"/>
      <c r="H161" s="37"/>
      <c r="I161" s="181"/>
      <c r="J161" s="37"/>
      <c r="K161" s="37"/>
      <c r="L161" s="38"/>
      <c r="M161" s="182"/>
      <c r="N161" s="183"/>
      <c r="O161" s="71"/>
      <c r="P161" s="71"/>
      <c r="Q161" s="71"/>
      <c r="R161" s="71"/>
      <c r="S161" s="71"/>
      <c r="T161" s="72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8" t="s">
        <v>137</v>
      </c>
      <c r="AU161" s="18" t="s">
        <v>82</v>
      </c>
    </row>
    <row r="162" spans="1:51" s="13" customFormat="1" ht="12">
      <c r="A162" s="13"/>
      <c r="B162" s="184"/>
      <c r="C162" s="13"/>
      <c r="D162" s="185" t="s">
        <v>139</v>
      </c>
      <c r="E162" s="186" t="s">
        <v>3</v>
      </c>
      <c r="F162" s="187" t="s">
        <v>227</v>
      </c>
      <c r="G162" s="13"/>
      <c r="H162" s="188">
        <v>28.8</v>
      </c>
      <c r="I162" s="189"/>
      <c r="J162" s="13"/>
      <c r="K162" s="13"/>
      <c r="L162" s="184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139</v>
      </c>
      <c r="AU162" s="186" t="s">
        <v>82</v>
      </c>
      <c r="AV162" s="13" t="s">
        <v>82</v>
      </c>
      <c r="AW162" s="13" t="s">
        <v>33</v>
      </c>
      <c r="AX162" s="13" t="s">
        <v>80</v>
      </c>
      <c r="AY162" s="186" t="s">
        <v>128</v>
      </c>
    </row>
    <row r="163" spans="1:65" s="2" customFormat="1" ht="16.5" customHeight="1">
      <c r="A163" s="37"/>
      <c r="B163" s="164"/>
      <c r="C163" s="193" t="s">
        <v>228</v>
      </c>
      <c r="D163" s="193" t="s">
        <v>141</v>
      </c>
      <c r="E163" s="194" t="s">
        <v>229</v>
      </c>
      <c r="F163" s="195" t="s">
        <v>230</v>
      </c>
      <c r="G163" s="196" t="s">
        <v>167</v>
      </c>
      <c r="H163" s="197">
        <v>30.24</v>
      </c>
      <c r="I163" s="198"/>
      <c r="J163" s="199">
        <f>ROUND(I163*H163,2)</f>
        <v>0</v>
      </c>
      <c r="K163" s="200"/>
      <c r="L163" s="201"/>
      <c r="M163" s="202" t="s">
        <v>3</v>
      </c>
      <c r="N163" s="203" t="s">
        <v>43</v>
      </c>
      <c r="O163" s="71"/>
      <c r="P163" s="175">
        <f>O163*H163</f>
        <v>0</v>
      </c>
      <c r="Q163" s="175">
        <v>0.002</v>
      </c>
      <c r="R163" s="175">
        <f>Q163*H163</f>
        <v>0.06048</v>
      </c>
      <c r="S163" s="175">
        <v>0</v>
      </c>
      <c r="T163" s="17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7" t="s">
        <v>144</v>
      </c>
      <c r="AT163" s="177" t="s">
        <v>141</v>
      </c>
      <c r="AU163" s="177" t="s">
        <v>82</v>
      </c>
      <c r="AY163" s="18" t="s">
        <v>128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8" t="s">
        <v>80</v>
      </c>
      <c r="BK163" s="178">
        <f>ROUND(I163*H163,2)</f>
        <v>0</v>
      </c>
      <c r="BL163" s="18" t="s">
        <v>135</v>
      </c>
      <c r="BM163" s="177" t="s">
        <v>231</v>
      </c>
    </row>
    <row r="164" spans="1:51" s="13" customFormat="1" ht="12">
      <c r="A164" s="13"/>
      <c r="B164" s="184"/>
      <c r="C164" s="13"/>
      <c r="D164" s="185" t="s">
        <v>139</v>
      </c>
      <c r="E164" s="13"/>
      <c r="F164" s="187" t="s">
        <v>232</v>
      </c>
      <c r="G164" s="13"/>
      <c r="H164" s="188">
        <v>30.24</v>
      </c>
      <c r="I164" s="189"/>
      <c r="J164" s="13"/>
      <c r="K164" s="13"/>
      <c r="L164" s="184"/>
      <c r="M164" s="190"/>
      <c r="N164" s="191"/>
      <c r="O164" s="191"/>
      <c r="P164" s="191"/>
      <c r="Q164" s="191"/>
      <c r="R164" s="191"/>
      <c r="S164" s="191"/>
      <c r="T164" s="19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6" t="s">
        <v>139</v>
      </c>
      <c r="AU164" s="186" t="s">
        <v>82</v>
      </c>
      <c r="AV164" s="13" t="s">
        <v>82</v>
      </c>
      <c r="AW164" s="13" t="s">
        <v>4</v>
      </c>
      <c r="AX164" s="13" t="s">
        <v>80</v>
      </c>
      <c r="AY164" s="186" t="s">
        <v>128</v>
      </c>
    </row>
    <row r="165" spans="1:65" s="2" customFormat="1" ht="37.8" customHeight="1">
      <c r="A165" s="37"/>
      <c r="B165" s="164"/>
      <c r="C165" s="165" t="s">
        <v>233</v>
      </c>
      <c r="D165" s="165" t="s">
        <v>131</v>
      </c>
      <c r="E165" s="166" t="s">
        <v>234</v>
      </c>
      <c r="F165" s="167" t="s">
        <v>235</v>
      </c>
      <c r="G165" s="168" t="s">
        <v>134</v>
      </c>
      <c r="H165" s="169">
        <v>193.7</v>
      </c>
      <c r="I165" s="170"/>
      <c r="J165" s="171">
        <f>ROUND(I165*H165,2)</f>
        <v>0</v>
      </c>
      <c r="K165" s="172"/>
      <c r="L165" s="38"/>
      <c r="M165" s="173" t="s">
        <v>3</v>
      </c>
      <c r="N165" s="174" t="s">
        <v>43</v>
      </c>
      <c r="O165" s="71"/>
      <c r="P165" s="175">
        <f>O165*H165</f>
        <v>0</v>
      </c>
      <c r="Q165" s="175">
        <v>0.00176</v>
      </c>
      <c r="R165" s="175">
        <f>Q165*H165</f>
        <v>0.340912</v>
      </c>
      <c r="S165" s="175">
        <v>0</v>
      </c>
      <c r="T165" s="17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7" t="s">
        <v>135</v>
      </c>
      <c r="AT165" s="177" t="s">
        <v>131</v>
      </c>
      <c r="AU165" s="177" t="s">
        <v>82</v>
      </c>
      <c r="AY165" s="18" t="s">
        <v>128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8" t="s">
        <v>80</v>
      </c>
      <c r="BK165" s="178">
        <f>ROUND(I165*H165,2)</f>
        <v>0</v>
      </c>
      <c r="BL165" s="18" t="s">
        <v>135</v>
      </c>
      <c r="BM165" s="177" t="s">
        <v>236</v>
      </c>
    </row>
    <row r="166" spans="1:47" s="2" customFormat="1" ht="12">
      <c r="A166" s="37"/>
      <c r="B166" s="38"/>
      <c r="C166" s="37"/>
      <c r="D166" s="179" t="s">
        <v>137</v>
      </c>
      <c r="E166" s="37"/>
      <c r="F166" s="180" t="s">
        <v>237</v>
      </c>
      <c r="G166" s="37"/>
      <c r="H166" s="37"/>
      <c r="I166" s="181"/>
      <c r="J166" s="37"/>
      <c r="K166" s="37"/>
      <c r="L166" s="38"/>
      <c r="M166" s="182"/>
      <c r="N166" s="183"/>
      <c r="O166" s="71"/>
      <c r="P166" s="71"/>
      <c r="Q166" s="71"/>
      <c r="R166" s="71"/>
      <c r="S166" s="71"/>
      <c r="T166" s="72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137</v>
      </c>
      <c r="AU166" s="18" t="s">
        <v>82</v>
      </c>
    </row>
    <row r="167" spans="1:51" s="13" customFormat="1" ht="12">
      <c r="A167" s="13"/>
      <c r="B167" s="184"/>
      <c r="C167" s="13"/>
      <c r="D167" s="185" t="s">
        <v>139</v>
      </c>
      <c r="E167" s="186" t="s">
        <v>3</v>
      </c>
      <c r="F167" s="187" t="s">
        <v>187</v>
      </c>
      <c r="G167" s="13"/>
      <c r="H167" s="188">
        <v>40.58</v>
      </c>
      <c r="I167" s="189"/>
      <c r="J167" s="13"/>
      <c r="K167" s="13"/>
      <c r="L167" s="184"/>
      <c r="M167" s="190"/>
      <c r="N167" s="191"/>
      <c r="O167" s="191"/>
      <c r="P167" s="191"/>
      <c r="Q167" s="191"/>
      <c r="R167" s="191"/>
      <c r="S167" s="191"/>
      <c r="T167" s="19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6" t="s">
        <v>139</v>
      </c>
      <c r="AU167" s="186" t="s">
        <v>82</v>
      </c>
      <c r="AV167" s="13" t="s">
        <v>82</v>
      </c>
      <c r="AW167" s="13" t="s">
        <v>33</v>
      </c>
      <c r="AX167" s="13" t="s">
        <v>72</v>
      </c>
      <c r="AY167" s="186" t="s">
        <v>128</v>
      </c>
    </row>
    <row r="168" spans="1:51" s="13" customFormat="1" ht="12">
      <c r="A168" s="13"/>
      <c r="B168" s="184"/>
      <c r="C168" s="13"/>
      <c r="D168" s="185" t="s">
        <v>139</v>
      </c>
      <c r="E168" s="186" t="s">
        <v>3</v>
      </c>
      <c r="F168" s="187" t="s">
        <v>188</v>
      </c>
      <c r="G168" s="13"/>
      <c r="H168" s="188">
        <v>41.78</v>
      </c>
      <c r="I168" s="189"/>
      <c r="J168" s="13"/>
      <c r="K168" s="13"/>
      <c r="L168" s="184"/>
      <c r="M168" s="190"/>
      <c r="N168" s="191"/>
      <c r="O168" s="191"/>
      <c r="P168" s="191"/>
      <c r="Q168" s="191"/>
      <c r="R168" s="191"/>
      <c r="S168" s="191"/>
      <c r="T168" s="19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6" t="s">
        <v>139</v>
      </c>
      <c r="AU168" s="186" t="s">
        <v>82</v>
      </c>
      <c r="AV168" s="13" t="s">
        <v>82</v>
      </c>
      <c r="AW168" s="13" t="s">
        <v>33</v>
      </c>
      <c r="AX168" s="13" t="s">
        <v>72</v>
      </c>
      <c r="AY168" s="186" t="s">
        <v>128</v>
      </c>
    </row>
    <row r="169" spans="1:51" s="13" customFormat="1" ht="12">
      <c r="A169" s="13"/>
      <c r="B169" s="184"/>
      <c r="C169" s="13"/>
      <c r="D169" s="185" t="s">
        <v>139</v>
      </c>
      <c r="E169" s="186" t="s">
        <v>3</v>
      </c>
      <c r="F169" s="187" t="s">
        <v>189</v>
      </c>
      <c r="G169" s="13"/>
      <c r="H169" s="188">
        <v>40.4</v>
      </c>
      <c r="I169" s="189"/>
      <c r="J169" s="13"/>
      <c r="K169" s="13"/>
      <c r="L169" s="184"/>
      <c r="M169" s="190"/>
      <c r="N169" s="191"/>
      <c r="O169" s="191"/>
      <c r="P169" s="191"/>
      <c r="Q169" s="191"/>
      <c r="R169" s="191"/>
      <c r="S169" s="191"/>
      <c r="T169" s="19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6" t="s">
        <v>139</v>
      </c>
      <c r="AU169" s="186" t="s">
        <v>82</v>
      </c>
      <c r="AV169" s="13" t="s">
        <v>82</v>
      </c>
      <c r="AW169" s="13" t="s">
        <v>33</v>
      </c>
      <c r="AX169" s="13" t="s">
        <v>72</v>
      </c>
      <c r="AY169" s="186" t="s">
        <v>128</v>
      </c>
    </row>
    <row r="170" spans="1:51" s="13" customFormat="1" ht="12">
      <c r="A170" s="13"/>
      <c r="B170" s="184"/>
      <c r="C170" s="13"/>
      <c r="D170" s="185" t="s">
        <v>139</v>
      </c>
      <c r="E170" s="186" t="s">
        <v>3</v>
      </c>
      <c r="F170" s="187" t="s">
        <v>190</v>
      </c>
      <c r="G170" s="13"/>
      <c r="H170" s="188">
        <v>25.98</v>
      </c>
      <c r="I170" s="189"/>
      <c r="J170" s="13"/>
      <c r="K170" s="13"/>
      <c r="L170" s="184"/>
      <c r="M170" s="190"/>
      <c r="N170" s="191"/>
      <c r="O170" s="191"/>
      <c r="P170" s="191"/>
      <c r="Q170" s="191"/>
      <c r="R170" s="191"/>
      <c r="S170" s="191"/>
      <c r="T170" s="19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6" t="s">
        <v>139</v>
      </c>
      <c r="AU170" s="186" t="s">
        <v>82</v>
      </c>
      <c r="AV170" s="13" t="s">
        <v>82</v>
      </c>
      <c r="AW170" s="13" t="s">
        <v>33</v>
      </c>
      <c r="AX170" s="13" t="s">
        <v>72</v>
      </c>
      <c r="AY170" s="186" t="s">
        <v>128</v>
      </c>
    </row>
    <row r="171" spans="1:51" s="13" customFormat="1" ht="12">
      <c r="A171" s="13"/>
      <c r="B171" s="184"/>
      <c r="C171" s="13"/>
      <c r="D171" s="185" t="s">
        <v>139</v>
      </c>
      <c r="E171" s="186" t="s">
        <v>3</v>
      </c>
      <c r="F171" s="187" t="s">
        <v>191</v>
      </c>
      <c r="G171" s="13"/>
      <c r="H171" s="188">
        <v>2.22</v>
      </c>
      <c r="I171" s="189"/>
      <c r="J171" s="13"/>
      <c r="K171" s="13"/>
      <c r="L171" s="184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6" t="s">
        <v>139</v>
      </c>
      <c r="AU171" s="186" t="s">
        <v>82</v>
      </c>
      <c r="AV171" s="13" t="s">
        <v>82</v>
      </c>
      <c r="AW171" s="13" t="s">
        <v>33</v>
      </c>
      <c r="AX171" s="13" t="s">
        <v>72</v>
      </c>
      <c r="AY171" s="186" t="s">
        <v>128</v>
      </c>
    </row>
    <row r="172" spans="1:51" s="13" customFormat="1" ht="12">
      <c r="A172" s="13"/>
      <c r="B172" s="184"/>
      <c r="C172" s="13"/>
      <c r="D172" s="185" t="s">
        <v>139</v>
      </c>
      <c r="E172" s="186" t="s">
        <v>3</v>
      </c>
      <c r="F172" s="187" t="s">
        <v>192</v>
      </c>
      <c r="G172" s="13"/>
      <c r="H172" s="188">
        <v>42.74</v>
      </c>
      <c r="I172" s="189"/>
      <c r="J172" s="13"/>
      <c r="K172" s="13"/>
      <c r="L172" s="184"/>
      <c r="M172" s="190"/>
      <c r="N172" s="191"/>
      <c r="O172" s="191"/>
      <c r="P172" s="191"/>
      <c r="Q172" s="191"/>
      <c r="R172" s="191"/>
      <c r="S172" s="191"/>
      <c r="T172" s="19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6" t="s">
        <v>139</v>
      </c>
      <c r="AU172" s="186" t="s">
        <v>82</v>
      </c>
      <c r="AV172" s="13" t="s">
        <v>82</v>
      </c>
      <c r="AW172" s="13" t="s">
        <v>33</v>
      </c>
      <c r="AX172" s="13" t="s">
        <v>72</v>
      </c>
      <c r="AY172" s="186" t="s">
        <v>128</v>
      </c>
    </row>
    <row r="173" spans="1:51" s="14" customFormat="1" ht="12">
      <c r="A173" s="14"/>
      <c r="B173" s="205"/>
      <c r="C173" s="14"/>
      <c r="D173" s="185" t="s">
        <v>139</v>
      </c>
      <c r="E173" s="206" t="s">
        <v>3</v>
      </c>
      <c r="F173" s="207" t="s">
        <v>172</v>
      </c>
      <c r="G173" s="14"/>
      <c r="H173" s="208">
        <v>193.7</v>
      </c>
      <c r="I173" s="209"/>
      <c r="J173" s="14"/>
      <c r="K173" s="14"/>
      <c r="L173" s="205"/>
      <c r="M173" s="210"/>
      <c r="N173" s="211"/>
      <c r="O173" s="211"/>
      <c r="P173" s="211"/>
      <c r="Q173" s="211"/>
      <c r="R173" s="211"/>
      <c r="S173" s="211"/>
      <c r="T173" s="21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6" t="s">
        <v>139</v>
      </c>
      <c r="AU173" s="206" t="s">
        <v>82</v>
      </c>
      <c r="AV173" s="14" t="s">
        <v>135</v>
      </c>
      <c r="AW173" s="14" t="s">
        <v>33</v>
      </c>
      <c r="AX173" s="14" t="s">
        <v>80</v>
      </c>
      <c r="AY173" s="206" t="s">
        <v>128</v>
      </c>
    </row>
    <row r="174" spans="1:65" s="2" customFormat="1" ht="16.5" customHeight="1">
      <c r="A174" s="37"/>
      <c r="B174" s="164"/>
      <c r="C174" s="193" t="s">
        <v>238</v>
      </c>
      <c r="D174" s="193" t="s">
        <v>141</v>
      </c>
      <c r="E174" s="194" t="s">
        <v>239</v>
      </c>
      <c r="F174" s="195" t="s">
        <v>240</v>
      </c>
      <c r="G174" s="196" t="s">
        <v>167</v>
      </c>
      <c r="H174" s="197">
        <v>213.07</v>
      </c>
      <c r="I174" s="198"/>
      <c r="J174" s="199">
        <f>ROUND(I174*H174,2)</f>
        <v>0</v>
      </c>
      <c r="K174" s="200"/>
      <c r="L174" s="201"/>
      <c r="M174" s="202" t="s">
        <v>3</v>
      </c>
      <c r="N174" s="203" t="s">
        <v>43</v>
      </c>
      <c r="O174" s="71"/>
      <c r="P174" s="175">
        <f>O174*H174</f>
        <v>0</v>
      </c>
      <c r="Q174" s="175">
        <v>0.00483</v>
      </c>
      <c r="R174" s="175">
        <f>Q174*H174</f>
        <v>1.0291280999999999</v>
      </c>
      <c r="S174" s="175">
        <v>0</v>
      </c>
      <c r="T174" s="17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77" t="s">
        <v>144</v>
      </c>
      <c r="AT174" s="177" t="s">
        <v>141</v>
      </c>
      <c r="AU174" s="177" t="s">
        <v>82</v>
      </c>
      <c r="AY174" s="18" t="s">
        <v>128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8" t="s">
        <v>80</v>
      </c>
      <c r="BK174" s="178">
        <f>ROUND(I174*H174,2)</f>
        <v>0</v>
      </c>
      <c r="BL174" s="18" t="s">
        <v>135</v>
      </c>
      <c r="BM174" s="177" t="s">
        <v>241</v>
      </c>
    </row>
    <row r="175" spans="1:51" s="13" customFormat="1" ht="12">
      <c r="A175" s="13"/>
      <c r="B175" s="184"/>
      <c r="C175" s="13"/>
      <c r="D175" s="185" t="s">
        <v>139</v>
      </c>
      <c r="E175" s="13"/>
      <c r="F175" s="187" t="s">
        <v>242</v>
      </c>
      <c r="G175" s="13"/>
      <c r="H175" s="188">
        <v>213.07</v>
      </c>
      <c r="I175" s="189"/>
      <c r="J175" s="13"/>
      <c r="K175" s="13"/>
      <c r="L175" s="184"/>
      <c r="M175" s="190"/>
      <c r="N175" s="191"/>
      <c r="O175" s="191"/>
      <c r="P175" s="191"/>
      <c r="Q175" s="191"/>
      <c r="R175" s="191"/>
      <c r="S175" s="191"/>
      <c r="T175" s="19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6" t="s">
        <v>139</v>
      </c>
      <c r="AU175" s="186" t="s">
        <v>82</v>
      </c>
      <c r="AV175" s="13" t="s">
        <v>82</v>
      </c>
      <c r="AW175" s="13" t="s">
        <v>4</v>
      </c>
      <c r="AX175" s="13" t="s">
        <v>80</v>
      </c>
      <c r="AY175" s="186" t="s">
        <v>128</v>
      </c>
    </row>
    <row r="176" spans="1:65" s="2" customFormat="1" ht="24.15" customHeight="1">
      <c r="A176" s="37"/>
      <c r="B176" s="164"/>
      <c r="C176" s="165" t="s">
        <v>8</v>
      </c>
      <c r="D176" s="165" t="s">
        <v>131</v>
      </c>
      <c r="E176" s="166" t="s">
        <v>243</v>
      </c>
      <c r="F176" s="167" t="s">
        <v>244</v>
      </c>
      <c r="G176" s="168" t="s">
        <v>167</v>
      </c>
      <c r="H176" s="169">
        <v>493.4</v>
      </c>
      <c r="I176" s="170"/>
      <c r="J176" s="171">
        <f>ROUND(I176*H176,2)</f>
        <v>0</v>
      </c>
      <c r="K176" s="172"/>
      <c r="L176" s="38"/>
      <c r="M176" s="173" t="s">
        <v>3</v>
      </c>
      <c r="N176" s="174" t="s">
        <v>43</v>
      </c>
      <c r="O176" s="71"/>
      <c r="P176" s="175">
        <f>O176*H176</f>
        <v>0</v>
      </c>
      <c r="Q176" s="175">
        <v>8E-05</v>
      </c>
      <c r="R176" s="175">
        <f>Q176*H176</f>
        <v>0.039472</v>
      </c>
      <c r="S176" s="175">
        <v>0</v>
      </c>
      <c r="T176" s="17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77" t="s">
        <v>135</v>
      </c>
      <c r="AT176" s="177" t="s">
        <v>131</v>
      </c>
      <c r="AU176" s="177" t="s">
        <v>82</v>
      </c>
      <c r="AY176" s="18" t="s">
        <v>128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8" t="s">
        <v>80</v>
      </c>
      <c r="BK176" s="178">
        <f>ROUND(I176*H176,2)</f>
        <v>0</v>
      </c>
      <c r="BL176" s="18" t="s">
        <v>135</v>
      </c>
      <c r="BM176" s="177" t="s">
        <v>245</v>
      </c>
    </row>
    <row r="177" spans="1:47" s="2" customFormat="1" ht="12">
      <c r="A177" s="37"/>
      <c r="B177" s="38"/>
      <c r="C177" s="37"/>
      <c r="D177" s="179" t="s">
        <v>137</v>
      </c>
      <c r="E177" s="37"/>
      <c r="F177" s="180" t="s">
        <v>246</v>
      </c>
      <c r="G177" s="37"/>
      <c r="H177" s="37"/>
      <c r="I177" s="181"/>
      <c r="J177" s="37"/>
      <c r="K177" s="37"/>
      <c r="L177" s="38"/>
      <c r="M177" s="182"/>
      <c r="N177" s="183"/>
      <c r="O177" s="71"/>
      <c r="P177" s="71"/>
      <c r="Q177" s="71"/>
      <c r="R177" s="71"/>
      <c r="S177" s="71"/>
      <c r="T177" s="72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137</v>
      </c>
      <c r="AU177" s="18" t="s">
        <v>82</v>
      </c>
    </row>
    <row r="178" spans="1:51" s="13" customFormat="1" ht="12">
      <c r="A178" s="13"/>
      <c r="B178" s="184"/>
      <c r="C178" s="13"/>
      <c r="D178" s="185" t="s">
        <v>139</v>
      </c>
      <c r="E178" s="186" t="s">
        <v>3</v>
      </c>
      <c r="F178" s="187" t="s">
        <v>170</v>
      </c>
      <c r="G178" s="13"/>
      <c r="H178" s="188">
        <v>493.4</v>
      </c>
      <c r="I178" s="189"/>
      <c r="J178" s="13"/>
      <c r="K178" s="13"/>
      <c r="L178" s="184"/>
      <c r="M178" s="190"/>
      <c r="N178" s="191"/>
      <c r="O178" s="191"/>
      <c r="P178" s="191"/>
      <c r="Q178" s="191"/>
      <c r="R178" s="191"/>
      <c r="S178" s="191"/>
      <c r="T178" s="19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6" t="s">
        <v>139</v>
      </c>
      <c r="AU178" s="186" t="s">
        <v>82</v>
      </c>
      <c r="AV178" s="13" t="s">
        <v>82</v>
      </c>
      <c r="AW178" s="13" t="s">
        <v>33</v>
      </c>
      <c r="AX178" s="13" t="s">
        <v>80</v>
      </c>
      <c r="AY178" s="186" t="s">
        <v>128</v>
      </c>
    </row>
    <row r="179" spans="1:65" s="2" customFormat="1" ht="16.5" customHeight="1">
      <c r="A179" s="37"/>
      <c r="B179" s="164"/>
      <c r="C179" s="165" t="s">
        <v>247</v>
      </c>
      <c r="D179" s="165" t="s">
        <v>131</v>
      </c>
      <c r="E179" s="166" t="s">
        <v>248</v>
      </c>
      <c r="F179" s="167" t="s">
        <v>249</v>
      </c>
      <c r="G179" s="168" t="s">
        <v>134</v>
      </c>
      <c r="H179" s="169">
        <v>49.5</v>
      </c>
      <c r="I179" s="170"/>
      <c r="J179" s="171">
        <f>ROUND(I179*H179,2)</f>
        <v>0</v>
      </c>
      <c r="K179" s="172"/>
      <c r="L179" s="38"/>
      <c r="M179" s="173" t="s">
        <v>3</v>
      </c>
      <c r="N179" s="174" t="s">
        <v>43</v>
      </c>
      <c r="O179" s="71"/>
      <c r="P179" s="175">
        <f>O179*H179</f>
        <v>0</v>
      </c>
      <c r="Q179" s="175">
        <v>3E-05</v>
      </c>
      <c r="R179" s="175">
        <f>Q179*H179</f>
        <v>0.001485</v>
      </c>
      <c r="S179" s="175">
        <v>0</v>
      </c>
      <c r="T179" s="17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77" t="s">
        <v>135</v>
      </c>
      <c r="AT179" s="177" t="s">
        <v>131</v>
      </c>
      <c r="AU179" s="177" t="s">
        <v>82</v>
      </c>
      <c r="AY179" s="18" t="s">
        <v>128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8" t="s">
        <v>80</v>
      </c>
      <c r="BK179" s="178">
        <f>ROUND(I179*H179,2)</f>
        <v>0</v>
      </c>
      <c r="BL179" s="18" t="s">
        <v>135</v>
      </c>
      <c r="BM179" s="177" t="s">
        <v>250</v>
      </c>
    </row>
    <row r="180" spans="1:47" s="2" customFormat="1" ht="12">
      <c r="A180" s="37"/>
      <c r="B180" s="38"/>
      <c r="C180" s="37"/>
      <c r="D180" s="179" t="s">
        <v>137</v>
      </c>
      <c r="E180" s="37"/>
      <c r="F180" s="180" t="s">
        <v>251</v>
      </c>
      <c r="G180" s="37"/>
      <c r="H180" s="37"/>
      <c r="I180" s="181"/>
      <c r="J180" s="37"/>
      <c r="K180" s="37"/>
      <c r="L180" s="38"/>
      <c r="M180" s="182"/>
      <c r="N180" s="183"/>
      <c r="O180" s="71"/>
      <c r="P180" s="71"/>
      <c r="Q180" s="71"/>
      <c r="R180" s="71"/>
      <c r="S180" s="71"/>
      <c r="T180" s="72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137</v>
      </c>
      <c r="AU180" s="18" t="s">
        <v>82</v>
      </c>
    </row>
    <row r="181" spans="1:51" s="13" customFormat="1" ht="12">
      <c r="A181" s="13"/>
      <c r="B181" s="184"/>
      <c r="C181" s="13"/>
      <c r="D181" s="185" t="s">
        <v>139</v>
      </c>
      <c r="E181" s="186" t="s">
        <v>3</v>
      </c>
      <c r="F181" s="187" t="s">
        <v>252</v>
      </c>
      <c r="G181" s="13"/>
      <c r="H181" s="188">
        <v>49.5</v>
      </c>
      <c r="I181" s="189"/>
      <c r="J181" s="13"/>
      <c r="K181" s="13"/>
      <c r="L181" s="184"/>
      <c r="M181" s="190"/>
      <c r="N181" s="191"/>
      <c r="O181" s="191"/>
      <c r="P181" s="191"/>
      <c r="Q181" s="191"/>
      <c r="R181" s="191"/>
      <c r="S181" s="191"/>
      <c r="T181" s="19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6" t="s">
        <v>139</v>
      </c>
      <c r="AU181" s="186" t="s">
        <v>82</v>
      </c>
      <c r="AV181" s="13" t="s">
        <v>82</v>
      </c>
      <c r="AW181" s="13" t="s">
        <v>33</v>
      </c>
      <c r="AX181" s="13" t="s">
        <v>80</v>
      </c>
      <c r="AY181" s="186" t="s">
        <v>128</v>
      </c>
    </row>
    <row r="182" spans="1:65" s="2" customFormat="1" ht="16.5" customHeight="1">
      <c r="A182" s="37"/>
      <c r="B182" s="164"/>
      <c r="C182" s="193" t="s">
        <v>253</v>
      </c>
      <c r="D182" s="193" t="s">
        <v>141</v>
      </c>
      <c r="E182" s="194" t="s">
        <v>254</v>
      </c>
      <c r="F182" s="195" t="s">
        <v>255</v>
      </c>
      <c r="G182" s="196" t="s">
        <v>134</v>
      </c>
      <c r="H182" s="197">
        <v>51.975</v>
      </c>
      <c r="I182" s="198"/>
      <c r="J182" s="199">
        <f>ROUND(I182*H182,2)</f>
        <v>0</v>
      </c>
      <c r="K182" s="200"/>
      <c r="L182" s="201"/>
      <c r="M182" s="202" t="s">
        <v>3</v>
      </c>
      <c r="N182" s="203" t="s">
        <v>43</v>
      </c>
      <c r="O182" s="71"/>
      <c r="P182" s="175">
        <f>O182*H182</f>
        <v>0</v>
      </c>
      <c r="Q182" s="175">
        <v>0.0006</v>
      </c>
      <c r="R182" s="175">
        <f>Q182*H182</f>
        <v>0.031184999999999997</v>
      </c>
      <c r="S182" s="175">
        <v>0</v>
      </c>
      <c r="T182" s="17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77" t="s">
        <v>144</v>
      </c>
      <c r="AT182" s="177" t="s">
        <v>141</v>
      </c>
      <c r="AU182" s="177" t="s">
        <v>82</v>
      </c>
      <c r="AY182" s="18" t="s">
        <v>128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8" t="s">
        <v>80</v>
      </c>
      <c r="BK182" s="178">
        <f>ROUND(I182*H182,2)</f>
        <v>0</v>
      </c>
      <c r="BL182" s="18" t="s">
        <v>135</v>
      </c>
      <c r="BM182" s="177" t="s">
        <v>256</v>
      </c>
    </row>
    <row r="183" spans="1:51" s="13" customFormat="1" ht="12">
      <c r="A183" s="13"/>
      <c r="B183" s="184"/>
      <c r="C183" s="13"/>
      <c r="D183" s="185" t="s">
        <v>139</v>
      </c>
      <c r="E183" s="13"/>
      <c r="F183" s="187" t="s">
        <v>257</v>
      </c>
      <c r="G183" s="13"/>
      <c r="H183" s="188">
        <v>51.975</v>
      </c>
      <c r="I183" s="189"/>
      <c r="J183" s="13"/>
      <c r="K183" s="13"/>
      <c r="L183" s="184"/>
      <c r="M183" s="190"/>
      <c r="N183" s="191"/>
      <c r="O183" s="191"/>
      <c r="P183" s="191"/>
      <c r="Q183" s="191"/>
      <c r="R183" s="191"/>
      <c r="S183" s="191"/>
      <c r="T183" s="19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6" t="s">
        <v>139</v>
      </c>
      <c r="AU183" s="186" t="s">
        <v>82</v>
      </c>
      <c r="AV183" s="13" t="s">
        <v>82</v>
      </c>
      <c r="AW183" s="13" t="s">
        <v>4</v>
      </c>
      <c r="AX183" s="13" t="s">
        <v>80</v>
      </c>
      <c r="AY183" s="186" t="s">
        <v>128</v>
      </c>
    </row>
    <row r="184" spans="1:65" s="2" customFormat="1" ht="24.15" customHeight="1">
      <c r="A184" s="37"/>
      <c r="B184" s="164"/>
      <c r="C184" s="165" t="s">
        <v>258</v>
      </c>
      <c r="D184" s="165" t="s">
        <v>131</v>
      </c>
      <c r="E184" s="166" t="s">
        <v>259</v>
      </c>
      <c r="F184" s="167" t="s">
        <v>260</v>
      </c>
      <c r="G184" s="168" t="s">
        <v>167</v>
      </c>
      <c r="H184" s="169">
        <v>687.1</v>
      </c>
      <c r="I184" s="170"/>
      <c r="J184" s="171">
        <f>ROUND(I184*H184,2)</f>
        <v>0</v>
      </c>
      <c r="K184" s="172"/>
      <c r="L184" s="38"/>
      <c r="M184" s="173" t="s">
        <v>3</v>
      </c>
      <c r="N184" s="174" t="s">
        <v>43</v>
      </c>
      <c r="O184" s="71"/>
      <c r="P184" s="175">
        <f>O184*H184</f>
        <v>0</v>
      </c>
      <c r="Q184" s="175">
        <v>0.00275</v>
      </c>
      <c r="R184" s="175">
        <f>Q184*H184</f>
        <v>1.889525</v>
      </c>
      <c r="S184" s="175">
        <v>0</v>
      </c>
      <c r="T184" s="17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77" t="s">
        <v>135</v>
      </c>
      <c r="AT184" s="177" t="s">
        <v>131</v>
      </c>
      <c r="AU184" s="177" t="s">
        <v>82</v>
      </c>
      <c r="AY184" s="18" t="s">
        <v>128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8" t="s">
        <v>80</v>
      </c>
      <c r="BK184" s="178">
        <f>ROUND(I184*H184,2)</f>
        <v>0</v>
      </c>
      <c r="BL184" s="18" t="s">
        <v>135</v>
      </c>
      <c r="BM184" s="177" t="s">
        <v>261</v>
      </c>
    </row>
    <row r="185" spans="1:47" s="2" customFormat="1" ht="12">
      <c r="A185" s="37"/>
      <c r="B185" s="38"/>
      <c r="C185" s="37"/>
      <c r="D185" s="179" t="s">
        <v>137</v>
      </c>
      <c r="E185" s="37"/>
      <c r="F185" s="180" t="s">
        <v>262</v>
      </c>
      <c r="G185" s="37"/>
      <c r="H185" s="37"/>
      <c r="I185" s="181"/>
      <c r="J185" s="37"/>
      <c r="K185" s="37"/>
      <c r="L185" s="38"/>
      <c r="M185" s="182"/>
      <c r="N185" s="183"/>
      <c r="O185" s="71"/>
      <c r="P185" s="71"/>
      <c r="Q185" s="71"/>
      <c r="R185" s="71"/>
      <c r="S185" s="71"/>
      <c r="T185" s="72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8" t="s">
        <v>137</v>
      </c>
      <c r="AU185" s="18" t="s">
        <v>82</v>
      </c>
    </row>
    <row r="186" spans="1:51" s="13" customFormat="1" ht="12">
      <c r="A186" s="13"/>
      <c r="B186" s="184"/>
      <c r="C186" s="13"/>
      <c r="D186" s="185" t="s">
        <v>139</v>
      </c>
      <c r="E186" s="186" t="s">
        <v>3</v>
      </c>
      <c r="F186" s="187" t="s">
        <v>170</v>
      </c>
      <c r="G186" s="13"/>
      <c r="H186" s="188">
        <v>493.4</v>
      </c>
      <c r="I186" s="189"/>
      <c r="J186" s="13"/>
      <c r="K186" s="13"/>
      <c r="L186" s="184"/>
      <c r="M186" s="190"/>
      <c r="N186" s="191"/>
      <c r="O186" s="191"/>
      <c r="P186" s="191"/>
      <c r="Q186" s="191"/>
      <c r="R186" s="191"/>
      <c r="S186" s="191"/>
      <c r="T186" s="19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6" t="s">
        <v>139</v>
      </c>
      <c r="AU186" s="186" t="s">
        <v>82</v>
      </c>
      <c r="AV186" s="13" t="s">
        <v>82</v>
      </c>
      <c r="AW186" s="13" t="s">
        <v>33</v>
      </c>
      <c r="AX186" s="13" t="s">
        <v>72</v>
      </c>
      <c r="AY186" s="186" t="s">
        <v>128</v>
      </c>
    </row>
    <row r="187" spans="1:51" s="13" customFormat="1" ht="12">
      <c r="A187" s="13"/>
      <c r="B187" s="184"/>
      <c r="C187" s="13"/>
      <c r="D187" s="185" t="s">
        <v>139</v>
      </c>
      <c r="E187" s="186" t="s">
        <v>3</v>
      </c>
      <c r="F187" s="187" t="s">
        <v>171</v>
      </c>
      <c r="G187" s="13"/>
      <c r="H187" s="188">
        <v>193.7</v>
      </c>
      <c r="I187" s="189"/>
      <c r="J187" s="13"/>
      <c r="K187" s="13"/>
      <c r="L187" s="184"/>
      <c r="M187" s="190"/>
      <c r="N187" s="191"/>
      <c r="O187" s="191"/>
      <c r="P187" s="191"/>
      <c r="Q187" s="191"/>
      <c r="R187" s="191"/>
      <c r="S187" s="191"/>
      <c r="T187" s="19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6" t="s">
        <v>139</v>
      </c>
      <c r="AU187" s="186" t="s">
        <v>82</v>
      </c>
      <c r="AV187" s="13" t="s">
        <v>82</v>
      </c>
      <c r="AW187" s="13" t="s">
        <v>33</v>
      </c>
      <c r="AX187" s="13" t="s">
        <v>72</v>
      </c>
      <c r="AY187" s="186" t="s">
        <v>128</v>
      </c>
    </row>
    <row r="188" spans="1:51" s="14" customFormat="1" ht="12">
      <c r="A188" s="14"/>
      <c r="B188" s="205"/>
      <c r="C188" s="14"/>
      <c r="D188" s="185" t="s">
        <v>139</v>
      </c>
      <c r="E188" s="206" t="s">
        <v>3</v>
      </c>
      <c r="F188" s="207" t="s">
        <v>172</v>
      </c>
      <c r="G188" s="14"/>
      <c r="H188" s="208">
        <v>687.0999999999999</v>
      </c>
      <c r="I188" s="209"/>
      <c r="J188" s="14"/>
      <c r="K188" s="14"/>
      <c r="L188" s="205"/>
      <c r="M188" s="210"/>
      <c r="N188" s="211"/>
      <c r="O188" s="211"/>
      <c r="P188" s="211"/>
      <c r="Q188" s="211"/>
      <c r="R188" s="211"/>
      <c r="S188" s="211"/>
      <c r="T188" s="21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06" t="s">
        <v>139</v>
      </c>
      <c r="AU188" s="206" t="s">
        <v>82</v>
      </c>
      <c r="AV188" s="14" t="s">
        <v>135</v>
      </c>
      <c r="AW188" s="14" t="s">
        <v>33</v>
      </c>
      <c r="AX188" s="14" t="s">
        <v>80</v>
      </c>
      <c r="AY188" s="206" t="s">
        <v>128</v>
      </c>
    </row>
    <row r="189" spans="1:65" s="2" customFormat="1" ht="24.15" customHeight="1">
      <c r="A189" s="37"/>
      <c r="B189" s="164"/>
      <c r="C189" s="165" t="s">
        <v>263</v>
      </c>
      <c r="D189" s="165" t="s">
        <v>131</v>
      </c>
      <c r="E189" s="166" t="s">
        <v>264</v>
      </c>
      <c r="F189" s="167" t="s">
        <v>265</v>
      </c>
      <c r="G189" s="168" t="s">
        <v>167</v>
      </c>
      <c r="H189" s="169">
        <v>55.991</v>
      </c>
      <c r="I189" s="170"/>
      <c r="J189" s="171">
        <f>ROUND(I189*H189,2)</f>
        <v>0</v>
      </c>
      <c r="K189" s="172"/>
      <c r="L189" s="38"/>
      <c r="M189" s="173" t="s">
        <v>3</v>
      </c>
      <c r="N189" s="174" t="s">
        <v>43</v>
      </c>
      <c r="O189" s="71"/>
      <c r="P189" s="175">
        <f>O189*H189</f>
        <v>0</v>
      </c>
      <c r="Q189" s="175">
        <v>0</v>
      </c>
      <c r="R189" s="175">
        <f>Q189*H189</f>
        <v>0</v>
      </c>
      <c r="S189" s="175">
        <v>0</v>
      </c>
      <c r="T189" s="17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77" t="s">
        <v>135</v>
      </c>
      <c r="AT189" s="177" t="s">
        <v>131</v>
      </c>
      <c r="AU189" s="177" t="s">
        <v>82</v>
      </c>
      <c r="AY189" s="18" t="s">
        <v>128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8" t="s">
        <v>80</v>
      </c>
      <c r="BK189" s="178">
        <f>ROUND(I189*H189,2)</f>
        <v>0</v>
      </c>
      <c r="BL189" s="18" t="s">
        <v>135</v>
      </c>
      <c r="BM189" s="177" t="s">
        <v>266</v>
      </c>
    </row>
    <row r="190" spans="1:47" s="2" customFormat="1" ht="12">
      <c r="A190" s="37"/>
      <c r="B190" s="38"/>
      <c r="C190" s="37"/>
      <c r="D190" s="179" t="s">
        <v>137</v>
      </c>
      <c r="E190" s="37"/>
      <c r="F190" s="180" t="s">
        <v>267</v>
      </c>
      <c r="G190" s="37"/>
      <c r="H190" s="37"/>
      <c r="I190" s="181"/>
      <c r="J190" s="37"/>
      <c r="K190" s="37"/>
      <c r="L190" s="38"/>
      <c r="M190" s="182"/>
      <c r="N190" s="183"/>
      <c r="O190" s="71"/>
      <c r="P190" s="71"/>
      <c r="Q190" s="71"/>
      <c r="R190" s="71"/>
      <c r="S190" s="71"/>
      <c r="T190" s="72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8" t="s">
        <v>137</v>
      </c>
      <c r="AU190" s="18" t="s">
        <v>82</v>
      </c>
    </row>
    <row r="191" spans="1:51" s="13" customFormat="1" ht="12">
      <c r="A191" s="13"/>
      <c r="B191" s="184"/>
      <c r="C191" s="13"/>
      <c r="D191" s="185" t="s">
        <v>139</v>
      </c>
      <c r="E191" s="186" t="s">
        <v>3</v>
      </c>
      <c r="F191" s="187" t="s">
        <v>268</v>
      </c>
      <c r="G191" s="13"/>
      <c r="H191" s="188">
        <v>4.001</v>
      </c>
      <c r="I191" s="189"/>
      <c r="J191" s="13"/>
      <c r="K191" s="13"/>
      <c r="L191" s="184"/>
      <c r="M191" s="190"/>
      <c r="N191" s="191"/>
      <c r="O191" s="191"/>
      <c r="P191" s="191"/>
      <c r="Q191" s="191"/>
      <c r="R191" s="191"/>
      <c r="S191" s="191"/>
      <c r="T191" s="19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6" t="s">
        <v>139</v>
      </c>
      <c r="AU191" s="186" t="s">
        <v>82</v>
      </c>
      <c r="AV191" s="13" t="s">
        <v>82</v>
      </c>
      <c r="AW191" s="13" t="s">
        <v>33</v>
      </c>
      <c r="AX191" s="13" t="s">
        <v>72</v>
      </c>
      <c r="AY191" s="186" t="s">
        <v>128</v>
      </c>
    </row>
    <row r="192" spans="1:51" s="13" customFormat="1" ht="12">
      <c r="A192" s="13"/>
      <c r="B192" s="184"/>
      <c r="C192" s="13"/>
      <c r="D192" s="185" t="s">
        <v>139</v>
      </c>
      <c r="E192" s="186" t="s">
        <v>3</v>
      </c>
      <c r="F192" s="187" t="s">
        <v>269</v>
      </c>
      <c r="G192" s="13"/>
      <c r="H192" s="188">
        <v>19.638</v>
      </c>
      <c r="I192" s="189"/>
      <c r="J192" s="13"/>
      <c r="K192" s="13"/>
      <c r="L192" s="184"/>
      <c r="M192" s="190"/>
      <c r="N192" s="191"/>
      <c r="O192" s="191"/>
      <c r="P192" s="191"/>
      <c r="Q192" s="191"/>
      <c r="R192" s="191"/>
      <c r="S192" s="191"/>
      <c r="T192" s="19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6" t="s">
        <v>139</v>
      </c>
      <c r="AU192" s="186" t="s">
        <v>82</v>
      </c>
      <c r="AV192" s="13" t="s">
        <v>82</v>
      </c>
      <c r="AW192" s="13" t="s">
        <v>33</v>
      </c>
      <c r="AX192" s="13" t="s">
        <v>72</v>
      </c>
      <c r="AY192" s="186" t="s">
        <v>128</v>
      </c>
    </row>
    <row r="193" spans="1:51" s="13" customFormat="1" ht="12">
      <c r="A193" s="13"/>
      <c r="B193" s="184"/>
      <c r="C193" s="13"/>
      <c r="D193" s="185" t="s">
        <v>139</v>
      </c>
      <c r="E193" s="186" t="s">
        <v>3</v>
      </c>
      <c r="F193" s="187" t="s">
        <v>270</v>
      </c>
      <c r="G193" s="13"/>
      <c r="H193" s="188">
        <v>18.816</v>
      </c>
      <c r="I193" s="189"/>
      <c r="J193" s="13"/>
      <c r="K193" s="13"/>
      <c r="L193" s="184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139</v>
      </c>
      <c r="AU193" s="186" t="s">
        <v>82</v>
      </c>
      <c r="AV193" s="13" t="s">
        <v>82</v>
      </c>
      <c r="AW193" s="13" t="s">
        <v>33</v>
      </c>
      <c r="AX193" s="13" t="s">
        <v>72</v>
      </c>
      <c r="AY193" s="186" t="s">
        <v>128</v>
      </c>
    </row>
    <row r="194" spans="1:51" s="13" customFormat="1" ht="12">
      <c r="A194" s="13"/>
      <c r="B194" s="184"/>
      <c r="C194" s="13"/>
      <c r="D194" s="185" t="s">
        <v>139</v>
      </c>
      <c r="E194" s="186" t="s">
        <v>3</v>
      </c>
      <c r="F194" s="187" t="s">
        <v>271</v>
      </c>
      <c r="G194" s="13"/>
      <c r="H194" s="188">
        <v>12.759</v>
      </c>
      <c r="I194" s="189"/>
      <c r="J194" s="13"/>
      <c r="K194" s="13"/>
      <c r="L194" s="184"/>
      <c r="M194" s="190"/>
      <c r="N194" s="191"/>
      <c r="O194" s="191"/>
      <c r="P194" s="191"/>
      <c r="Q194" s="191"/>
      <c r="R194" s="191"/>
      <c r="S194" s="191"/>
      <c r="T194" s="19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6" t="s">
        <v>139</v>
      </c>
      <c r="AU194" s="186" t="s">
        <v>82</v>
      </c>
      <c r="AV194" s="13" t="s">
        <v>82</v>
      </c>
      <c r="AW194" s="13" t="s">
        <v>33</v>
      </c>
      <c r="AX194" s="13" t="s">
        <v>72</v>
      </c>
      <c r="AY194" s="186" t="s">
        <v>128</v>
      </c>
    </row>
    <row r="195" spans="1:51" s="13" customFormat="1" ht="12">
      <c r="A195" s="13"/>
      <c r="B195" s="184"/>
      <c r="C195" s="13"/>
      <c r="D195" s="185" t="s">
        <v>139</v>
      </c>
      <c r="E195" s="186" t="s">
        <v>3</v>
      </c>
      <c r="F195" s="187" t="s">
        <v>272</v>
      </c>
      <c r="G195" s="13"/>
      <c r="H195" s="188">
        <v>0.777</v>
      </c>
      <c r="I195" s="189"/>
      <c r="J195" s="13"/>
      <c r="K195" s="13"/>
      <c r="L195" s="184"/>
      <c r="M195" s="190"/>
      <c r="N195" s="191"/>
      <c r="O195" s="191"/>
      <c r="P195" s="191"/>
      <c r="Q195" s="191"/>
      <c r="R195" s="191"/>
      <c r="S195" s="191"/>
      <c r="T195" s="19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6" t="s">
        <v>139</v>
      </c>
      <c r="AU195" s="186" t="s">
        <v>82</v>
      </c>
      <c r="AV195" s="13" t="s">
        <v>82</v>
      </c>
      <c r="AW195" s="13" t="s">
        <v>33</v>
      </c>
      <c r="AX195" s="13" t="s">
        <v>72</v>
      </c>
      <c r="AY195" s="186" t="s">
        <v>128</v>
      </c>
    </row>
    <row r="196" spans="1:51" s="14" customFormat="1" ht="12">
      <c r="A196" s="14"/>
      <c r="B196" s="205"/>
      <c r="C196" s="14"/>
      <c r="D196" s="185" t="s">
        <v>139</v>
      </c>
      <c r="E196" s="206" t="s">
        <v>3</v>
      </c>
      <c r="F196" s="207" t="s">
        <v>172</v>
      </c>
      <c r="G196" s="14"/>
      <c r="H196" s="208">
        <v>55.991</v>
      </c>
      <c r="I196" s="209"/>
      <c r="J196" s="14"/>
      <c r="K196" s="14"/>
      <c r="L196" s="205"/>
      <c r="M196" s="210"/>
      <c r="N196" s="211"/>
      <c r="O196" s="211"/>
      <c r="P196" s="211"/>
      <c r="Q196" s="211"/>
      <c r="R196" s="211"/>
      <c r="S196" s="211"/>
      <c r="T196" s="21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6" t="s">
        <v>139</v>
      </c>
      <c r="AU196" s="206" t="s">
        <v>82</v>
      </c>
      <c r="AV196" s="14" t="s">
        <v>135</v>
      </c>
      <c r="AW196" s="14" t="s">
        <v>33</v>
      </c>
      <c r="AX196" s="14" t="s">
        <v>80</v>
      </c>
      <c r="AY196" s="206" t="s">
        <v>128</v>
      </c>
    </row>
    <row r="197" spans="1:65" s="2" customFormat="1" ht="16.5" customHeight="1">
      <c r="A197" s="37"/>
      <c r="B197" s="164"/>
      <c r="C197" s="165" t="s">
        <v>273</v>
      </c>
      <c r="D197" s="165" t="s">
        <v>131</v>
      </c>
      <c r="E197" s="166" t="s">
        <v>274</v>
      </c>
      <c r="F197" s="167" t="s">
        <v>275</v>
      </c>
      <c r="G197" s="168" t="s">
        <v>167</v>
      </c>
      <c r="H197" s="169">
        <v>55.991</v>
      </c>
      <c r="I197" s="170"/>
      <c r="J197" s="171">
        <f>ROUND(I197*H197,2)</f>
        <v>0</v>
      </c>
      <c r="K197" s="172"/>
      <c r="L197" s="38"/>
      <c r="M197" s="173" t="s">
        <v>3</v>
      </c>
      <c r="N197" s="174" t="s">
        <v>43</v>
      </c>
      <c r="O197" s="71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77" t="s">
        <v>135</v>
      </c>
      <c r="AT197" s="177" t="s">
        <v>131</v>
      </c>
      <c r="AU197" s="177" t="s">
        <v>82</v>
      </c>
      <c r="AY197" s="18" t="s">
        <v>128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8" t="s">
        <v>80</v>
      </c>
      <c r="BK197" s="178">
        <f>ROUND(I197*H197,2)</f>
        <v>0</v>
      </c>
      <c r="BL197" s="18" t="s">
        <v>135</v>
      </c>
      <c r="BM197" s="177" t="s">
        <v>276</v>
      </c>
    </row>
    <row r="198" spans="1:47" s="2" customFormat="1" ht="12">
      <c r="A198" s="37"/>
      <c r="B198" s="38"/>
      <c r="C198" s="37"/>
      <c r="D198" s="179" t="s">
        <v>137</v>
      </c>
      <c r="E198" s="37"/>
      <c r="F198" s="180" t="s">
        <v>277</v>
      </c>
      <c r="G198" s="37"/>
      <c r="H198" s="37"/>
      <c r="I198" s="181"/>
      <c r="J198" s="37"/>
      <c r="K198" s="37"/>
      <c r="L198" s="38"/>
      <c r="M198" s="182"/>
      <c r="N198" s="183"/>
      <c r="O198" s="71"/>
      <c r="P198" s="71"/>
      <c r="Q198" s="71"/>
      <c r="R198" s="71"/>
      <c r="S198" s="71"/>
      <c r="T198" s="72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8" t="s">
        <v>137</v>
      </c>
      <c r="AU198" s="18" t="s">
        <v>82</v>
      </c>
    </row>
    <row r="199" spans="1:47" s="2" customFormat="1" ht="12">
      <c r="A199" s="37"/>
      <c r="B199" s="38"/>
      <c r="C199" s="37"/>
      <c r="D199" s="185" t="s">
        <v>146</v>
      </c>
      <c r="E199" s="37"/>
      <c r="F199" s="204" t="s">
        <v>278</v>
      </c>
      <c r="G199" s="37"/>
      <c r="H199" s="37"/>
      <c r="I199" s="181"/>
      <c r="J199" s="37"/>
      <c r="K199" s="37"/>
      <c r="L199" s="38"/>
      <c r="M199" s="182"/>
      <c r="N199" s="183"/>
      <c r="O199" s="71"/>
      <c r="P199" s="71"/>
      <c r="Q199" s="71"/>
      <c r="R199" s="71"/>
      <c r="S199" s="71"/>
      <c r="T199" s="72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146</v>
      </c>
      <c r="AU199" s="18" t="s">
        <v>82</v>
      </c>
    </row>
    <row r="200" spans="1:65" s="2" customFormat="1" ht="16.5" customHeight="1">
      <c r="A200" s="37"/>
      <c r="B200" s="164"/>
      <c r="C200" s="165" t="s">
        <v>279</v>
      </c>
      <c r="D200" s="165" t="s">
        <v>131</v>
      </c>
      <c r="E200" s="166" t="s">
        <v>280</v>
      </c>
      <c r="F200" s="167" t="s">
        <v>275</v>
      </c>
      <c r="G200" s="168" t="s">
        <v>167</v>
      </c>
      <c r="H200" s="169">
        <v>687.1</v>
      </c>
      <c r="I200" s="170"/>
      <c r="J200" s="171">
        <f>ROUND(I200*H200,2)</f>
        <v>0</v>
      </c>
      <c r="K200" s="172"/>
      <c r="L200" s="38"/>
      <c r="M200" s="173" t="s">
        <v>3</v>
      </c>
      <c r="N200" s="174" t="s">
        <v>43</v>
      </c>
      <c r="O200" s="71"/>
      <c r="P200" s="175">
        <f>O200*H200</f>
        <v>0</v>
      </c>
      <c r="Q200" s="175">
        <v>0</v>
      </c>
      <c r="R200" s="175">
        <f>Q200*H200</f>
        <v>0</v>
      </c>
      <c r="S200" s="175">
        <v>0</v>
      </c>
      <c r="T200" s="17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77" t="s">
        <v>135</v>
      </c>
      <c r="AT200" s="177" t="s">
        <v>131</v>
      </c>
      <c r="AU200" s="177" t="s">
        <v>82</v>
      </c>
      <c r="AY200" s="18" t="s">
        <v>128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8" t="s">
        <v>80</v>
      </c>
      <c r="BK200" s="178">
        <f>ROUND(I200*H200,2)</f>
        <v>0</v>
      </c>
      <c r="BL200" s="18" t="s">
        <v>135</v>
      </c>
      <c r="BM200" s="177" t="s">
        <v>281</v>
      </c>
    </row>
    <row r="201" spans="1:47" s="2" customFormat="1" ht="12">
      <c r="A201" s="37"/>
      <c r="B201" s="38"/>
      <c r="C201" s="37"/>
      <c r="D201" s="185" t="s">
        <v>146</v>
      </c>
      <c r="E201" s="37"/>
      <c r="F201" s="204" t="s">
        <v>282</v>
      </c>
      <c r="G201" s="37"/>
      <c r="H201" s="37"/>
      <c r="I201" s="181"/>
      <c r="J201" s="37"/>
      <c r="K201" s="37"/>
      <c r="L201" s="38"/>
      <c r="M201" s="182"/>
      <c r="N201" s="183"/>
      <c r="O201" s="71"/>
      <c r="P201" s="71"/>
      <c r="Q201" s="71"/>
      <c r="R201" s="71"/>
      <c r="S201" s="71"/>
      <c r="T201" s="72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146</v>
      </c>
      <c r="AU201" s="18" t="s">
        <v>82</v>
      </c>
    </row>
    <row r="202" spans="1:51" s="13" customFormat="1" ht="12">
      <c r="A202" s="13"/>
      <c r="B202" s="184"/>
      <c r="C202" s="13"/>
      <c r="D202" s="185" t="s">
        <v>139</v>
      </c>
      <c r="E202" s="186" t="s">
        <v>3</v>
      </c>
      <c r="F202" s="187" t="s">
        <v>170</v>
      </c>
      <c r="G202" s="13"/>
      <c r="H202" s="188">
        <v>493.4</v>
      </c>
      <c r="I202" s="189"/>
      <c r="J202" s="13"/>
      <c r="K202" s="13"/>
      <c r="L202" s="184"/>
      <c r="M202" s="190"/>
      <c r="N202" s="191"/>
      <c r="O202" s="191"/>
      <c r="P202" s="191"/>
      <c r="Q202" s="191"/>
      <c r="R202" s="191"/>
      <c r="S202" s="191"/>
      <c r="T202" s="19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6" t="s">
        <v>139</v>
      </c>
      <c r="AU202" s="186" t="s">
        <v>82</v>
      </c>
      <c r="AV202" s="13" t="s">
        <v>82</v>
      </c>
      <c r="AW202" s="13" t="s">
        <v>33</v>
      </c>
      <c r="AX202" s="13" t="s">
        <v>72</v>
      </c>
      <c r="AY202" s="186" t="s">
        <v>128</v>
      </c>
    </row>
    <row r="203" spans="1:51" s="13" customFormat="1" ht="12">
      <c r="A203" s="13"/>
      <c r="B203" s="184"/>
      <c r="C203" s="13"/>
      <c r="D203" s="185" t="s">
        <v>139</v>
      </c>
      <c r="E203" s="186" t="s">
        <v>3</v>
      </c>
      <c r="F203" s="187" t="s">
        <v>171</v>
      </c>
      <c r="G203" s="13"/>
      <c r="H203" s="188">
        <v>193.7</v>
      </c>
      <c r="I203" s="189"/>
      <c r="J203" s="13"/>
      <c r="K203" s="13"/>
      <c r="L203" s="184"/>
      <c r="M203" s="190"/>
      <c r="N203" s="191"/>
      <c r="O203" s="191"/>
      <c r="P203" s="191"/>
      <c r="Q203" s="191"/>
      <c r="R203" s="191"/>
      <c r="S203" s="191"/>
      <c r="T203" s="19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6" t="s">
        <v>139</v>
      </c>
      <c r="AU203" s="186" t="s">
        <v>82</v>
      </c>
      <c r="AV203" s="13" t="s">
        <v>82</v>
      </c>
      <c r="AW203" s="13" t="s">
        <v>33</v>
      </c>
      <c r="AX203" s="13" t="s">
        <v>72</v>
      </c>
      <c r="AY203" s="186" t="s">
        <v>128</v>
      </c>
    </row>
    <row r="204" spans="1:51" s="14" customFormat="1" ht="12">
      <c r="A204" s="14"/>
      <c r="B204" s="205"/>
      <c r="C204" s="14"/>
      <c r="D204" s="185" t="s">
        <v>139</v>
      </c>
      <c r="E204" s="206" t="s">
        <v>3</v>
      </c>
      <c r="F204" s="207" t="s">
        <v>172</v>
      </c>
      <c r="G204" s="14"/>
      <c r="H204" s="208">
        <v>687.0999999999999</v>
      </c>
      <c r="I204" s="209"/>
      <c r="J204" s="14"/>
      <c r="K204" s="14"/>
      <c r="L204" s="205"/>
      <c r="M204" s="210"/>
      <c r="N204" s="211"/>
      <c r="O204" s="211"/>
      <c r="P204" s="211"/>
      <c r="Q204" s="211"/>
      <c r="R204" s="211"/>
      <c r="S204" s="211"/>
      <c r="T204" s="21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6" t="s">
        <v>139</v>
      </c>
      <c r="AU204" s="206" t="s">
        <v>82</v>
      </c>
      <c r="AV204" s="14" t="s">
        <v>135</v>
      </c>
      <c r="AW204" s="14" t="s">
        <v>33</v>
      </c>
      <c r="AX204" s="14" t="s">
        <v>80</v>
      </c>
      <c r="AY204" s="206" t="s">
        <v>128</v>
      </c>
    </row>
    <row r="205" spans="1:63" s="12" customFormat="1" ht="22.8" customHeight="1">
      <c r="A205" s="12"/>
      <c r="B205" s="151"/>
      <c r="C205" s="12"/>
      <c r="D205" s="152" t="s">
        <v>71</v>
      </c>
      <c r="E205" s="162" t="s">
        <v>177</v>
      </c>
      <c r="F205" s="162" t="s">
        <v>283</v>
      </c>
      <c r="G205" s="12"/>
      <c r="H205" s="12"/>
      <c r="I205" s="154"/>
      <c r="J205" s="163">
        <f>BK205</f>
        <v>0</v>
      </c>
      <c r="K205" s="12"/>
      <c r="L205" s="151"/>
      <c r="M205" s="156"/>
      <c r="N205" s="157"/>
      <c r="O205" s="157"/>
      <c r="P205" s="158">
        <f>SUM(P206:P263)</f>
        <v>0</v>
      </c>
      <c r="Q205" s="157"/>
      <c r="R205" s="158">
        <f>SUM(R206:R263)</f>
        <v>3.8113400000000004</v>
      </c>
      <c r="S205" s="157"/>
      <c r="T205" s="159">
        <f>SUM(T206:T263)</f>
        <v>9.4716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52" t="s">
        <v>80</v>
      </c>
      <c r="AT205" s="160" t="s">
        <v>71</v>
      </c>
      <c r="AU205" s="160" t="s">
        <v>80</v>
      </c>
      <c r="AY205" s="152" t="s">
        <v>128</v>
      </c>
      <c r="BK205" s="161">
        <f>SUM(BK206:BK263)</f>
        <v>0</v>
      </c>
    </row>
    <row r="206" spans="1:65" s="2" customFormat="1" ht="24.15" customHeight="1">
      <c r="A206" s="37"/>
      <c r="B206" s="164"/>
      <c r="C206" s="165" t="s">
        <v>284</v>
      </c>
      <c r="D206" s="165" t="s">
        <v>131</v>
      </c>
      <c r="E206" s="166" t="s">
        <v>285</v>
      </c>
      <c r="F206" s="167" t="s">
        <v>286</v>
      </c>
      <c r="G206" s="168" t="s">
        <v>167</v>
      </c>
      <c r="H206" s="169">
        <v>725</v>
      </c>
      <c r="I206" s="170"/>
      <c r="J206" s="171">
        <f>ROUND(I206*H206,2)</f>
        <v>0</v>
      </c>
      <c r="K206" s="172"/>
      <c r="L206" s="38"/>
      <c r="M206" s="173" t="s">
        <v>3</v>
      </c>
      <c r="N206" s="174" t="s">
        <v>43</v>
      </c>
      <c r="O206" s="71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77" t="s">
        <v>135</v>
      </c>
      <c r="AT206" s="177" t="s">
        <v>131</v>
      </c>
      <c r="AU206" s="177" t="s">
        <v>82</v>
      </c>
      <c r="AY206" s="18" t="s">
        <v>128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8" t="s">
        <v>80</v>
      </c>
      <c r="BK206" s="178">
        <f>ROUND(I206*H206,2)</f>
        <v>0</v>
      </c>
      <c r="BL206" s="18" t="s">
        <v>135</v>
      </c>
      <c r="BM206" s="177" t="s">
        <v>287</v>
      </c>
    </row>
    <row r="207" spans="1:47" s="2" customFormat="1" ht="12">
      <c r="A207" s="37"/>
      <c r="B207" s="38"/>
      <c r="C207" s="37"/>
      <c r="D207" s="179" t="s">
        <v>137</v>
      </c>
      <c r="E207" s="37"/>
      <c r="F207" s="180" t="s">
        <v>288</v>
      </c>
      <c r="G207" s="37"/>
      <c r="H207" s="37"/>
      <c r="I207" s="181"/>
      <c r="J207" s="37"/>
      <c r="K207" s="37"/>
      <c r="L207" s="38"/>
      <c r="M207" s="182"/>
      <c r="N207" s="183"/>
      <c r="O207" s="71"/>
      <c r="P207" s="71"/>
      <c r="Q207" s="71"/>
      <c r="R207" s="71"/>
      <c r="S207" s="71"/>
      <c r="T207" s="72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8" t="s">
        <v>137</v>
      </c>
      <c r="AU207" s="18" t="s">
        <v>82</v>
      </c>
    </row>
    <row r="208" spans="1:51" s="13" customFormat="1" ht="12">
      <c r="A208" s="13"/>
      <c r="B208" s="184"/>
      <c r="C208" s="13"/>
      <c r="D208" s="185" t="s">
        <v>139</v>
      </c>
      <c r="E208" s="186" t="s">
        <v>3</v>
      </c>
      <c r="F208" s="187" t="s">
        <v>289</v>
      </c>
      <c r="G208" s="13"/>
      <c r="H208" s="188">
        <v>725</v>
      </c>
      <c r="I208" s="189"/>
      <c r="J208" s="13"/>
      <c r="K208" s="13"/>
      <c r="L208" s="184"/>
      <c r="M208" s="190"/>
      <c r="N208" s="191"/>
      <c r="O208" s="191"/>
      <c r="P208" s="191"/>
      <c r="Q208" s="191"/>
      <c r="R208" s="191"/>
      <c r="S208" s="191"/>
      <c r="T208" s="19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6" t="s">
        <v>139</v>
      </c>
      <c r="AU208" s="186" t="s">
        <v>82</v>
      </c>
      <c r="AV208" s="13" t="s">
        <v>82</v>
      </c>
      <c r="AW208" s="13" t="s">
        <v>33</v>
      </c>
      <c r="AX208" s="13" t="s">
        <v>80</v>
      </c>
      <c r="AY208" s="186" t="s">
        <v>128</v>
      </c>
    </row>
    <row r="209" spans="1:65" s="2" customFormat="1" ht="24.15" customHeight="1">
      <c r="A209" s="37"/>
      <c r="B209" s="164"/>
      <c r="C209" s="165" t="s">
        <v>290</v>
      </c>
      <c r="D209" s="165" t="s">
        <v>131</v>
      </c>
      <c r="E209" s="166" t="s">
        <v>291</v>
      </c>
      <c r="F209" s="167" t="s">
        <v>292</v>
      </c>
      <c r="G209" s="168" t="s">
        <v>167</v>
      </c>
      <c r="H209" s="169">
        <v>87000</v>
      </c>
      <c r="I209" s="170"/>
      <c r="J209" s="171">
        <f>ROUND(I209*H209,2)</f>
        <v>0</v>
      </c>
      <c r="K209" s="172"/>
      <c r="L209" s="38"/>
      <c r="M209" s="173" t="s">
        <v>3</v>
      </c>
      <c r="N209" s="174" t="s">
        <v>43</v>
      </c>
      <c r="O209" s="71"/>
      <c r="P209" s="175">
        <f>O209*H209</f>
        <v>0</v>
      </c>
      <c r="Q209" s="175">
        <v>0</v>
      </c>
      <c r="R209" s="175">
        <f>Q209*H209</f>
        <v>0</v>
      </c>
      <c r="S209" s="175">
        <v>0</v>
      </c>
      <c r="T209" s="17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77" t="s">
        <v>135</v>
      </c>
      <c r="AT209" s="177" t="s">
        <v>131</v>
      </c>
      <c r="AU209" s="177" t="s">
        <v>82</v>
      </c>
      <c r="AY209" s="18" t="s">
        <v>128</v>
      </c>
      <c r="BE209" s="178">
        <f>IF(N209="základní",J209,0)</f>
        <v>0</v>
      </c>
      <c r="BF209" s="178">
        <f>IF(N209="snížená",J209,0)</f>
        <v>0</v>
      </c>
      <c r="BG209" s="178">
        <f>IF(N209="zákl. přenesená",J209,0)</f>
        <v>0</v>
      </c>
      <c r="BH209" s="178">
        <f>IF(N209="sníž. přenesená",J209,0)</f>
        <v>0</v>
      </c>
      <c r="BI209" s="178">
        <f>IF(N209="nulová",J209,0)</f>
        <v>0</v>
      </c>
      <c r="BJ209" s="18" t="s">
        <v>80</v>
      </c>
      <c r="BK209" s="178">
        <f>ROUND(I209*H209,2)</f>
        <v>0</v>
      </c>
      <c r="BL209" s="18" t="s">
        <v>135</v>
      </c>
      <c r="BM209" s="177" t="s">
        <v>293</v>
      </c>
    </row>
    <row r="210" spans="1:47" s="2" customFormat="1" ht="12">
      <c r="A210" s="37"/>
      <c r="B210" s="38"/>
      <c r="C210" s="37"/>
      <c r="D210" s="179" t="s">
        <v>137</v>
      </c>
      <c r="E210" s="37"/>
      <c r="F210" s="180" t="s">
        <v>294</v>
      </c>
      <c r="G210" s="37"/>
      <c r="H210" s="37"/>
      <c r="I210" s="181"/>
      <c r="J210" s="37"/>
      <c r="K210" s="37"/>
      <c r="L210" s="38"/>
      <c r="M210" s="182"/>
      <c r="N210" s="183"/>
      <c r="O210" s="71"/>
      <c r="P210" s="71"/>
      <c r="Q210" s="71"/>
      <c r="R210" s="71"/>
      <c r="S210" s="71"/>
      <c r="T210" s="72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137</v>
      </c>
      <c r="AU210" s="18" t="s">
        <v>82</v>
      </c>
    </row>
    <row r="211" spans="1:51" s="13" customFormat="1" ht="12">
      <c r="A211" s="13"/>
      <c r="B211" s="184"/>
      <c r="C211" s="13"/>
      <c r="D211" s="185" t="s">
        <v>139</v>
      </c>
      <c r="E211" s="186" t="s">
        <v>3</v>
      </c>
      <c r="F211" s="187" t="s">
        <v>295</v>
      </c>
      <c r="G211" s="13"/>
      <c r="H211" s="188">
        <v>87000</v>
      </c>
      <c r="I211" s="189"/>
      <c r="J211" s="13"/>
      <c r="K211" s="13"/>
      <c r="L211" s="184"/>
      <c r="M211" s="190"/>
      <c r="N211" s="191"/>
      <c r="O211" s="191"/>
      <c r="P211" s="191"/>
      <c r="Q211" s="191"/>
      <c r="R211" s="191"/>
      <c r="S211" s="191"/>
      <c r="T211" s="19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6" t="s">
        <v>139</v>
      </c>
      <c r="AU211" s="186" t="s">
        <v>82</v>
      </c>
      <c r="AV211" s="13" t="s">
        <v>82</v>
      </c>
      <c r="AW211" s="13" t="s">
        <v>33</v>
      </c>
      <c r="AX211" s="13" t="s">
        <v>80</v>
      </c>
      <c r="AY211" s="186" t="s">
        <v>128</v>
      </c>
    </row>
    <row r="212" spans="1:65" s="2" customFormat="1" ht="24.15" customHeight="1">
      <c r="A212" s="37"/>
      <c r="B212" s="164"/>
      <c r="C212" s="165" t="s">
        <v>296</v>
      </c>
      <c r="D212" s="165" t="s">
        <v>131</v>
      </c>
      <c r="E212" s="166" t="s">
        <v>297</v>
      </c>
      <c r="F212" s="167" t="s">
        <v>298</v>
      </c>
      <c r="G212" s="168" t="s">
        <v>167</v>
      </c>
      <c r="H212" s="169">
        <v>725</v>
      </c>
      <c r="I212" s="170"/>
      <c r="J212" s="171">
        <f>ROUND(I212*H212,2)</f>
        <v>0</v>
      </c>
      <c r="K212" s="172"/>
      <c r="L212" s="38"/>
      <c r="M212" s="173" t="s">
        <v>3</v>
      </c>
      <c r="N212" s="174" t="s">
        <v>43</v>
      </c>
      <c r="O212" s="71"/>
      <c r="P212" s="175">
        <f>O212*H212</f>
        <v>0</v>
      </c>
      <c r="Q212" s="175">
        <v>0</v>
      </c>
      <c r="R212" s="175">
        <f>Q212*H212</f>
        <v>0</v>
      </c>
      <c r="S212" s="175">
        <v>0</v>
      </c>
      <c r="T212" s="17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77" t="s">
        <v>135</v>
      </c>
      <c r="AT212" s="177" t="s">
        <v>131</v>
      </c>
      <c r="AU212" s="177" t="s">
        <v>82</v>
      </c>
      <c r="AY212" s="18" t="s">
        <v>128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8" t="s">
        <v>80</v>
      </c>
      <c r="BK212" s="178">
        <f>ROUND(I212*H212,2)</f>
        <v>0</v>
      </c>
      <c r="BL212" s="18" t="s">
        <v>135</v>
      </c>
      <c r="BM212" s="177" t="s">
        <v>299</v>
      </c>
    </row>
    <row r="213" spans="1:47" s="2" customFormat="1" ht="12">
      <c r="A213" s="37"/>
      <c r="B213" s="38"/>
      <c r="C213" s="37"/>
      <c r="D213" s="179" t="s">
        <v>137</v>
      </c>
      <c r="E213" s="37"/>
      <c r="F213" s="180" t="s">
        <v>300</v>
      </c>
      <c r="G213" s="37"/>
      <c r="H213" s="37"/>
      <c r="I213" s="181"/>
      <c r="J213" s="37"/>
      <c r="K213" s="37"/>
      <c r="L213" s="38"/>
      <c r="M213" s="182"/>
      <c r="N213" s="183"/>
      <c r="O213" s="71"/>
      <c r="P213" s="71"/>
      <c r="Q213" s="71"/>
      <c r="R213" s="71"/>
      <c r="S213" s="71"/>
      <c r="T213" s="72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8" t="s">
        <v>137</v>
      </c>
      <c r="AU213" s="18" t="s">
        <v>82</v>
      </c>
    </row>
    <row r="214" spans="1:51" s="13" customFormat="1" ht="12">
      <c r="A214" s="13"/>
      <c r="B214" s="184"/>
      <c r="C214" s="13"/>
      <c r="D214" s="185" t="s">
        <v>139</v>
      </c>
      <c r="E214" s="186" t="s">
        <v>3</v>
      </c>
      <c r="F214" s="187" t="s">
        <v>289</v>
      </c>
      <c r="G214" s="13"/>
      <c r="H214" s="188">
        <v>725</v>
      </c>
      <c r="I214" s="189"/>
      <c r="J214" s="13"/>
      <c r="K214" s="13"/>
      <c r="L214" s="184"/>
      <c r="M214" s="190"/>
      <c r="N214" s="191"/>
      <c r="O214" s="191"/>
      <c r="P214" s="191"/>
      <c r="Q214" s="191"/>
      <c r="R214" s="191"/>
      <c r="S214" s="191"/>
      <c r="T214" s="19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6" t="s">
        <v>139</v>
      </c>
      <c r="AU214" s="186" t="s">
        <v>82</v>
      </c>
      <c r="AV214" s="13" t="s">
        <v>82</v>
      </c>
      <c r="AW214" s="13" t="s">
        <v>33</v>
      </c>
      <c r="AX214" s="13" t="s">
        <v>80</v>
      </c>
      <c r="AY214" s="186" t="s">
        <v>128</v>
      </c>
    </row>
    <row r="215" spans="1:65" s="2" customFormat="1" ht="16.5" customHeight="1">
      <c r="A215" s="37"/>
      <c r="B215" s="164"/>
      <c r="C215" s="165" t="s">
        <v>301</v>
      </c>
      <c r="D215" s="165" t="s">
        <v>131</v>
      </c>
      <c r="E215" s="166" t="s">
        <v>302</v>
      </c>
      <c r="F215" s="167" t="s">
        <v>303</v>
      </c>
      <c r="G215" s="168" t="s">
        <v>167</v>
      </c>
      <c r="H215" s="169">
        <v>725</v>
      </c>
      <c r="I215" s="170"/>
      <c r="J215" s="171">
        <f>ROUND(I215*H215,2)</f>
        <v>0</v>
      </c>
      <c r="K215" s="172"/>
      <c r="L215" s="38"/>
      <c r="M215" s="173" t="s">
        <v>3</v>
      </c>
      <c r="N215" s="174" t="s">
        <v>43</v>
      </c>
      <c r="O215" s="71"/>
      <c r="P215" s="175">
        <f>O215*H215</f>
        <v>0</v>
      </c>
      <c r="Q215" s="175">
        <v>0</v>
      </c>
      <c r="R215" s="175">
        <f>Q215*H215</f>
        <v>0</v>
      </c>
      <c r="S215" s="175">
        <v>0</v>
      </c>
      <c r="T215" s="17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77" t="s">
        <v>135</v>
      </c>
      <c r="AT215" s="177" t="s">
        <v>131</v>
      </c>
      <c r="AU215" s="177" t="s">
        <v>82</v>
      </c>
      <c r="AY215" s="18" t="s">
        <v>128</v>
      </c>
      <c r="BE215" s="178">
        <f>IF(N215="základní",J215,0)</f>
        <v>0</v>
      </c>
      <c r="BF215" s="178">
        <f>IF(N215="snížená",J215,0)</f>
        <v>0</v>
      </c>
      <c r="BG215" s="178">
        <f>IF(N215="zákl. přenesená",J215,0)</f>
        <v>0</v>
      </c>
      <c r="BH215" s="178">
        <f>IF(N215="sníž. přenesená",J215,0)</f>
        <v>0</v>
      </c>
      <c r="BI215" s="178">
        <f>IF(N215="nulová",J215,0)</f>
        <v>0</v>
      </c>
      <c r="BJ215" s="18" t="s">
        <v>80</v>
      </c>
      <c r="BK215" s="178">
        <f>ROUND(I215*H215,2)</f>
        <v>0</v>
      </c>
      <c r="BL215" s="18" t="s">
        <v>135</v>
      </c>
      <c r="BM215" s="177" t="s">
        <v>304</v>
      </c>
    </row>
    <row r="216" spans="1:47" s="2" customFormat="1" ht="12">
      <c r="A216" s="37"/>
      <c r="B216" s="38"/>
      <c r="C216" s="37"/>
      <c r="D216" s="179" t="s">
        <v>137</v>
      </c>
      <c r="E216" s="37"/>
      <c r="F216" s="180" t="s">
        <v>305</v>
      </c>
      <c r="G216" s="37"/>
      <c r="H216" s="37"/>
      <c r="I216" s="181"/>
      <c r="J216" s="37"/>
      <c r="K216" s="37"/>
      <c r="L216" s="38"/>
      <c r="M216" s="182"/>
      <c r="N216" s="183"/>
      <c r="O216" s="71"/>
      <c r="P216" s="71"/>
      <c r="Q216" s="71"/>
      <c r="R216" s="71"/>
      <c r="S216" s="71"/>
      <c r="T216" s="72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137</v>
      </c>
      <c r="AU216" s="18" t="s">
        <v>82</v>
      </c>
    </row>
    <row r="217" spans="1:51" s="13" customFormat="1" ht="12">
      <c r="A217" s="13"/>
      <c r="B217" s="184"/>
      <c r="C217" s="13"/>
      <c r="D217" s="185" t="s">
        <v>139</v>
      </c>
      <c r="E217" s="186" t="s">
        <v>3</v>
      </c>
      <c r="F217" s="187" t="s">
        <v>289</v>
      </c>
      <c r="G217" s="13"/>
      <c r="H217" s="188">
        <v>725</v>
      </c>
      <c r="I217" s="189"/>
      <c r="J217" s="13"/>
      <c r="K217" s="13"/>
      <c r="L217" s="184"/>
      <c r="M217" s="190"/>
      <c r="N217" s="191"/>
      <c r="O217" s="191"/>
      <c r="P217" s="191"/>
      <c r="Q217" s="191"/>
      <c r="R217" s="191"/>
      <c r="S217" s="191"/>
      <c r="T217" s="19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6" t="s">
        <v>139</v>
      </c>
      <c r="AU217" s="186" t="s">
        <v>82</v>
      </c>
      <c r="AV217" s="13" t="s">
        <v>82</v>
      </c>
      <c r="AW217" s="13" t="s">
        <v>33</v>
      </c>
      <c r="AX217" s="13" t="s">
        <v>80</v>
      </c>
      <c r="AY217" s="186" t="s">
        <v>128</v>
      </c>
    </row>
    <row r="218" spans="1:65" s="2" customFormat="1" ht="16.5" customHeight="1">
      <c r="A218" s="37"/>
      <c r="B218" s="164"/>
      <c r="C218" s="165" t="s">
        <v>306</v>
      </c>
      <c r="D218" s="165" t="s">
        <v>131</v>
      </c>
      <c r="E218" s="166" t="s">
        <v>307</v>
      </c>
      <c r="F218" s="167" t="s">
        <v>308</v>
      </c>
      <c r="G218" s="168" t="s">
        <v>167</v>
      </c>
      <c r="H218" s="169">
        <v>87000</v>
      </c>
      <c r="I218" s="170"/>
      <c r="J218" s="171">
        <f>ROUND(I218*H218,2)</f>
        <v>0</v>
      </c>
      <c r="K218" s="172"/>
      <c r="L218" s="38"/>
      <c r="M218" s="173" t="s">
        <v>3</v>
      </c>
      <c r="N218" s="174" t="s">
        <v>43</v>
      </c>
      <c r="O218" s="71"/>
      <c r="P218" s="175">
        <f>O218*H218</f>
        <v>0</v>
      </c>
      <c r="Q218" s="175">
        <v>0</v>
      </c>
      <c r="R218" s="175">
        <f>Q218*H218</f>
        <v>0</v>
      </c>
      <c r="S218" s="175">
        <v>0</v>
      </c>
      <c r="T218" s="17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77" t="s">
        <v>135</v>
      </c>
      <c r="AT218" s="177" t="s">
        <v>131</v>
      </c>
      <c r="AU218" s="177" t="s">
        <v>82</v>
      </c>
      <c r="AY218" s="18" t="s">
        <v>128</v>
      </c>
      <c r="BE218" s="178">
        <f>IF(N218="základní",J218,0)</f>
        <v>0</v>
      </c>
      <c r="BF218" s="178">
        <f>IF(N218="snížená",J218,0)</f>
        <v>0</v>
      </c>
      <c r="BG218" s="178">
        <f>IF(N218="zákl. přenesená",J218,0)</f>
        <v>0</v>
      </c>
      <c r="BH218" s="178">
        <f>IF(N218="sníž. přenesená",J218,0)</f>
        <v>0</v>
      </c>
      <c r="BI218" s="178">
        <f>IF(N218="nulová",J218,0)</f>
        <v>0</v>
      </c>
      <c r="BJ218" s="18" t="s">
        <v>80</v>
      </c>
      <c r="BK218" s="178">
        <f>ROUND(I218*H218,2)</f>
        <v>0</v>
      </c>
      <c r="BL218" s="18" t="s">
        <v>135</v>
      </c>
      <c r="BM218" s="177" t="s">
        <v>309</v>
      </c>
    </row>
    <row r="219" spans="1:47" s="2" customFormat="1" ht="12">
      <c r="A219" s="37"/>
      <c r="B219" s="38"/>
      <c r="C219" s="37"/>
      <c r="D219" s="179" t="s">
        <v>137</v>
      </c>
      <c r="E219" s="37"/>
      <c r="F219" s="180" t="s">
        <v>310</v>
      </c>
      <c r="G219" s="37"/>
      <c r="H219" s="37"/>
      <c r="I219" s="181"/>
      <c r="J219" s="37"/>
      <c r="K219" s="37"/>
      <c r="L219" s="38"/>
      <c r="M219" s="182"/>
      <c r="N219" s="183"/>
      <c r="O219" s="71"/>
      <c r="P219" s="71"/>
      <c r="Q219" s="71"/>
      <c r="R219" s="71"/>
      <c r="S219" s="71"/>
      <c r="T219" s="72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8" t="s">
        <v>137</v>
      </c>
      <c r="AU219" s="18" t="s">
        <v>82</v>
      </c>
    </row>
    <row r="220" spans="1:51" s="13" customFormat="1" ht="12">
      <c r="A220" s="13"/>
      <c r="B220" s="184"/>
      <c r="C220" s="13"/>
      <c r="D220" s="185" t="s">
        <v>139</v>
      </c>
      <c r="E220" s="186" t="s">
        <v>3</v>
      </c>
      <c r="F220" s="187" t="s">
        <v>295</v>
      </c>
      <c r="G220" s="13"/>
      <c r="H220" s="188">
        <v>87000</v>
      </c>
      <c r="I220" s="189"/>
      <c r="J220" s="13"/>
      <c r="K220" s="13"/>
      <c r="L220" s="184"/>
      <c r="M220" s="190"/>
      <c r="N220" s="191"/>
      <c r="O220" s="191"/>
      <c r="P220" s="191"/>
      <c r="Q220" s="191"/>
      <c r="R220" s="191"/>
      <c r="S220" s="191"/>
      <c r="T220" s="19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6" t="s">
        <v>139</v>
      </c>
      <c r="AU220" s="186" t="s">
        <v>82</v>
      </c>
      <c r="AV220" s="13" t="s">
        <v>82</v>
      </c>
      <c r="AW220" s="13" t="s">
        <v>33</v>
      </c>
      <c r="AX220" s="13" t="s">
        <v>80</v>
      </c>
      <c r="AY220" s="186" t="s">
        <v>128</v>
      </c>
    </row>
    <row r="221" spans="1:65" s="2" customFormat="1" ht="21.75" customHeight="1">
      <c r="A221" s="37"/>
      <c r="B221" s="164"/>
      <c r="C221" s="165" t="s">
        <v>311</v>
      </c>
      <c r="D221" s="165" t="s">
        <v>131</v>
      </c>
      <c r="E221" s="166" t="s">
        <v>312</v>
      </c>
      <c r="F221" s="167" t="s">
        <v>313</v>
      </c>
      <c r="G221" s="168" t="s">
        <v>134</v>
      </c>
      <c r="H221" s="169">
        <v>3</v>
      </c>
      <c r="I221" s="170"/>
      <c r="J221" s="171">
        <f>ROUND(I221*H221,2)</f>
        <v>0</v>
      </c>
      <c r="K221" s="172"/>
      <c r="L221" s="38"/>
      <c r="M221" s="173" t="s">
        <v>3</v>
      </c>
      <c r="N221" s="174" t="s">
        <v>43</v>
      </c>
      <c r="O221" s="71"/>
      <c r="P221" s="175">
        <f>O221*H221</f>
        <v>0</v>
      </c>
      <c r="Q221" s="175">
        <v>0</v>
      </c>
      <c r="R221" s="175">
        <f>Q221*H221</f>
        <v>0</v>
      </c>
      <c r="S221" s="175">
        <v>0</v>
      </c>
      <c r="T221" s="17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77" t="s">
        <v>135</v>
      </c>
      <c r="AT221" s="177" t="s">
        <v>131</v>
      </c>
      <c r="AU221" s="177" t="s">
        <v>82</v>
      </c>
      <c r="AY221" s="18" t="s">
        <v>128</v>
      </c>
      <c r="BE221" s="178">
        <f>IF(N221="základní",J221,0)</f>
        <v>0</v>
      </c>
      <c r="BF221" s="178">
        <f>IF(N221="snížená",J221,0)</f>
        <v>0</v>
      </c>
      <c r="BG221" s="178">
        <f>IF(N221="zákl. přenesená",J221,0)</f>
        <v>0</v>
      </c>
      <c r="BH221" s="178">
        <f>IF(N221="sníž. přenesená",J221,0)</f>
        <v>0</v>
      </c>
      <c r="BI221" s="178">
        <f>IF(N221="nulová",J221,0)</f>
        <v>0</v>
      </c>
      <c r="BJ221" s="18" t="s">
        <v>80</v>
      </c>
      <c r="BK221" s="178">
        <f>ROUND(I221*H221,2)</f>
        <v>0</v>
      </c>
      <c r="BL221" s="18" t="s">
        <v>135</v>
      </c>
      <c r="BM221" s="177" t="s">
        <v>314</v>
      </c>
    </row>
    <row r="222" spans="1:47" s="2" customFormat="1" ht="12">
      <c r="A222" s="37"/>
      <c r="B222" s="38"/>
      <c r="C222" s="37"/>
      <c r="D222" s="179" t="s">
        <v>137</v>
      </c>
      <c r="E222" s="37"/>
      <c r="F222" s="180" t="s">
        <v>315</v>
      </c>
      <c r="G222" s="37"/>
      <c r="H222" s="37"/>
      <c r="I222" s="181"/>
      <c r="J222" s="37"/>
      <c r="K222" s="37"/>
      <c r="L222" s="38"/>
      <c r="M222" s="182"/>
      <c r="N222" s="183"/>
      <c r="O222" s="71"/>
      <c r="P222" s="71"/>
      <c r="Q222" s="71"/>
      <c r="R222" s="71"/>
      <c r="S222" s="71"/>
      <c r="T222" s="72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8" t="s">
        <v>137</v>
      </c>
      <c r="AU222" s="18" t="s">
        <v>82</v>
      </c>
    </row>
    <row r="223" spans="1:51" s="13" customFormat="1" ht="12">
      <c r="A223" s="13"/>
      <c r="B223" s="184"/>
      <c r="C223" s="13"/>
      <c r="D223" s="185" t="s">
        <v>139</v>
      </c>
      <c r="E223" s="186" t="s">
        <v>3</v>
      </c>
      <c r="F223" s="187" t="s">
        <v>316</v>
      </c>
      <c r="G223" s="13"/>
      <c r="H223" s="188">
        <v>3</v>
      </c>
      <c r="I223" s="189"/>
      <c r="J223" s="13"/>
      <c r="K223" s="13"/>
      <c r="L223" s="184"/>
      <c r="M223" s="190"/>
      <c r="N223" s="191"/>
      <c r="O223" s="191"/>
      <c r="P223" s="191"/>
      <c r="Q223" s="191"/>
      <c r="R223" s="191"/>
      <c r="S223" s="191"/>
      <c r="T223" s="19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6" t="s">
        <v>139</v>
      </c>
      <c r="AU223" s="186" t="s">
        <v>82</v>
      </c>
      <c r="AV223" s="13" t="s">
        <v>82</v>
      </c>
      <c r="AW223" s="13" t="s">
        <v>33</v>
      </c>
      <c r="AX223" s="13" t="s">
        <v>80</v>
      </c>
      <c r="AY223" s="186" t="s">
        <v>128</v>
      </c>
    </row>
    <row r="224" spans="1:65" s="2" customFormat="1" ht="21.75" customHeight="1">
      <c r="A224" s="37"/>
      <c r="B224" s="164"/>
      <c r="C224" s="165" t="s">
        <v>317</v>
      </c>
      <c r="D224" s="165" t="s">
        <v>131</v>
      </c>
      <c r="E224" s="166" t="s">
        <v>318</v>
      </c>
      <c r="F224" s="167" t="s">
        <v>319</v>
      </c>
      <c r="G224" s="168" t="s">
        <v>134</v>
      </c>
      <c r="H224" s="169">
        <v>360</v>
      </c>
      <c r="I224" s="170"/>
      <c r="J224" s="171">
        <f>ROUND(I224*H224,2)</f>
        <v>0</v>
      </c>
      <c r="K224" s="172"/>
      <c r="L224" s="38"/>
      <c r="M224" s="173" t="s">
        <v>3</v>
      </c>
      <c r="N224" s="174" t="s">
        <v>43</v>
      </c>
      <c r="O224" s="71"/>
      <c r="P224" s="175">
        <f>O224*H224</f>
        <v>0</v>
      </c>
      <c r="Q224" s="175">
        <v>0</v>
      </c>
      <c r="R224" s="175">
        <f>Q224*H224</f>
        <v>0</v>
      </c>
      <c r="S224" s="175">
        <v>0</v>
      </c>
      <c r="T224" s="17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77" t="s">
        <v>135</v>
      </c>
      <c r="AT224" s="177" t="s">
        <v>131</v>
      </c>
      <c r="AU224" s="177" t="s">
        <v>82</v>
      </c>
      <c r="AY224" s="18" t="s">
        <v>128</v>
      </c>
      <c r="BE224" s="178">
        <f>IF(N224="základní",J224,0)</f>
        <v>0</v>
      </c>
      <c r="BF224" s="178">
        <f>IF(N224="snížená",J224,0)</f>
        <v>0</v>
      </c>
      <c r="BG224" s="178">
        <f>IF(N224="zákl. přenesená",J224,0)</f>
        <v>0</v>
      </c>
      <c r="BH224" s="178">
        <f>IF(N224="sníž. přenesená",J224,0)</f>
        <v>0</v>
      </c>
      <c r="BI224" s="178">
        <f>IF(N224="nulová",J224,0)</f>
        <v>0</v>
      </c>
      <c r="BJ224" s="18" t="s">
        <v>80</v>
      </c>
      <c r="BK224" s="178">
        <f>ROUND(I224*H224,2)</f>
        <v>0</v>
      </c>
      <c r="BL224" s="18" t="s">
        <v>135</v>
      </c>
      <c r="BM224" s="177" t="s">
        <v>320</v>
      </c>
    </row>
    <row r="225" spans="1:47" s="2" customFormat="1" ht="12">
      <c r="A225" s="37"/>
      <c r="B225" s="38"/>
      <c r="C225" s="37"/>
      <c r="D225" s="179" t="s">
        <v>137</v>
      </c>
      <c r="E225" s="37"/>
      <c r="F225" s="180" t="s">
        <v>321</v>
      </c>
      <c r="G225" s="37"/>
      <c r="H225" s="37"/>
      <c r="I225" s="181"/>
      <c r="J225" s="37"/>
      <c r="K225" s="37"/>
      <c r="L225" s="38"/>
      <c r="M225" s="182"/>
      <c r="N225" s="183"/>
      <c r="O225" s="71"/>
      <c r="P225" s="71"/>
      <c r="Q225" s="71"/>
      <c r="R225" s="71"/>
      <c r="S225" s="71"/>
      <c r="T225" s="72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8" t="s">
        <v>137</v>
      </c>
      <c r="AU225" s="18" t="s">
        <v>82</v>
      </c>
    </row>
    <row r="226" spans="1:51" s="13" customFormat="1" ht="12">
      <c r="A226" s="13"/>
      <c r="B226" s="184"/>
      <c r="C226" s="13"/>
      <c r="D226" s="185" t="s">
        <v>139</v>
      </c>
      <c r="E226" s="186" t="s">
        <v>3</v>
      </c>
      <c r="F226" s="187" t="s">
        <v>322</v>
      </c>
      <c r="G226" s="13"/>
      <c r="H226" s="188">
        <v>360</v>
      </c>
      <c r="I226" s="189"/>
      <c r="J226" s="13"/>
      <c r="K226" s="13"/>
      <c r="L226" s="184"/>
      <c r="M226" s="190"/>
      <c r="N226" s="191"/>
      <c r="O226" s="191"/>
      <c r="P226" s="191"/>
      <c r="Q226" s="191"/>
      <c r="R226" s="191"/>
      <c r="S226" s="191"/>
      <c r="T226" s="19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6" t="s">
        <v>139</v>
      </c>
      <c r="AU226" s="186" t="s">
        <v>82</v>
      </c>
      <c r="AV226" s="13" t="s">
        <v>82</v>
      </c>
      <c r="AW226" s="13" t="s">
        <v>33</v>
      </c>
      <c r="AX226" s="13" t="s">
        <v>80</v>
      </c>
      <c r="AY226" s="186" t="s">
        <v>128</v>
      </c>
    </row>
    <row r="227" spans="1:65" s="2" customFormat="1" ht="21.75" customHeight="1">
      <c r="A227" s="37"/>
      <c r="B227" s="164"/>
      <c r="C227" s="165" t="s">
        <v>323</v>
      </c>
      <c r="D227" s="165" t="s">
        <v>131</v>
      </c>
      <c r="E227" s="166" t="s">
        <v>324</v>
      </c>
      <c r="F227" s="167" t="s">
        <v>325</v>
      </c>
      <c r="G227" s="168" t="s">
        <v>134</v>
      </c>
      <c r="H227" s="169">
        <v>3</v>
      </c>
      <c r="I227" s="170"/>
      <c r="J227" s="171">
        <f>ROUND(I227*H227,2)</f>
        <v>0</v>
      </c>
      <c r="K227" s="172"/>
      <c r="L227" s="38"/>
      <c r="M227" s="173" t="s">
        <v>3</v>
      </c>
      <c r="N227" s="174" t="s">
        <v>43</v>
      </c>
      <c r="O227" s="71"/>
      <c r="P227" s="175">
        <f>O227*H227</f>
        <v>0</v>
      </c>
      <c r="Q227" s="175">
        <v>0</v>
      </c>
      <c r="R227" s="175">
        <f>Q227*H227</f>
        <v>0</v>
      </c>
      <c r="S227" s="175">
        <v>0</v>
      </c>
      <c r="T227" s="17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77" t="s">
        <v>135</v>
      </c>
      <c r="AT227" s="177" t="s">
        <v>131</v>
      </c>
      <c r="AU227" s="177" t="s">
        <v>82</v>
      </c>
      <c r="AY227" s="18" t="s">
        <v>128</v>
      </c>
      <c r="BE227" s="178">
        <f>IF(N227="základní",J227,0)</f>
        <v>0</v>
      </c>
      <c r="BF227" s="178">
        <f>IF(N227="snížená",J227,0)</f>
        <v>0</v>
      </c>
      <c r="BG227" s="178">
        <f>IF(N227="zákl. přenesená",J227,0)</f>
        <v>0</v>
      </c>
      <c r="BH227" s="178">
        <f>IF(N227="sníž. přenesená",J227,0)</f>
        <v>0</v>
      </c>
      <c r="BI227" s="178">
        <f>IF(N227="nulová",J227,0)</f>
        <v>0</v>
      </c>
      <c r="BJ227" s="18" t="s">
        <v>80</v>
      </c>
      <c r="BK227" s="178">
        <f>ROUND(I227*H227,2)</f>
        <v>0</v>
      </c>
      <c r="BL227" s="18" t="s">
        <v>135</v>
      </c>
      <c r="BM227" s="177" t="s">
        <v>326</v>
      </c>
    </row>
    <row r="228" spans="1:47" s="2" customFormat="1" ht="12">
      <c r="A228" s="37"/>
      <c r="B228" s="38"/>
      <c r="C228" s="37"/>
      <c r="D228" s="179" t="s">
        <v>137</v>
      </c>
      <c r="E228" s="37"/>
      <c r="F228" s="180" t="s">
        <v>327</v>
      </c>
      <c r="G228" s="37"/>
      <c r="H228" s="37"/>
      <c r="I228" s="181"/>
      <c r="J228" s="37"/>
      <c r="K228" s="37"/>
      <c r="L228" s="38"/>
      <c r="M228" s="182"/>
      <c r="N228" s="183"/>
      <c r="O228" s="71"/>
      <c r="P228" s="71"/>
      <c r="Q228" s="71"/>
      <c r="R228" s="71"/>
      <c r="S228" s="71"/>
      <c r="T228" s="72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137</v>
      </c>
      <c r="AU228" s="18" t="s">
        <v>82</v>
      </c>
    </row>
    <row r="229" spans="1:51" s="13" customFormat="1" ht="12">
      <c r="A229" s="13"/>
      <c r="B229" s="184"/>
      <c r="C229" s="13"/>
      <c r="D229" s="185" t="s">
        <v>139</v>
      </c>
      <c r="E229" s="186" t="s">
        <v>3</v>
      </c>
      <c r="F229" s="187" t="s">
        <v>316</v>
      </c>
      <c r="G229" s="13"/>
      <c r="H229" s="188">
        <v>3</v>
      </c>
      <c r="I229" s="189"/>
      <c r="J229" s="13"/>
      <c r="K229" s="13"/>
      <c r="L229" s="184"/>
      <c r="M229" s="190"/>
      <c r="N229" s="191"/>
      <c r="O229" s="191"/>
      <c r="P229" s="191"/>
      <c r="Q229" s="191"/>
      <c r="R229" s="191"/>
      <c r="S229" s="191"/>
      <c r="T229" s="19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6" t="s">
        <v>139</v>
      </c>
      <c r="AU229" s="186" t="s">
        <v>82</v>
      </c>
      <c r="AV229" s="13" t="s">
        <v>82</v>
      </c>
      <c r="AW229" s="13" t="s">
        <v>33</v>
      </c>
      <c r="AX229" s="13" t="s">
        <v>80</v>
      </c>
      <c r="AY229" s="186" t="s">
        <v>128</v>
      </c>
    </row>
    <row r="230" spans="1:65" s="2" customFormat="1" ht="16.5" customHeight="1">
      <c r="A230" s="37"/>
      <c r="B230" s="164"/>
      <c r="C230" s="165" t="s">
        <v>328</v>
      </c>
      <c r="D230" s="165" t="s">
        <v>131</v>
      </c>
      <c r="E230" s="166" t="s">
        <v>329</v>
      </c>
      <c r="F230" s="167" t="s">
        <v>330</v>
      </c>
      <c r="G230" s="168" t="s">
        <v>167</v>
      </c>
      <c r="H230" s="169">
        <v>3.2</v>
      </c>
      <c r="I230" s="170"/>
      <c r="J230" s="171">
        <f>ROUND(I230*H230,2)</f>
        <v>0</v>
      </c>
      <c r="K230" s="172"/>
      <c r="L230" s="38"/>
      <c r="M230" s="173" t="s">
        <v>3</v>
      </c>
      <c r="N230" s="174" t="s">
        <v>43</v>
      </c>
      <c r="O230" s="71"/>
      <c r="P230" s="175">
        <f>O230*H230</f>
        <v>0</v>
      </c>
      <c r="Q230" s="175">
        <v>0</v>
      </c>
      <c r="R230" s="175">
        <f>Q230*H230</f>
        <v>0</v>
      </c>
      <c r="S230" s="175">
        <v>0</v>
      </c>
      <c r="T230" s="17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77" t="s">
        <v>135</v>
      </c>
      <c r="AT230" s="177" t="s">
        <v>131</v>
      </c>
      <c r="AU230" s="177" t="s">
        <v>82</v>
      </c>
      <c r="AY230" s="18" t="s">
        <v>128</v>
      </c>
      <c r="BE230" s="178">
        <f>IF(N230="základní",J230,0)</f>
        <v>0</v>
      </c>
      <c r="BF230" s="178">
        <f>IF(N230="snížená",J230,0)</f>
        <v>0</v>
      </c>
      <c r="BG230" s="178">
        <f>IF(N230="zákl. přenesená",J230,0)</f>
        <v>0</v>
      </c>
      <c r="BH230" s="178">
        <f>IF(N230="sníž. přenesená",J230,0)</f>
        <v>0</v>
      </c>
      <c r="BI230" s="178">
        <f>IF(N230="nulová",J230,0)</f>
        <v>0</v>
      </c>
      <c r="BJ230" s="18" t="s">
        <v>80</v>
      </c>
      <c r="BK230" s="178">
        <f>ROUND(I230*H230,2)</f>
        <v>0</v>
      </c>
      <c r="BL230" s="18" t="s">
        <v>135</v>
      </c>
      <c r="BM230" s="177" t="s">
        <v>331</v>
      </c>
    </row>
    <row r="231" spans="1:47" s="2" customFormat="1" ht="12">
      <c r="A231" s="37"/>
      <c r="B231" s="38"/>
      <c r="C231" s="37"/>
      <c r="D231" s="179" t="s">
        <v>137</v>
      </c>
      <c r="E231" s="37"/>
      <c r="F231" s="180" t="s">
        <v>332</v>
      </c>
      <c r="G231" s="37"/>
      <c r="H231" s="37"/>
      <c r="I231" s="181"/>
      <c r="J231" s="37"/>
      <c r="K231" s="37"/>
      <c r="L231" s="38"/>
      <c r="M231" s="182"/>
      <c r="N231" s="183"/>
      <c r="O231" s="71"/>
      <c r="P231" s="71"/>
      <c r="Q231" s="71"/>
      <c r="R231" s="71"/>
      <c r="S231" s="71"/>
      <c r="T231" s="72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137</v>
      </c>
      <c r="AU231" s="18" t="s">
        <v>82</v>
      </c>
    </row>
    <row r="232" spans="1:51" s="13" customFormat="1" ht="12">
      <c r="A232" s="13"/>
      <c r="B232" s="184"/>
      <c r="C232" s="13"/>
      <c r="D232" s="185" t="s">
        <v>139</v>
      </c>
      <c r="E232" s="186" t="s">
        <v>3</v>
      </c>
      <c r="F232" s="187" t="s">
        <v>333</v>
      </c>
      <c r="G232" s="13"/>
      <c r="H232" s="188">
        <v>3.2</v>
      </c>
      <c r="I232" s="189"/>
      <c r="J232" s="13"/>
      <c r="K232" s="13"/>
      <c r="L232" s="184"/>
      <c r="M232" s="190"/>
      <c r="N232" s="191"/>
      <c r="O232" s="191"/>
      <c r="P232" s="191"/>
      <c r="Q232" s="191"/>
      <c r="R232" s="191"/>
      <c r="S232" s="191"/>
      <c r="T232" s="19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6" t="s">
        <v>139</v>
      </c>
      <c r="AU232" s="186" t="s">
        <v>82</v>
      </c>
      <c r="AV232" s="13" t="s">
        <v>82</v>
      </c>
      <c r="AW232" s="13" t="s">
        <v>33</v>
      </c>
      <c r="AX232" s="13" t="s">
        <v>80</v>
      </c>
      <c r="AY232" s="186" t="s">
        <v>128</v>
      </c>
    </row>
    <row r="233" spans="1:65" s="2" customFormat="1" ht="16.5" customHeight="1">
      <c r="A233" s="37"/>
      <c r="B233" s="164"/>
      <c r="C233" s="165" t="s">
        <v>334</v>
      </c>
      <c r="D233" s="165" t="s">
        <v>131</v>
      </c>
      <c r="E233" s="166" t="s">
        <v>335</v>
      </c>
      <c r="F233" s="167" t="s">
        <v>336</v>
      </c>
      <c r="G233" s="168" t="s">
        <v>134</v>
      </c>
      <c r="H233" s="169">
        <v>127.5</v>
      </c>
      <c r="I233" s="170"/>
      <c r="J233" s="171">
        <f>ROUND(I233*H233,2)</f>
        <v>0</v>
      </c>
      <c r="K233" s="172"/>
      <c r="L233" s="38"/>
      <c r="M233" s="173" t="s">
        <v>3</v>
      </c>
      <c r="N233" s="174" t="s">
        <v>43</v>
      </c>
      <c r="O233" s="71"/>
      <c r="P233" s="175">
        <f>O233*H233</f>
        <v>0</v>
      </c>
      <c r="Q233" s="175">
        <v>0</v>
      </c>
      <c r="R233" s="175">
        <f>Q233*H233</f>
        <v>0</v>
      </c>
      <c r="S233" s="175">
        <v>0.011</v>
      </c>
      <c r="T233" s="176">
        <f>S233*H233</f>
        <v>1.4024999999999999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77" t="s">
        <v>135</v>
      </c>
      <c r="AT233" s="177" t="s">
        <v>131</v>
      </c>
      <c r="AU233" s="177" t="s">
        <v>82</v>
      </c>
      <c r="AY233" s="18" t="s">
        <v>128</v>
      </c>
      <c r="BE233" s="178">
        <f>IF(N233="základní",J233,0)</f>
        <v>0</v>
      </c>
      <c r="BF233" s="178">
        <f>IF(N233="snížená",J233,0)</f>
        <v>0</v>
      </c>
      <c r="BG233" s="178">
        <f>IF(N233="zákl. přenesená",J233,0)</f>
        <v>0</v>
      </c>
      <c r="BH233" s="178">
        <f>IF(N233="sníž. přenesená",J233,0)</f>
        <v>0</v>
      </c>
      <c r="BI233" s="178">
        <f>IF(N233="nulová",J233,0)</f>
        <v>0</v>
      </c>
      <c r="BJ233" s="18" t="s">
        <v>80</v>
      </c>
      <c r="BK233" s="178">
        <f>ROUND(I233*H233,2)</f>
        <v>0</v>
      </c>
      <c r="BL233" s="18" t="s">
        <v>135</v>
      </c>
      <c r="BM233" s="177" t="s">
        <v>337</v>
      </c>
    </row>
    <row r="234" spans="1:47" s="2" customFormat="1" ht="12">
      <c r="A234" s="37"/>
      <c r="B234" s="38"/>
      <c r="C234" s="37"/>
      <c r="D234" s="179" t="s">
        <v>137</v>
      </c>
      <c r="E234" s="37"/>
      <c r="F234" s="180" t="s">
        <v>338</v>
      </c>
      <c r="G234" s="37"/>
      <c r="H234" s="37"/>
      <c r="I234" s="181"/>
      <c r="J234" s="37"/>
      <c r="K234" s="37"/>
      <c r="L234" s="38"/>
      <c r="M234" s="182"/>
      <c r="N234" s="183"/>
      <c r="O234" s="71"/>
      <c r="P234" s="71"/>
      <c r="Q234" s="71"/>
      <c r="R234" s="71"/>
      <c r="S234" s="71"/>
      <c r="T234" s="72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8" t="s">
        <v>137</v>
      </c>
      <c r="AU234" s="18" t="s">
        <v>82</v>
      </c>
    </row>
    <row r="235" spans="1:47" s="2" customFormat="1" ht="12">
      <c r="A235" s="37"/>
      <c r="B235" s="38"/>
      <c r="C235" s="37"/>
      <c r="D235" s="185" t="s">
        <v>146</v>
      </c>
      <c r="E235" s="37"/>
      <c r="F235" s="204" t="s">
        <v>339</v>
      </c>
      <c r="G235" s="37"/>
      <c r="H235" s="37"/>
      <c r="I235" s="181"/>
      <c r="J235" s="37"/>
      <c r="K235" s="37"/>
      <c r="L235" s="38"/>
      <c r="M235" s="182"/>
      <c r="N235" s="183"/>
      <c r="O235" s="71"/>
      <c r="P235" s="71"/>
      <c r="Q235" s="71"/>
      <c r="R235" s="71"/>
      <c r="S235" s="71"/>
      <c r="T235" s="72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8" t="s">
        <v>146</v>
      </c>
      <c r="AU235" s="18" t="s">
        <v>82</v>
      </c>
    </row>
    <row r="236" spans="1:51" s="13" customFormat="1" ht="12">
      <c r="A236" s="13"/>
      <c r="B236" s="184"/>
      <c r="C236" s="13"/>
      <c r="D236" s="185" t="s">
        <v>139</v>
      </c>
      <c r="E236" s="186" t="s">
        <v>3</v>
      </c>
      <c r="F236" s="187" t="s">
        <v>340</v>
      </c>
      <c r="G236" s="13"/>
      <c r="H236" s="188">
        <v>127.5</v>
      </c>
      <c r="I236" s="189"/>
      <c r="J236" s="13"/>
      <c r="K236" s="13"/>
      <c r="L236" s="184"/>
      <c r="M236" s="190"/>
      <c r="N236" s="191"/>
      <c r="O236" s="191"/>
      <c r="P236" s="191"/>
      <c r="Q236" s="191"/>
      <c r="R236" s="191"/>
      <c r="S236" s="191"/>
      <c r="T236" s="19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6" t="s">
        <v>139</v>
      </c>
      <c r="AU236" s="186" t="s">
        <v>82</v>
      </c>
      <c r="AV236" s="13" t="s">
        <v>82</v>
      </c>
      <c r="AW236" s="13" t="s">
        <v>33</v>
      </c>
      <c r="AX236" s="13" t="s">
        <v>80</v>
      </c>
      <c r="AY236" s="186" t="s">
        <v>128</v>
      </c>
    </row>
    <row r="237" spans="1:65" s="2" customFormat="1" ht="24.15" customHeight="1">
      <c r="A237" s="37"/>
      <c r="B237" s="164"/>
      <c r="C237" s="165" t="s">
        <v>341</v>
      </c>
      <c r="D237" s="165" t="s">
        <v>131</v>
      </c>
      <c r="E237" s="166" t="s">
        <v>342</v>
      </c>
      <c r="F237" s="167" t="s">
        <v>343</v>
      </c>
      <c r="G237" s="168" t="s">
        <v>167</v>
      </c>
      <c r="H237" s="169">
        <v>493.4</v>
      </c>
      <c r="I237" s="170"/>
      <c r="J237" s="171">
        <f>ROUND(I237*H237,2)</f>
        <v>0</v>
      </c>
      <c r="K237" s="172"/>
      <c r="L237" s="38"/>
      <c r="M237" s="173" t="s">
        <v>3</v>
      </c>
      <c r="N237" s="174" t="s">
        <v>43</v>
      </c>
      <c r="O237" s="71"/>
      <c r="P237" s="175">
        <f>O237*H237</f>
        <v>0</v>
      </c>
      <c r="Q237" s="175">
        <v>0</v>
      </c>
      <c r="R237" s="175">
        <f>Q237*H237</f>
        <v>0</v>
      </c>
      <c r="S237" s="175">
        <v>0.01</v>
      </c>
      <c r="T237" s="176">
        <f>S237*H237</f>
        <v>4.934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77" t="s">
        <v>135</v>
      </c>
      <c r="AT237" s="177" t="s">
        <v>131</v>
      </c>
      <c r="AU237" s="177" t="s">
        <v>82</v>
      </c>
      <c r="AY237" s="18" t="s">
        <v>128</v>
      </c>
      <c r="BE237" s="178">
        <f>IF(N237="základní",J237,0)</f>
        <v>0</v>
      </c>
      <c r="BF237" s="178">
        <f>IF(N237="snížená",J237,0)</f>
        <v>0</v>
      </c>
      <c r="BG237" s="178">
        <f>IF(N237="zákl. přenesená",J237,0)</f>
        <v>0</v>
      </c>
      <c r="BH237" s="178">
        <f>IF(N237="sníž. přenesená",J237,0)</f>
        <v>0</v>
      </c>
      <c r="BI237" s="178">
        <f>IF(N237="nulová",J237,0)</f>
        <v>0</v>
      </c>
      <c r="BJ237" s="18" t="s">
        <v>80</v>
      </c>
      <c r="BK237" s="178">
        <f>ROUND(I237*H237,2)</f>
        <v>0</v>
      </c>
      <c r="BL237" s="18" t="s">
        <v>135</v>
      </c>
      <c r="BM237" s="177" t="s">
        <v>344</v>
      </c>
    </row>
    <row r="238" spans="1:47" s="2" customFormat="1" ht="12">
      <c r="A238" s="37"/>
      <c r="B238" s="38"/>
      <c r="C238" s="37"/>
      <c r="D238" s="179" t="s">
        <v>137</v>
      </c>
      <c r="E238" s="37"/>
      <c r="F238" s="180" t="s">
        <v>345</v>
      </c>
      <c r="G238" s="37"/>
      <c r="H238" s="37"/>
      <c r="I238" s="181"/>
      <c r="J238" s="37"/>
      <c r="K238" s="37"/>
      <c r="L238" s="38"/>
      <c r="M238" s="182"/>
      <c r="N238" s="183"/>
      <c r="O238" s="71"/>
      <c r="P238" s="71"/>
      <c r="Q238" s="71"/>
      <c r="R238" s="71"/>
      <c r="S238" s="71"/>
      <c r="T238" s="72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8" t="s">
        <v>137</v>
      </c>
      <c r="AU238" s="18" t="s">
        <v>82</v>
      </c>
    </row>
    <row r="239" spans="1:65" s="2" customFormat="1" ht="16.5" customHeight="1">
      <c r="A239" s="37"/>
      <c r="B239" s="164"/>
      <c r="C239" s="165" t="s">
        <v>346</v>
      </c>
      <c r="D239" s="165" t="s">
        <v>131</v>
      </c>
      <c r="E239" s="166" t="s">
        <v>347</v>
      </c>
      <c r="F239" s="167" t="s">
        <v>348</v>
      </c>
      <c r="G239" s="168" t="s">
        <v>167</v>
      </c>
      <c r="H239" s="169">
        <v>53.5</v>
      </c>
      <c r="I239" s="170"/>
      <c r="J239" s="171">
        <f>ROUND(I239*H239,2)</f>
        <v>0</v>
      </c>
      <c r="K239" s="172"/>
      <c r="L239" s="38"/>
      <c r="M239" s="173" t="s">
        <v>3</v>
      </c>
      <c r="N239" s="174" t="s">
        <v>43</v>
      </c>
      <c r="O239" s="71"/>
      <c r="P239" s="175">
        <f>O239*H239</f>
        <v>0</v>
      </c>
      <c r="Q239" s="175">
        <v>0.048</v>
      </c>
      <c r="R239" s="175">
        <f>Q239*H239</f>
        <v>2.568</v>
      </c>
      <c r="S239" s="175">
        <v>0.048</v>
      </c>
      <c r="T239" s="176">
        <f>S239*H239</f>
        <v>2.568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77" t="s">
        <v>135</v>
      </c>
      <c r="AT239" s="177" t="s">
        <v>131</v>
      </c>
      <c r="AU239" s="177" t="s">
        <v>82</v>
      </c>
      <c r="AY239" s="18" t="s">
        <v>128</v>
      </c>
      <c r="BE239" s="178">
        <f>IF(N239="základní",J239,0)</f>
        <v>0</v>
      </c>
      <c r="BF239" s="178">
        <f>IF(N239="snížená",J239,0)</f>
        <v>0</v>
      </c>
      <c r="BG239" s="178">
        <f>IF(N239="zákl. přenesená",J239,0)</f>
        <v>0</v>
      </c>
      <c r="BH239" s="178">
        <f>IF(N239="sníž. přenesená",J239,0)</f>
        <v>0</v>
      </c>
      <c r="BI239" s="178">
        <f>IF(N239="nulová",J239,0)</f>
        <v>0</v>
      </c>
      <c r="BJ239" s="18" t="s">
        <v>80</v>
      </c>
      <c r="BK239" s="178">
        <f>ROUND(I239*H239,2)</f>
        <v>0</v>
      </c>
      <c r="BL239" s="18" t="s">
        <v>135</v>
      </c>
      <c r="BM239" s="177" t="s">
        <v>349</v>
      </c>
    </row>
    <row r="240" spans="1:47" s="2" customFormat="1" ht="12">
      <c r="A240" s="37"/>
      <c r="B240" s="38"/>
      <c r="C240" s="37"/>
      <c r="D240" s="179" t="s">
        <v>137</v>
      </c>
      <c r="E240" s="37"/>
      <c r="F240" s="180" t="s">
        <v>350</v>
      </c>
      <c r="G240" s="37"/>
      <c r="H240" s="37"/>
      <c r="I240" s="181"/>
      <c r="J240" s="37"/>
      <c r="K240" s="37"/>
      <c r="L240" s="38"/>
      <c r="M240" s="182"/>
      <c r="N240" s="183"/>
      <c r="O240" s="71"/>
      <c r="P240" s="71"/>
      <c r="Q240" s="71"/>
      <c r="R240" s="71"/>
      <c r="S240" s="71"/>
      <c r="T240" s="72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8" t="s">
        <v>137</v>
      </c>
      <c r="AU240" s="18" t="s">
        <v>82</v>
      </c>
    </row>
    <row r="241" spans="1:51" s="13" customFormat="1" ht="12">
      <c r="A241" s="13"/>
      <c r="B241" s="184"/>
      <c r="C241" s="13"/>
      <c r="D241" s="185" t="s">
        <v>139</v>
      </c>
      <c r="E241" s="186" t="s">
        <v>3</v>
      </c>
      <c r="F241" s="187" t="s">
        <v>351</v>
      </c>
      <c r="G241" s="13"/>
      <c r="H241" s="188">
        <v>20.8</v>
      </c>
      <c r="I241" s="189"/>
      <c r="J241" s="13"/>
      <c r="K241" s="13"/>
      <c r="L241" s="184"/>
      <c r="M241" s="190"/>
      <c r="N241" s="191"/>
      <c r="O241" s="191"/>
      <c r="P241" s="191"/>
      <c r="Q241" s="191"/>
      <c r="R241" s="191"/>
      <c r="S241" s="191"/>
      <c r="T241" s="19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6" t="s">
        <v>139</v>
      </c>
      <c r="AU241" s="186" t="s">
        <v>82</v>
      </c>
      <c r="AV241" s="13" t="s">
        <v>82</v>
      </c>
      <c r="AW241" s="13" t="s">
        <v>33</v>
      </c>
      <c r="AX241" s="13" t="s">
        <v>72</v>
      </c>
      <c r="AY241" s="186" t="s">
        <v>128</v>
      </c>
    </row>
    <row r="242" spans="1:51" s="13" customFormat="1" ht="12">
      <c r="A242" s="13"/>
      <c r="B242" s="184"/>
      <c r="C242" s="13"/>
      <c r="D242" s="185" t="s">
        <v>139</v>
      </c>
      <c r="E242" s="186" t="s">
        <v>3</v>
      </c>
      <c r="F242" s="187" t="s">
        <v>352</v>
      </c>
      <c r="G242" s="13"/>
      <c r="H242" s="188">
        <v>14.6</v>
      </c>
      <c r="I242" s="189"/>
      <c r="J242" s="13"/>
      <c r="K242" s="13"/>
      <c r="L242" s="184"/>
      <c r="M242" s="190"/>
      <c r="N242" s="191"/>
      <c r="O242" s="191"/>
      <c r="P242" s="191"/>
      <c r="Q242" s="191"/>
      <c r="R242" s="191"/>
      <c r="S242" s="191"/>
      <c r="T242" s="19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6" t="s">
        <v>139</v>
      </c>
      <c r="AU242" s="186" t="s">
        <v>82</v>
      </c>
      <c r="AV242" s="13" t="s">
        <v>82</v>
      </c>
      <c r="AW242" s="13" t="s">
        <v>33</v>
      </c>
      <c r="AX242" s="13" t="s">
        <v>72</v>
      </c>
      <c r="AY242" s="186" t="s">
        <v>128</v>
      </c>
    </row>
    <row r="243" spans="1:51" s="13" customFormat="1" ht="12">
      <c r="A243" s="13"/>
      <c r="B243" s="184"/>
      <c r="C243" s="13"/>
      <c r="D243" s="185" t="s">
        <v>139</v>
      </c>
      <c r="E243" s="186" t="s">
        <v>3</v>
      </c>
      <c r="F243" s="187" t="s">
        <v>353</v>
      </c>
      <c r="G243" s="13"/>
      <c r="H243" s="188">
        <v>14.8</v>
      </c>
      <c r="I243" s="189"/>
      <c r="J243" s="13"/>
      <c r="K243" s="13"/>
      <c r="L243" s="184"/>
      <c r="M243" s="190"/>
      <c r="N243" s="191"/>
      <c r="O243" s="191"/>
      <c r="P243" s="191"/>
      <c r="Q243" s="191"/>
      <c r="R243" s="191"/>
      <c r="S243" s="191"/>
      <c r="T243" s="19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6" t="s">
        <v>139</v>
      </c>
      <c r="AU243" s="186" t="s">
        <v>82</v>
      </c>
      <c r="AV243" s="13" t="s">
        <v>82</v>
      </c>
      <c r="AW243" s="13" t="s">
        <v>33</v>
      </c>
      <c r="AX243" s="13" t="s">
        <v>72</v>
      </c>
      <c r="AY243" s="186" t="s">
        <v>128</v>
      </c>
    </row>
    <row r="244" spans="1:51" s="13" customFormat="1" ht="12">
      <c r="A244" s="13"/>
      <c r="B244" s="184"/>
      <c r="C244" s="13"/>
      <c r="D244" s="185" t="s">
        <v>139</v>
      </c>
      <c r="E244" s="186" t="s">
        <v>3</v>
      </c>
      <c r="F244" s="187" t="s">
        <v>354</v>
      </c>
      <c r="G244" s="13"/>
      <c r="H244" s="188">
        <v>3.3</v>
      </c>
      <c r="I244" s="189"/>
      <c r="J244" s="13"/>
      <c r="K244" s="13"/>
      <c r="L244" s="184"/>
      <c r="M244" s="190"/>
      <c r="N244" s="191"/>
      <c r="O244" s="191"/>
      <c r="P244" s="191"/>
      <c r="Q244" s="191"/>
      <c r="R244" s="191"/>
      <c r="S244" s="191"/>
      <c r="T244" s="19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6" t="s">
        <v>139</v>
      </c>
      <c r="AU244" s="186" t="s">
        <v>82</v>
      </c>
      <c r="AV244" s="13" t="s">
        <v>82</v>
      </c>
      <c r="AW244" s="13" t="s">
        <v>33</v>
      </c>
      <c r="AX244" s="13" t="s">
        <v>72</v>
      </c>
      <c r="AY244" s="186" t="s">
        <v>128</v>
      </c>
    </row>
    <row r="245" spans="1:51" s="14" customFormat="1" ht="12">
      <c r="A245" s="14"/>
      <c r="B245" s="205"/>
      <c r="C245" s="14"/>
      <c r="D245" s="185" t="s">
        <v>139</v>
      </c>
      <c r="E245" s="206" t="s">
        <v>3</v>
      </c>
      <c r="F245" s="207" t="s">
        <v>172</v>
      </c>
      <c r="G245" s="14"/>
      <c r="H245" s="208">
        <v>53.5</v>
      </c>
      <c r="I245" s="209"/>
      <c r="J245" s="14"/>
      <c r="K245" s="14"/>
      <c r="L245" s="205"/>
      <c r="M245" s="210"/>
      <c r="N245" s="211"/>
      <c r="O245" s="211"/>
      <c r="P245" s="211"/>
      <c r="Q245" s="211"/>
      <c r="R245" s="211"/>
      <c r="S245" s="211"/>
      <c r="T245" s="21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6" t="s">
        <v>139</v>
      </c>
      <c r="AU245" s="206" t="s">
        <v>82</v>
      </c>
      <c r="AV245" s="14" t="s">
        <v>135</v>
      </c>
      <c r="AW245" s="14" t="s">
        <v>33</v>
      </c>
      <c r="AX245" s="14" t="s">
        <v>80</v>
      </c>
      <c r="AY245" s="206" t="s">
        <v>128</v>
      </c>
    </row>
    <row r="246" spans="1:65" s="2" customFormat="1" ht="24.15" customHeight="1">
      <c r="A246" s="37"/>
      <c r="B246" s="164"/>
      <c r="C246" s="165" t="s">
        <v>355</v>
      </c>
      <c r="D246" s="165" t="s">
        <v>131</v>
      </c>
      <c r="E246" s="166" t="s">
        <v>356</v>
      </c>
      <c r="F246" s="167" t="s">
        <v>357</v>
      </c>
      <c r="G246" s="168" t="s">
        <v>167</v>
      </c>
      <c r="H246" s="169">
        <v>53.5</v>
      </c>
      <c r="I246" s="170"/>
      <c r="J246" s="171">
        <f>ROUND(I246*H246,2)</f>
        <v>0</v>
      </c>
      <c r="K246" s="172"/>
      <c r="L246" s="38"/>
      <c r="M246" s="173" t="s">
        <v>3</v>
      </c>
      <c r="N246" s="174" t="s">
        <v>43</v>
      </c>
      <c r="O246" s="71"/>
      <c r="P246" s="175">
        <f>O246*H246</f>
        <v>0</v>
      </c>
      <c r="Q246" s="175">
        <v>0</v>
      </c>
      <c r="R246" s="175">
        <f>Q246*H246</f>
        <v>0</v>
      </c>
      <c r="S246" s="175">
        <v>0.0106</v>
      </c>
      <c r="T246" s="176">
        <f>S246*H246</f>
        <v>0.5671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77" t="s">
        <v>135</v>
      </c>
      <c r="AT246" s="177" t="s">
        <v>131</v>
      </c>
      <c r="AU246" s="177" t="s">
        <v>82</v>
      </c>
      <c r="AY246" s="18" t="s">
        <v>128</v>
      </c>
      <c r="BE246" s="178">
        <f>IF(N246="základní",J246,0)</f>
        <v>0</v>
      </c>
      <c r="BF246" s="178">
        <f>IF(N246="snížená",J246,0)</f>
        <v>0</v>
      </c>
      <c r="BG246" s="178">
        <f>IF(N246="zákl. přenesená",J246,0)</f>
        <v>0</v>
      </c>
      <c r="BH246" s="178">
        <f>IF(N246="sníž. přenesená",J246,0)</f>
        <v>0</v>
      </c>
      <c r="BI246" s="178">
        <f>IF(N246="nulová",J246,0)</f>
        <v>0</v>
      </c>
      <c r="BJ246" s="18" t="s">
        <v>80</v>
      </c>
      <c r="BK246" s="178">
        <f>ROUND(I246*H246,2)</f>
        <v>0</v>
      </c>
      <c r="BL246" s="18" t="s">
        <v>135</v>
      </c>
      <c r="BM246" s="177" t="s">
        <v>358</v>
      </c>
    </row>
    <row r="247" spans="1:47" s="2" customFormat="1" ht="12">
      <c r="A247" s="37"/>
      <c r="B247" s="38"/>
      <c r="C247" s="37"/>
      <c r="D247" s="179" t="s">
        <v>137</v>
      </c>
      <c r="E247" s="37"/>
      <c r="F247" s="180" t="s">
        <v>359</v>
      </c>
      <c r="G247" s="37"/>
      <c r="H247" s="37"/>
      <c r="I247" s="181"/>
      <c r="J247" s="37"/>
      <c r="K247" s="37"/>
      <c r="L247" s="38"/>
      <c r="M247" s="182"/>
      <c r="N247" s="183"/>
      <c r="O247" s="71"/>
      <c r="P247" s="71"/>
      <c r="Q247" s="71"/>
      <c r="R247" s="71"/>
      <c r="S247" s="71"/>
      <c r="T247" s="72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8" t="s">
        <v>137</v>
      </c>
      <c r="AU247" s="18" t="s">
        <v>82</v>
      </c>
    </row>
    <row r="248" spans="1:51" s="13" customFormat="1" ht="12">
      <c r="A248" s="13"/>
      <c r="B248" s="184"/>
      <c r="C248" s="13"/>
      <c r="D248" s="185" t="s">
        <v>139</v>
      </c>
      <c r="E248" s="186" t="s">
        <v>3</v>
      </c>
      <c r="F248" s="187" t="s">
        <v>351</v>
      </c>
      <c r="G248" s="13"/>
      <c r="H248" s="188">
        <v>20.8</v>
      </c>
      <c r="I248" s="189"/>
      <c r="J248" s="13"/>
      <c r="K248" s="13"/>
      <c r="L248" s="184"/>
      <c r="M248" s="190"/>
      <c r="N248" s="191"/>
      <c r="O248" s="191"/>
      <c r="P248" s="191"/>
      <c r="Q248" s="191"/>
      <c r="R248" s="191"/>
      <c r="S248" s="191"/>
      <c r="T248" s="19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6" t="s">
        <v>139</v>
      </c>
      <c r="AU248" s="186" t="s">
        <v>82</v>
      </c>
      <c r="AV248" s="13" t="s">
        <v>82</v>
      </c>
      <c r="AW248" s="13" t="s">
        <v>33</v>
      </c>
      <c r="AX248" s="13" t="s">
        <v>72</v>
      </c>
      <c r="AY248" s="186" t="s">
        <v>128</v>
      </c>
    </row>
    <row r="249" spans="1:51" s="13" customFormat="1" ht="12">
      <c r="A249" s="13"/>
      <c r="B249" s="184"/>
      <c r="C249" s="13"/>
      <c r="D249" s="185" t="s">
        <v>139</v>
      </c>
      <c r="E249" s="186" t="s">
        <v>3</v>
      </c>
      <c r="F249" s="187" t="s">
        <v>352</v>
      </c>
      <c r="G249" s="13"/>
      <c r="H249" s="188">
        <v>14.6</v>
      </c>
      <c r="I249" s="189"/>
      <c r="J249" s="13"/>
      <c r="K249" s="13"/>
      <c r="L249" s="184"/>
      <c r="M249" s="190"/>
      <c r="N249" s="191"/>
      <c r="O249" s="191"/>
      <c r="P249" s="191"/>
      <c r="Q249" s="191"/>
      <c r="R249" s="191"/>
      <c r="S249" s="191"/>
      <c r="T249" s="19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6" t="s">
        <v>139</v>
      </c>
      <c r="AU249" s="186" t="s">
        <v>82</v>
      </c>
      <c r="AV249" s="13" t="s">
        <v>82</v>
      </c>
      <c r="AW249" s="13" t="s">
        <v>33</v>
      </c>
      <c r="AX249" s="13" t="s">
        <v>72</v>
      </c>
      <c r="AY249" s="186" t="s">
        <v>128</v>
      </c>
    </row>
    <row r="250" spans="1:51" s="13" customFormat="1" ht="12">
      <c r="A250" s="13"/>
      <c r="B250" s="184"/>
      <c r="C250" s="13"/>
      <c r="D250" s="185" t="s">
        <v>139</v>
      </c>
      <c r="E250" s="186" t="s">
        <v>3</v>
      </c>
      <c r="F250" s="187" t="s">
        <v>353</v>
      </c>
      <c r="G250" s="13"/>
      <c r="H250" s="188">
        <v>14.8</v>
      </c>
      <c r="I250" s="189"/>
      <c r="J250" s="13"/>
      <c r="K250" s="13"/>
      <c r="L250" s="184"/>
      <c r="M250" s="190"/>
      <c r="N250" s="191"/>
      <c r="O250" s="191"/>
      <c r="P250" s="191"/>
      <c r="Q250" s="191"/>
      <c r="R250" s="191"/>
      <c r="S250" s="191"/>
      <c r="T250" s="19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6" t="s">
        <v>139</v>
      </c>
      <c r="AU250" s="186" t="s">
        <v>82</v>
      </c>
      <c r="AV250" s="13" t="s">
        <v>82</v>
      </c>
      <c r="AW250" s="13" t="s">
        <v>33</v>
      </c>
      <c r="AX250" s="13" t="s">
        <v>72</v>
      </c>
      <c r="AY250" s="186" t="s">
        <v>128</v>
      </c>
    </row>
    <row r="251" spans="1:51" s="13" customFormat="1" ht="12">
      <c r="A251" s="13"/>
      <c r="B251" s="184"/>
      <c r="C251" s="13"/>
      <c r="D251" s="185" t="s">
        <v>139</v>
      </c>
      <c r="E251" s="186" t="s">
        <v>3</v>
      </c>
      <c r="F251" s="187" t="s">
        <v>354</v>
      </c>
      <c r="G251" s="13"/>
      <c r="H251" s="188">
        <v>3.3</v>
      </c>
      <c r="I251" s="189"/>
      <c r="J251" s="13"/>
      <c r="K251" s="13"/>
      <c r="L251" s="184"/>
      <c r="M251" s="190"/>
      <c r="N251" s="191"/>
      <c r="O251" s="191"/>
      <c r="P251" s="191"/>
      <c r="Q251" s="191"/>
      <c r="R251" s="191"/>
      <c r="S251" s="191"/>
      <c r="T251" s="19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6" t="s">
        <v>139</v>
      </c>
      <c r="AU251" s="186" t="s">
        <v>82</v>
      </c>
      <c r="AV251" s="13" t="s">
        <v>82</v>
      </c>
      <c r="AW251" s="13" t="s">
        <v>33</v>
      </c>
      <c r="AX251" s="13" t="s">
        <v>72</v>
      </c>
      <c r="AY251" s="186" t="s">
        <v>128</v>
      </c>
    </row>
    <row r="252" spans="1:51" s="14" customFormat="1" ht="12">
      <c r="A252" s="14"/>
      <c r="B252" s="205"/>
      <c r="C252" s="14"/>
      <c r="D252" s="185" t="s">
        <v>139</v>
      </c>
      <c r="E252" s="206" t="s">
        <v>3</v>
      </c>
      <c r="F252" s="207" t="s">
        <v>172</v>
      </c>
      <c r="G252" s="14"/>
      <c r="H252" s="208">
        <v>53.5</v>
      </c>
      <c r="I252" s="209"/>
      <c r="J252" s="14"/>
      <c r="K252" s="14"/>
      <c r="L252" s="205"/>
      <c r="M252" s="210"/>
      <c r="N252" s="211"/>
      <c r="O252" s="211"/>
      <c r="P252" s="211"/>
      <c r="Q252" s="211"/>
      <c r="R252" s="211"/>
      <c r="S252" s="211"/>
      <c r="T252" s="21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06" t="s">
        <v>139</v>
      </c>
      <c r="AU252" s="206" t="s">
        <v>82</v>
      </c>
      <c r="AV252" s="14" t="s">
        <v>135</v>
      </c>
      <c r="AW252" s="14" t="s">
        <v>33</v>
      </c>
      <c r="AX252" s="14" t="s">
        <v>80</v>
      </c>
      <c r="AY252" s="206" t="s">
        <v>128</v>
      </c>
    </row>
    <row r="253" spans="1:65" s="2" customFormat="1" ht="21.75" customHeight="1">
      <c r="A253" s="37"/>
      <c r="B253" s="164"/>
      <c r="C253" s="165" t="s">
        <v>360</v>
      </c>
      <c r="D253" s="165" t="s">
        <v>131</v>
      </c>
      <c r="E253" s="166" t="s">
        <v>361</v>
      </c>
      <c r="F253" s="167" t="s">
        <v>362</v>
      </c>
      <c r="G253" s="168" t="s">
        <v>167</v>
      </c>
      <c r="H253" s="169">
        <v>53.5</v>
      </c>
      <c r="I253" s="170"/>
      <c r="J253" s="171">
        <f>ROUND(I253*H253,2)</f>
        <v>0</v>
      </c>
      <c r="K253" s="172"/>
      <c r="L253" s="38"/>
      <c r="M253" s="173" t="s">
        <v>3</v>
      </c>
      <c r="N253" s="174" t="s">
        <v>43</v>
      </c>
      <c r="O253" s="71"/>
      <c r="P253" s="175">
        <f>O253*H253</f>
        <v>0</v>
      </c>
      <c r="Q253" s="175">
        <v>0.02324</v>
      </c>
      <c r="R253" s="175">
        <f>Q253*H253</f>
        <v>1.2433400000000001</v>
      </c>
      <c r="S253" s="175">
        <v>0</v>
      </c>
      <c r="T253" s="17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77" t="s">
        <v>135</v>
      </c>
      <c r="AT253" s="177" t="s">
        <v>131</v>
      </c>
      <c r="AU253" s="177" t="s">
        <v>82</v>
      </c>
      <c r="AY253" s="18" t="s">
        <v>128</v>
      </c>
      <c r="BE253" s="178">
        <f>IF(N253="základní",J253,0)</f>
        <v>0</v>
      </c>
      <c r="BF253" s="178">
        <f>IF(N253="snížená",J253,0)</f>
        <v>0</v>
      </c>
      <c r="BG253" s="178">
        <f>IF(N253="zákl. přenesená",J253,0)</f>
        <v>0</v>
      </c>
      <c r="BH253" s="178">
        <f>IF(N253="sníž. přenesená",J253,0)</f>
        <v>0</v>
      </c>
      <c r="BI253" s="178">
        <f>IF(N253="nulová",J253,0)</f>
        <v>0</v>
      </c>
      <c r="BJ253" s="18" t="s">
        <v>80</v>
      </c>
      <c r="BK253" s="178">
        <f>ROUND(I253*H253,2)</f>
        <v>0</v>
      </c>
      <c r="BL253" s="18" t="s">
        <v>135</v>
      </c>
      <c r="BM253" s="177" t="s">
        <v>363</v>
      </c>
    </row>
    <row r="254" spans="1:47" s="2" customFormat="1" ht="12">
      <c r="A254" s="37"/>
      <c r="B254" s="38"/>
      <c r="C254" s="37"/>
      <c r="D254" s="179" t="s">
        <v>137</v>
      </c>
      <c r="E254" s="37"/>
      <c r="F254" s="180" t="s">
        <v>364</v>
      </c>
      <c r="G254" s="37"/>
      <c r="H254" s="37"/>
      <c r="I254" s="181"/>
      <c r="J254" s="37"/>
      <c r="K254" s="37"/>
      <c r="L254" s="38"/>
      <c r="M254" s="182"/>
      <c r="N254" s="183"/>
      <c r="O254" s="71"/>
      <c r="P254" s="71"/>
      <c r="Q254" s="71"/>
      <c r="R254" s="71"/>
      <c r="S254" s="71"/>
      <c r="T254" s="72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8" t="s">
        <v>137</v>
      </c>
      <c r="AU254" s="18" t="s">
        <v>82</v>
      </c>
    </row>
    <row r="255" spans="1:51" s="13" customFormat="1" ht="12">
      <c r="A255" s="13"/>
      <c r="B255" s="184"/>
      <c r="C255" s="13"/>
      <c r="D255" s="185" t="s">
        <v>139</v>
      </c>
      <c r="E255" s="186" t="s">
        <v>3</v>
      </c>
      <c r="F255" s="187" t="s">
        <v>351</v>
      </c>
      <c r="G255" s="13"/>
      <c r="H255" s="188">
        <v>20.8</v>
      </c>
      <c r="I255" s="189"/>
      <c r="J255" s="13"/>
      <c r="K255" s="13"/>
      <c r="L255" s="184"/>
      <c r="M255" s="190"/>
      <c r="N255" s="191"/>
      <c r="O255" s="191"/>
      <c r="P255" s="191"/>
      <c r="Q255" s="191"/>
      <c r="R255" s="191"/>
      <c r="S255" s="191"/>
      <c r="T255" s="19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6" t="s">
        <v>139</v>
      </c>
      <c r="AU255" s="186" t="s">
        <v>82</v>
      </c>
      <c r="AV255" s="13" t="s">
        <v>82</v>
      </c>
      <c r="AW255" s="13" t="s">
        <v>33</v>
      </c>
      <c r="AX255" s="13" t="s">
        <v>72</v>
      </c>
      <c r="AY255" s="186" t="s">
        <v>128</v>
      </c>
    </row>
    <row r="256" spans="1:51" s="13" customFormat="1" ht="12">
      <c r="A256" s="13"/>
      <c r="B256" s="184"/>
      <c r="C256" s="13"/>
      <c r="D256" s="185" t="s">
        <v>139</v>
      </c>
      <c r="E256" s="186" t="s">
        <v>3</v>
      </c>
      <c r="F256" s="187" t="s">
        <v>352</v>
      </c>
      <c r="G256" s="13"/>
      <c r="H256" s="188">
        <v>14.6</v>
      </c>
      <c r="I256" s="189"/>
      <c r="J256" s="13"/>
      <c r="K256" s="13"/>
      <c r="L256" s="184"/>
      <c r="M256" s="190"/>
      <c r="N256" s="191"/>
      <c r="O256" s="191"/>
      <c r="P256" s="191"/>
      <c r="Q256" s="191"/>
      <c r="R256" s="191"/>
      <c r="S256" s="191"/>
      <c r="T256" s="19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6" t="s">
        <v>139</v>
      </c>
      <c r="AU256" s="186" t="s">
        <v>82</v>
      </c>
      <c r="AV256" s="13" t="s">
        <v>82</v>
      </c>
      <c r="AW256" s="13" t="s">
        <v>33</v>
      </c>
      <c r="AX256" s="13" t="s">
        <v>72</v>
      </c>
      <c r="AY256" s="186" t="s">
        <v>128</v>
      </c>
    </row>
    <row r="257" spans="1:51" s="13" customFormat="1" ht="12">
      <c r="A257" s="13"/>
      <c r="B257" s="184"/>
      <c r="C257" s="13"/>
      <c r="D257" s="185" t="s">
        <v>139</v>
      </c>
      <c r="E257" s="186" t="s">
        <v>3</v>
      </c>
      <c r="F257" s="187" t="s">
        <v>353</v>
      </c>
      <c r="G257" s="13"/>
      <c r="H257" s="188">
        <v>14.8</v>
      </c>
      <c r="I257" s="189"/>
      <c r="J257" s="13"/>
      <c r="K257" s="13"/>
      <c r="L257" s="184"/>
      <c r="M257" s="190"/>
      <c r="N257" s="191"/>
      <c r="O257" s="191"/>
      <c r="P257" s="191"/>
      <c r="Q257" s="191"/>
      <c r="R257" s="191"/>
      <c r="S257" s="191"/>
      <c r="T257" s="19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6" t="s">
        <v>139</v>
      </c>
      <c r="AU257" s="186" t="s">
        <v>82</v>
      </c>
      <c r="AV257" s="13" t="s">
        <v>82</v>
      </c>
      <c r="AW257" s="13" t="s">
        <v>33</v>
      </c>
      <c r="AX257" s="13" t="s">
        <v>72</v>
      </c>
      <c r="AY257" s="186" t="s">
        <v>128</v>
      </c>
    </row>
    <row r="258" spans="1:51" s="13" customFormat="1" ht="12">
      <c r="A258" s="13"/>
      <c r="B258" s="184"/>
      <c r="C258" s="13"/>
      <c r="D258" s="185" t="s">
        <v>139</v>
      </c>
      <c r="E258" s="186" t="s">
        <v>3</v>
      </c>
      <c r="F258" s="187" t="s">
        <v>354</v>
      </c>
      <c r="G258" s="13"/>
      <c r="H258" s="188">
        <v>3.3</v>
      </c>
      <c r="I258" s="189"/>
      <c r="J258" s="13"/>
      <c r="K258" s="13"/>
      <c r="L258" s="184"/>
      <c r="M258" s="190"/>
      <c r="N258" s="191"/>
      <c r="O258" s="191"/>
      <c r="P258" s="191"/>
      <c r="Q258" s="191"/>
      <c r="R258" s="191"/>
      <c r="S258" s="191"/>
      <c r="T258" s="19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6" t="s">
        <v>139</v>
      </c>
      <c r="AU258" s="186" t="s">
        <v>82</v>
      </c>
      <c r="AV258" s="13" t="s">
        <v>82</v>
      </c>
      <c r="AW258" s="13" t="s">
        <v>33</v>
      </c>
      <c r="AX258" s="13" t="s">
        <v>72</v>
      </c>
      <c r="AY258" s="186" t="s">
        <v>128</v>
      </c>
    </row>
    <row r="259" spans="1:51" s="14" customFormat="1" ht="12">
      <c r="A259" s="14"/>
      <c r="B259" s="205"/>
      <c r="C259" s="14"/>
      <c r="D259" s="185" t="s">
        <v>139</v>
      </c>
      <c r="E259" s="206" t="s">
        <v>3</v>
      </c>
      <c r="F259" s="207" t="s">
        <v>172</v>
      </c>
      <c r="G259" s="14"/>
      <c r="H259" s="208">
        <v>53.5</v>
      </c>
      <c r="I259" s="209"/>
      <c r="J259" s="14"/>
      <c r="K259" s="14"/>
      <c r="L259" s="205"/>
      <c r="M259" s="210"/>
      <c r="N259" s="211"/>
      <c r="O259" s="211"/>
      <c r="P259" s="211"/>
      <c r="Q259" s="211"/>
      <c r="R259" s="211"/>
      <c r="S259" s="211"/>
      <c r="T259" s="21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6" t="s">
        <v>139</v>
      </c>
      <c r="AU259" s="206" t="s">
        <v>82</v>
      </c>
      <c r="AV259" s="14" t="s">
        <v>135</v>
      </c>
      <c r="AW259" s="14" t="s">
        <v>33</v>
      </c>
      <c r="AX259" s="14" t="s">
        <v>80</v>
      </c>
      <c r="AY259" s="206" t="s">
        <v>128</v>
      </c>
    </row>
    <row r="260" spans="1:65" s="2" customFormat="1" ht="21.75" customHeight="1">
      <c r="A260" s="37"/>
      <c r="B260" s="164"/>
      <c r="C260" s="165" t="s">
        <v>365</v>
      </c>
      <c r="D260" s="165" t="s">
        <v>131</v>
      </c>
      <c r="E260" s="166" t="s">
        <v>366</v>
      </c>
      <c r="F260" s="167" t="s">
        <v>367</v>
      </c>
      <c r="G260" s="168" t="s">
        <v>167</v>
      </c>
      <c r="H260" s="169">
        <v>53.5</v>
      </c>
      <c r="I260" s="170"/>
      <c r="J260" s="171">
        <f>ROUND(I260*H260,2)</f>
        <v>0</v>
      </c>
      <c r="K260" s="172"/>
      <c r="L260" s="38"/>
      <c r="M260" s="173" t="s">
        <v>3</v>
      </c>
      <c r="N260" s="174" t="s">
        <v>43</v>
      </c>
      <c r="O260" s="71"/>
      <c r="P260" s="175">
        <f>O260*H260</f>
        <v>0</v>
      </c>
      <c r="Q260" s="175">
        <v>0</v>
      </c>
      <c r="R260" s="175">
        <f>Q260*H260</f>
        <v>0</v>
      </c>
      <c r="S260" s="175">
        <v>0</v>
      </c>
      <c r="T260" s="17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77" t="s">
        <v>135</v>
      </c>
      <c r="AT260" s="177" t="s">
        <v>131</v>
      </c>
      <c r="AU260" s="177" t="s">
        <v>82</v>
      </c>
      <c r="AY260" s="18" t="s">
        <v>128</v>
      </c>
      <c r="BE260" s="178">
        <f>IF(N260="základní",J260,0)</f>
        <v>0</v>
      </c>
      <c r="BF260" s="178">
        <f>IF(N260="snížená",J260,0)</f>
        <v>0</v>
      </c>
      <c r="BG260" s="178">
        <f>IF(N260="zákl. přenesená",J260,0)</f>
        <v>0</v>
      </c>
      <c r="BH260" s="178">
        <f>IF(N260="sníž. přenesená",J260,0)</f>
        <v>0</v>
      </c>
      <c r="BI260" s="178">
        <f>IF(N260="nulová",J260,0)</f>
        <v>0</v>
      </c>
      <c r="BJ260" s="18" t="s">
        <v>80</v>
      </c>
      <c r="BK260" s="178">
        <f>ROUND(I260*H260,2)</f>
        <v>0</v>
      </c>
      <c r="BL260" s="18" t="s">
        <v>135</v>
      </c>
      <c r="BM260" s="177" t="s">
        <v>368</v>
      </c>
    </row>
    <row r="261" spans="1:47" s="2" customFormat="1" ht="12">
      <c r="A261" s="37"/>
      <c r="B261" s="38"/>
      <c r="C261" s="37"/>
      <c r="D261" s="179" t="s">
        <v>137</v>
      </c>
      <c r="E261" s="37"/>
      <c r="F261" s="180" t="s">
        <v>369</v>
      </c>
      <c r="G261" s="37"/>
      <c r="H261" s="37"/>
      <c r="I261" s="181"/>
      <c r="J261" s="37"/>
      <c r="K261" s="37"/>
      <c r="L261" s="38"/>
      <c r="M261" s="182"/>
      <c r="N261" s="183"/>
      <c r="O261" s="71"/>
      <c r="P261" s="71"/>
      <c r="Q261" s="71"/>
      <c r="R261" s="71"/>
      <c r="S261" s="71"/>
      <c r="T261" s="72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8" t="s">
        <v>137</v>
      </c>
      <c r="AU261" s="18" t="s">
        <v>82</v>
      </c>
    </row>
    <row r="262" spans="1:65" s="2" customFormat="1" ht="24.15" customHeight="1">
      <c r="A262" s="37"/>
      <c r="B262" s="164"/>
      <c r="C262" s="165" t="s">
        <v>370</v>
      </c>
      <c r="D262" s="165" t="s">
        <v>131</v>
      </c>
      <c r="E262" s="166" t="s">
        <v>371</v>
      </c>
      <c r="F262" s="167" t="s">
        <v>372</v>
      </c>
      <c r="G262" s="168" t="s">
        <v>167</v>
      </c>
      <c r="H262" s="169">
        <v>53.5</v>
      </c>
      <c r="I262" s="170"/>
      <c r="J262" s="171">
        <f>ROUND(I262*H262,2)</f>
        <v>0</v>
      </c>
      <c r="K262" s="172"/>
      <c r="L262" s="38"/>
      <c r="M262" s="173" t="s">
        <v>3</v>
      </c>
      <c r="N262" s="174" t="s">
        <v>43</v>
      </c>
      <c r="O262" s="71"/>
      <c r="P262" s="175">
        <f>O262*H262</f>
        <v>0</v>
      </c>
      <c r="Q262" s="175">
        <v>0</v>
      </c>
      <c r="R262" s="175">
        <f>Q262*H262</f>
        <v>0</v>
      </c>
      <c r="S262" s="175">
        <v>0</v>
      </c>
      <c r="T262" s="17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77" t="s">
        <v>135</v>
      </c>
      <c r="AT262" s="177" t="s">
        <v>131</v>
      </c>
      <c r="AU262" s="177" t="s">
        <v>82</v>
      </c>
      <c r="AY262" s="18" t="s">
        <v>128</v>
      </c>
      <c r="BE262" s="178">
        <f>IF(N262="základní",J262,0)</f>
        <v>0</v>
      </c>
      <c r="BF262" s="178">
        <f>IF(N262="snížená",J262,0)</f>
        <v>0</v>
      </c>
      <c r="BG262" s="178">
        <f>IF(N262="zákl. přenesená",J262,0)</f>
        <v>0</v>
      </c>
      <c r="BH262" s="178">
        <f>IF(N262="sníž. přenesená",J262,0)</f>
        <v>0</v>
      </c>
      <c r="BI262" s="178">
        <f>IF(N262="nulová",J262,0)</f>
        <v>0</v>
      </c>
      <c r="BJ262" s="18" t="s">
        <v>80</v>
      </c>
      <c r="BK262" s="178">
        <f>ROUND(I262*H262,2)</f>
        <v>0</v>
      </c>
      <c r="BL262" s="18" t="s">
        <v>135</v>
      </c>
      <c r="BM262" s="177" t="s">
        <v>373</v>
      </c>
    </row>
    <row r="263" spans="1:47" s="2" customFormat="1" ht="12">
      <c r="A263" s="37"/>
      <c r="B263" s="38"/>
      <c r="C263" s="37"/>
      <c r="D263" s="179" t="s">
        <v>137</v>
      </c>
      <c r="E263" s="37"/>
      <c r="F263" s="180" t="s">
        <v>374</v>
      </c>
      <c r="G263" s="37"/>
      <c r="H263" s="37"/>
      <c r="I263" s="181"/>
      <c r="J263" s="37"/>
      <c r="K263" s="37"/>
      <c r="L263" s="38"/>
      <c r="M263" s="182"/>
      <c r="N263" s="183"/>
      <c r="O263" s="71"/>
      <c r="P263" s="71"/>
      <c r="Q263" s="71"/>
      <c r="R263" s="71"/>
      <c r="S263" s="71"/>
      <c r="T263" s="72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8" t="s">
        <v>137</v>
      </c>
      <c r="AU263" s="18" t="s">
        <v>82</v>
      </c>
    </row>
    <row r="264" spans="1:63" s="12" customFormat="1" ht="22.8" customHeight="1">
      <c r="A264" s="12"/>
      <c r="B264" s="151"/>
      <c r="C264" s="12"/>
      <c r="D264" s="152" t="s">
        <v>71</v>
      </c>
      <c r="E264" s="162" t="s">
        <v>375</v>
      </c>
      <c r="F264" s="162" t="s">
        <v>376</v>
      </c>
      <c r="G264" s="12"/>
      <c r="H264" s="12"/>
      <c r="I264" s="154"/>
      <c r="J264" s="163">
        <f>BK264</f>
        <v>0</v>
      </c>
      <c r="K264" s="12"/>
      <c r="L264" s="151"/>
      <c r="M264" s="156"/>
      <c r="N264" s="157"/>
      <c r="O264" s="157"/>
      <c r="P264" s="158">
        <f>SUM(P265:P271)</f>
        <v>0</v>
      </c>
      <c r="Q264" s="157"/>
      <c r="R264" s="158">
        <f>SUM(R265:R271)</f>
        <v>0</v>
      </c>
      <c r="S264" s="157"/>
      <c r="T264" s="159">
        <f>SUM(T265:T271)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52" t="s">
        <v>80</v>
      </c>
      <c r="AT264" s="160" t="s">
        <v>71</v>
      </c>
      <c r="AU264" s="160" t="s">
        <v>80</v>
      </c>
      <c r="AY264" s="152" t="s">
        <v>128</v>
      </c>
      <c r="BK264" s="161">
        <f>SUM(BK265:BK271)</f>
        <v>0</v>
      </c>
    </row>
    <row r="265" spans="1:65" s="2" customFormat="1" ht="24.15" customHeight="1">
      <c r="A265" s="37"/>
      <c r="B265" s="164"/>
      <c r="C265" s="165" t="s">
        <v>377</v>
      </c>
      <c r="D265" s="165" t="s">
        <v>131</v>
      </c>
      <c r="E265" s="166" t="s">
        <v>378</v>
      </c>
      <c r="F265" s="167" t="s">
        <v>379</v>
      </c>
      <c r="G265" s="168" t="s">
        <v>380</v>
      </c>
      <c r="H265" s="169">
        <v>9.56</v>
      </c>
      <c r="I265" s="170"/>
      <c r="J265" s="171">
        <f>ROUND(I265*H265,2)</f>
        <v>0</v>
      </c>
      <c r="K265" s="172"/>
      <c r="L265" s="38"/>
      <c r="M265" s="173" t="s">
        <v>3</v>
      </c>
      <c r="N265" s="174" t="s">
        <v>43</v>
      </c>
      <c r="O265" s="71"/>
      <c r="P265" s="175">
        <f>O265*H265</f>
        <v>0</v>
      </c>
      <c r="Q265" s="175">
        <v>0</v>
      </c>
      <c r="R265" s="175">
        <f>Q265*H265</f>
        <v>0</v>
      </c>
      <c r="S265" s="175">
        <v>0</v>
      </c>
      <c r="T265" s="17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77" t="s">
        <v>135</v>
      </c>
      <c r="AT265" s="177" t="s">
        <v>131</v>
      </c>
      <c r="AU265" s="177" t="s">
        <v>82</v>
      </c>
      <c r="AY265" s="18" t="s">
        <v>128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18" t="s">
        <v>80</v>
      </c>
      <c r="BK265" s="178">
        <f>ROUND(I265*H265,2)</f>
        <v>0</v>
      </c>
      <c r="BL265" s="18" t="s">
        <v>135</v>
      </c>
      <c r="BM265" s="177" t="s">
        <v>381</v>
      </c>
    </row>
    <row r="266" spans="1:47" s="2" customFormat="1" ht="12">
      <c r="A266" s="37"/>
      <c r="B266" s="38"/>
      <c r="C266" s="37"/>
      <c r="D266" s="179" t="s">
        <v>137</v>
      </c>
      <c r="E266" s="37"/>
      <c r="F266" s="180" t="s">
        <v>382</v>
      </c>
      <c r="G266" s="37"/>
      <c r="H266" s="37"/>
      <c r="I266" s="181"/>
      <c r="J266" s="37"/>
      <c r="K266" s="37"/>
      <c r="L266" s="38"/>
      <c r="M266" s="182"/>
      <c r="N266" s="183"/>
      <c r="O266" s="71"/>
      <c r="P266" s="71"/>
      <c r="Q266" s="71"/>
      <c r="R266" s="71"/>
      <c r="S266" s="71"/>
      <c r="T266" s="72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8" t="s">
        <v>137</v>
      </c>
      <c r="AU266" s="18" t="s">
        <v>82</v>
      </c>
    </row>
    <row r="267" spans="1:65" s="2" customFormat="1" ht="21.75" customHeight="1">
      <c r="A267" s="37"/>
      <c r="B267" s="164"/>
      <c r="C267" s="165" t="s">
        <v>383</v>
      </c>
      <c r="D267" s="165" t="s">
        <v>131</v>
      </c>
      <c r="E267" s="166" t="s">
        <v>384</v>
      </c>
      <c r="F267" s="167" t="s">
        <v>385</v>
      </c>
      <c r="G267" s="168" t="s">
        <v>380</v>
      </c>
      <c r="H267" s="169">
        <v>9.56</v>
      </c>
      <c r="I267" s="170"/>
      <c r="J267" s="171">
        <f>ROUND(I267*H267,2)</f>
        <v>0</v>
      </c>
      <c r="K267" s="172"/>
      <c r="L267" s="38"/>
      <c r="M267" s="173" t="s">
        <v>3</v>
      </c>
      <c r="N267" s="174" t="s">
        <v>43</v>
      </c>
      <c r="O267" s="71"/>
      <c r="P267" s="175">
        <f>O267*H267</f>
        <v>0</v>
      </c>
      <c r="Q267" s="175">
        <v>0</v>
      </c>
      <c r="R267" s="175">
        <f>Q267*H267</f>
        <v>0</v>
      </c>
      <c r="S267" s="175">
        <v>0</v>
      </c>
      <c r="T267" s="17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77" t="s">
        <v>135</v>
      </c>
      <c r="AT267" s="177" t="s">
        <v>131</v>
      </c>
      <c r="AU267" s="177" t="s">
        <v>82</v>
      </c>
      <c r="AY267" s="18" t="s">
        <v>128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18" t="s">
        <v>80</v>
      </c>
      <c r="BK267" s="178">
        <f>ROUND(I267*H267,2)</f>
        <v>0</v>
      </c>
      <c r="BL267" s="18" t="s">
        <v>135</v>
      </c>
      <c r="BM267" s="177" t="s">
        <v>386</v>
      </c>
    </row>
    <row r="268" spans="1:47" s="2" customFormat="1" ht="12">
      <c r="A268" s="37"/>
      <c r="B268" s="38"/>
      <c r="C268" s="37"/>
      <c r="D268" s="179" t="s">
        <v>137</v>
      </c>
      <c r="E268" s="37"/>
      <c r="F268" s="180" t="s">
        <v>387</v>
      </c>
      <c r="G268" s="37"/>
      <c r="H268" s="37"/>
      <c r="I268" s="181"/>
      <c r="J268" s="37"/>
      <c r="K268" s="37"/>
      <c r="L268" s="38"/>
      <c r="M268" s="182"/>
      <c r="N268" s="183"/>
      <c r="O268" s="71"/>
      <c r="P268" s="71"/>
      <c r="Q268" s="71"/>
      <c r="R268" s="71"/>
      <c r="S268" s="71"/>
      <c r="T268" s="72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8" t="s">
        <v>137</v>
      </c>
      <c r="AU268" s="18" t="s">
        <v>82</v>
      </c>
    </row>
    <row r="269" spans="1:65" s="2" customFormat="1" ht="24.15" customHeight="1">
      <c r="A269" s="37"/>
      <c r="B269" s="164"/>
      <c r="C269" s="165" t="s">
        <v>388</v>
      </c>
      <c r="D269" s="165" t="s">
        <v>131</v>
      </c>
      <c r="E269" s="166" t="s">
        <v>389</v>
      </c>
      <c r="F269" s="167" t="s">
        <v>390</v>
      </c>
      <c r="G269" s="168" t="s">
        <v>380</v>
      </c>
      <c r="H269" s="169">
        <v>86.04</v>
      </c>
      <c r="I269" s="170"/>
      <c r="J269" s="171">
        <f>ROUND(I269*H269,2)</f>
        <v>0</v>
      </c>
      <c r="K269" s="172"/>
      <c r="L269" s="38"/>
      <c r="M269" s="173" t="s">
        <v>3</v>
      </c>
      <c r="N269" s="174" t="s">
        <v>43</v>
      </c>
      <c r="O269" s="71"/>
      <c r="P269" s="175">
        <f>O269*H269</f>
        <v>0</v>
      </c>
      <c r="Q269" s="175">
        <v>0</v>
      </c>
      <c r="R269" s="175">
        <f>Q269*H269</f>
        <v>0</v>
      </c>
      <c r="S269" s="175">
        <v>0</v>
      </c>
      <c r="T269" s="17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77" t="s">
        <v>135</v>
      </c>
      <c r="AT269" s="177" t="s">
        <v>131</v>
      </c>
      <c r="AU269" s="177" t="s">
        <v>82</v>
      </c>
      <c r="AY269" s="18" t="s">
        <v>128</v>
      </c>
      <c r="BE269" s="178">
        <f>IF(N269="základní",J269,0)</f>
        <v>0</v>
      </c>
      <c r="BF269" s="178">
        <f>IF(N269="snížená",J269,0)</f>
        <v>0</v>
      </c>
      <c r="BG269" s="178">
        <f>IF(N269="zákl. přenesená",J269,0)</f>
        <v>0</v>
      </c>
      <c r="BH269" s="178">
        <f>IF(N269="sníž. přenesená",J269,0)</f>
        <v>0</v>
      </c>
      <c r="BI269" s="178">
        <f>IF(N269="nulová",J269,0)</f>
        <v>0</v>
      </c>
      <c r="BJ269" s="18" t="s">
        <v>80</v>
      </c>
      <c r="BK269" s="178">
        <f>ROUND(I269*H269,2)</f>
        <v>0</v>
      </c>
      <c r="BL269" s="18" t="s">
        <v>135</v>
      </c>
      <c r="BM269" s="177" t="s">
        <v>391</v>
      </c>
    </row>
    <row r="270" spans="1:47" s="2" customFormat="1" ht="12">
      <c r="A270" s="37"/>
      <c r="B270" s="38"/>
      <c r="C270" s="37"/>
      <c r="D270" s="179" t="s">
        <v>137</v>
      </c>
      <c r="E270" s="37"/>
      <c r="F270" s="180" t="s">
        <v>392</v>
      </c>
      <c r="G270" s="37"/>
      <c r="H270" s="37"/>
      <c r="I270" s="181"/>
      <c r="J270" s="37"/>
      <c r="K270" s="37"/>
      <c r="L270" s="38"/>
      <c r="M270" s="182"/>
      <c r="N270" s="183"/>
      <c r="O270" s="71"/>
      <c r="P270" s="71"/>
      <c r="Q270" s="71"/>
      <c r="R270" s="71"/>
      <c r="S270" s="71"/>
      <c r="T270" s="72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8" t="s">
        <v>137</v>
      </c>
      <c r="AU270" s="18" t="s">
        <v>82</v>
      </c>
    </row>
    <row r="271" spans="1:51" s="13" customFormat="1" ht="12">
      <c r="A271" s="13"/>
      <c r="B271" s="184"/>
      <c r="C271" s="13"/>
      <c r="D271" s="185" t="s">
        <v>139</v>
      </c>
      <c r="E271" s="13"/>
      <c r="F271" s="187" t="s">
        <v>393</v>
      </c>
      <c r="G271" s="13"/>
      <c r="H271" s="188">
        <v>86.04</v>
      </c>
      <c r="I271" s="189"/>
      <c r="J271" s="13"/>
      <c r="K271" s="13"/>
      <c r="L271" s="184"/>
      <c r="M271" s="190"/>
      <c r="N271" s="191"/>
      <c r="O271" s="191"/>
      <c r="P271" s="191"/>
      <c r="Q271" s="191"/>
      <c r="R271" s="191"/>
      <c r="S271" s="191"/>
      <c r="T271" s="19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6" t="s">
        <v>139</v>
      </c>
      <c r="AU271" s="186" t="s">
        <v>82</v>
      </c>
      <c r="AV271" s="13" t="s">
        <v>82</v>
      </c>
      <c r="AW271" s="13" t="s">
        <v>4</v>
      </c>
      <c r="AX271" s="13" t="s">
        <v>80</v>
      </c>
      <c r="AY271" s="186" t="s">
        <v>128</v>
      </c>
    </row>
    <row r="272" spans="1:63" s="12" customFormat="1" ht="22.8" customHeight="1">
      <c r="A272" s="12"/>
      <c r="B272" s="151"/>
      <c r="C272" s="12"/>
      <c r="D272" s="152" t="s">
        <v>71</v>
      </c>
      <c r="E272" s="162" t="s">
        <v>394</v>
      </c>
      <c r="F272" s="162" t="s">
        <v>395</v>
      </c>
      <c r="G272" s="12"/>
      <c r="H272" s="12"/>
      <c r="I272" s="154"/>
      <c r="J272" s="163">
        <f>BK272</f>
        <v>0</v>
      </c>
      <c r="K272" s="12"/>
      <c r="L272" s="151"/>
      <c r="M272" s="156"/>
      <c r="N272" s="157"/>
      <c r="O272" s="157"/>
      <c r="P272" s="158">
        <f>SUM(P273:P278)</f>
        <v>0</v>
      </c>
      <c r="Q272" s="157"/>
      <c r="R272" s="158">
        <f>SUM(R273:R278)</f>
        <v>0</v>
      </c>
      <c r="S272" s="157"/>
      <c r="T272" s="159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52" t="s">
        <v>80</v>
      </c>
      <c r="AT272" s="160" t="s">
        <v>71</v>
      </c>
      <c r="AU272" s="160" t="s">
        <v>80</v>
      </c>
      <c r="AY272" s="152" t="s">
        <v>128</v>
      </c>
      <c r="BK272" s="161">
        <f>SUM(BK273:BK278)</f>
        <v>0</v>
      </c>
    </row>
    <row r="273" spans="1:65" s="2" customFormat="1" ht="33" customHeight="1">
      <c r="A273" s="37"/>
      <c r="B273" s="164"/>
      <c r="C273" s="165" t="s">
        <v>396</v>
      </c>
      <c r="D273" s="165" t="s">
        <v>131</v>
      </c>
      <c r="E273" s="166" t="s">
        <v>397</v>
      </c>
      <c r="F273" s="167" t="s">
        <v>398</v>
      </c>
      <c r="G273" s="168" t="s">
        <v>380</v>
      </c>
      <c r="H273" s="169">
        <v>40.127</v>
      </c>
      <c r="I273" s="170"/>
      <c r="J273" s="171">
        <f>ROUND(I273*H273,2)</f>
        <v>0</v>
      </c>
      <c r="K273" s="172"/>
      <c r="L273" s="38"/>
      <c r="M273" s="173" t="s">
        <v>3</v>
      </c>
      <c r="N273" s="174" t="s">
        <v>43</v>
      </c>
      <c r="O273" s="71"/>
      <c r="P273" s="175">
        <f>O273*H273</f>
        <v>0</v>
      </c>
      <c r="Q273" s="175">
        <v>0</v>
      </c>
      <c r="R273" s="175">
        <f>Q273*H273</f>
        <v>0</v>
      </c>
      <c r="S273" s="175">
        <v>0</v>
      </c>
      <c r="T273" s="176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77" t="s">
        <v>135</v>
      </c>
      <c r="AT273" s="177" t="s">
        <v>131</v>
      </c>
      <c r="AU273" s="177" t="s">
        <v>82</v>
      </c>
      <c r="AY273" s="18" t="s">
        <v>128</v>
      </c>
      <c r="BE273" s="178">
        <f>IF(N273="základní",J273,0)</f>
        <v>0</v>
      </c>
      <c r="BF273" s="178">
        <f>IF(N273="snížená",J273,0)</f>
        <v>0</v>
      </c>
      <c r="BG273" s="178">
        <f>IF(N273="zákl. přenesená",J273,0)</f>
        <v>0</v>
      </c>
      <c r="BH273" s="178">
        <f>IF(N273="sníž. přenesená",J273,0)</f>
        <v>0</v>
      </c>
      <c r="BI273" s="178">
        <f>IF(N273="nulová",J273,0)</f>
        <v>0</v>
      </c>
      <c r="BJ273" s="18" t="s">
        <v>80</v>
      </c>
      <c r="BK273" s="178">
        <f>ROUND(I273*H273,2)</f>
        <v>0</v>
      </c>
      <c r="BL273" s="18" t="s">
        <v>135</v>
      </c>
      <c r="BM273" s="177" t="s">
        <v>399</v>
      </c>
    </row>
    <row r="274" spans="1:47" s="2" customFormat="1" ht="12">
      <c r="A274" s="37"/>
      <c r="B274" s="38"/>
      <c r="C274" s="37"/>
      <c r="D274" s="179" t="s">
        <v>137</v>
      </c>
      <c r="E274" s="37"/>
      <c r="F274" s="180" t="s">
        <v>400</v>
      </c>
      <c r="G274" s="37"/>
      <c r="H274" s="37"/>
      <c r="I274" s="181"/>
      <c r="J274" s="37"/>
      <c r="K274" s="37"/>
      <c r="L274" s="38"/>
      <c r="M274" s="182"/>
      <c r="N274" s="183"/>
      <c r="O274" s="71"/>
      <c r="P274" s="71"/>
      <c r="Q274" s="71"/>
      <c r="R274" s="71"/>
      <c r="S274" s="71"/>
      <c r="T274" s="72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8" t="s">
        <v>137</v>
      </c>
      <c r="AU274" s="18" t="s">
        <v>82</v>
      </c>
    </row>
    <row r="275" spans="1:65" s="2" customFormat="1" ht="37.8" customHeight="1">
      <c r="A275" s="37"/>
      <c r="B275" s="164"/>
      <c r="C275" s="165" t="s">
        <v>401</v>
      </c>
      <c r="D275" s="165" t="s">
        <v>131</v>
      </c>
      <c r="E275" s="166" t="s">
        <v>402</v>
      </c>
      <c r="F275" s="167" t="s">
        <v>403</v>
      </c>
      <c r="G275" s="168" t="s">
        <v>380</v>
      </c>
      <c r="H275" s="169">
        <v>40.127</v>
      </c>
      <c r="I275" s="170"/>
      <c r="J275" s="171">
        <f>ROUND(I275*H275,2)</f>
        <v>0</v>
      </c>
      <c r="K275" s="172"/>
      <c r="L275" s="38"/>
      <c r="M275" s="173" t="s">
        <v>3</v>
      </c>
      <c r="N275" s="174" t="s">
        <v>43</v>
      </c>
      <c r="O275" s="71"/>
      <c r="P275" s="175">
        <f>O275*H275</f>
        <v>0</v>
      </c>
      <c r="Q275" s="175">
        <v>0</v>
      </c>
      <c r="R275" s="175">
        <f>Q275*H275</f>
        <v>0</v>
      </c>
      <c r="S275" s="175">
        <v>0</v>
      </c>
      <c r="T275" s="176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77" t="s">
        <v>135</v>
      </c>
      <c r="AT275" s="177" t="s">
        <v>131</v>
      </c>
      <c r="AU275" s="177" t="s">
        <v>82</v>
      </c>
      <c r="AY275" s="18" t="s">
        <v>128</v>
      </c>
      <c r="BE275" s="178">
        <f>IF(N275="základní",J275,0)</f>
        <v>0</v>
      </c>
      <c r="BF275" s="178">
        <f>IF(N275="snížená",J275,0)</f>
        <v>0</v>
      </c>
      <c r="BG275" s="178">
        <f>IF(N275="zákl. přenesená",J275,0)</f>
        <v>0</v>
      </c>
      <c r="BH275" s="178">
        <f>IF(N275="sníž. přenesená",J275,0)</f>
        <v>0</v>
      </c>
      <c r="BI275" s="178">
        <f>IF(N275="nulová",J275,0)</f>
        <v>0</v>
      </c>
      <c r="BJ275" s="18" t="s">
        <v>80</v>
      </c>
      <c r="BK275" s="178">
        <f>ROUND(I275*H275,2)</f>
        <v>0</v>
      </c>
      <c r="BL275" s="18" t="s">
        <v>135</v>
      </c>
      <c r="BM275" s="177" t="s">
        <v>404</v>
      </c>
    </row>
    <row r="276" spans="1:47" s="2" customFormat="1" ht="12">
      <c r="A276" s="37"/>
      <c r="B276" s="38"/>
      <c r="C276" s="37"/>
      <c r="D276" s="179" t="s">
        <v>137</v>
      </c>
      <c r="E276" s="37"/>
      <c r="F276" s="180" t="s">
        <v>405</v>
      </c>
      <c r="G276" s="37"/>
      <c r="H276" s="37"/>
      <c r="I276" s="181"/>
      <c r="J276" s="37"/>
      <c r="K276" s="37"/>
      <c r="L276" s="38"/>
      <c r="M276" s="182"/>
      <c r="N276" s="183"/>
      <c r="O276" s="71"/>
      <c r="P276" s="71"/>
      <c r="Q276" s="71"/>
      <c r="R276" s="71"/>
      <c r="S276" s="71"/>
      <c r="T276" s="72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8" t="s">
        <v>137</v>
      </c>
      <c r="AU276" s="18" t="s">
        <v>82</v>
      </c>
    </row>
    <row r="277" spans="1:65" s="2" customFormat="1" ht="37.8" customHeight="1">
      <c r="A277" s="37"/>
      <c r="B277" s="164"/>
      <c r="C277" s="165" t="s">
        <v>406</v>
      </c>
      <c r="D277" s="165" t="s">
        <v>131</v>
      </c>
      <c r="E277" s="166" t="s">
        <v>407</v>
      </c>
      <c r="F277" s="167" t="s">
        <v>408</v>
      </c>
      <c r="G277" s="168" t="s">
        <v>380</v>
      </c>
      <c r="H277" s="169">
        <v>40.127</v>
      </c>
      <c r="I277" s="170"/>
      <c r="J277" s="171">
        <f>ROUND(I277*H277,2)</f>
        <v>0</v>
      </c>
      <c r="K277" s="172"/>
      <c r="L277" s="38"/>
      <c r="M277" s="173" t="s">
        <v>3</v>
      </c>
      <c r="N277" s="174" t="s">
        <v>43</v>
      </c>
      <c r="O277" s="71"/>
      <c r="P277" s="175">
        <f>O277*H277</f>
        <v>0</v>
      </c>
      <c r="Q277" s="175">
        <v>0</v>
      </c>
      <c r="R277" s="175">
        <f>Q277*H277</f>
        <v>0</v>
      </c>
      <c r="S277" s="175">
        <v>0</v>
      </c>
      <c r="T277" s="17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77" t="s">
        <v>135</v>
      </c>
      <c r="AT277" s="177" t="s">
        <v>131</v>
      </c>
      <c r="AU277" s="177" t="s">
        <v>82</v>
      </c>
      <c r="AY277" s="18" t="s">
        <v>128</v>
      </c>
      <c r="BE277" s="178">
        <f>IF(N277="základní",J277,0)</f>
        <v>0</v>
      </c>
      <c r="BF277" s="178">
        <f>IF(N277="snížená",J277,0)</f>
        <v>0</v>
      </c>
      <c r="BG277" s="178">
        <f>IF(N277="zákl. přenesená",J277,0)</f>
        <v>0</v>
      </c>
      <c r="BH277" s="178">
        <f>IF(N277="sníž. přenesená",J277,0)</f>
        <v>0</v>
      </c>
      <c r="BI277" s="178">
        <f>IF(N277="nulová",J277,0)</f>
        <v>0</v>
      </c>
      <c r="BJ277" s="18" t="s">
        <v>80</v>
      </c>
      <c r="BK277" s="178">
        <f>ROUND(I277*H277,2)</f>
        <v>0</v>
      </c>
      <c r="BL277" s="18" t="s">
        <v>135</v>
      </c>
      <c r="BM277" s="177" t="s">
        <v>409</v>
      </c>
    </row>
    <row r="278" spans="1:47" s="2" customFormat="1" ht="12">
      <c r="A278" s="37"/>
      <c r="B278" s="38"/>
      <c r="C278" s="37"/>
      <c r="D278" s="179" t="s">
        <v>137</v>
      </c>
      <c r="E278" s="37"/>
      <c r="F278" s="180" t="s">
        <v>410</v>
      </c>
      <c r="G278" s="37"/>
      <c r="H278" s="37"/>
      <c r="I278" s="181"/>
      <c r="J278" s="37"/>
      <c r="K278" s="37"/>
      <c r="L278" s="38"/>
      <c r="M278" s="182"/>
      <c r="N278" s="183"/>
      <c r="O278" s="71"/>
      <c r="P278" s="71"/>
      <c r="Q278" s="71"/>
      <c r="R278" s="71"/>
      <c r="S278" s="71"/>
      <c r="T278" s="72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8" t="s">
        <v>137</v>
      </c>
      <c r="AU278" s="18" t="s">
        <v>82</v>
      </c>
    </row>
    <row r="279" spans="1:63" s="12" customFormat="1" ht="25.9" customHeight="1">
      <c r="A279" s="12"/>
      <c r="B279" s="151"/>
      <c r="C279" s="12"/>
      <c r="D279" s="152" t="s">
        <v>71</v>
      </c>
      <c r="E279" s="153" t="s">
        <v>411</v>
      </c>
      <c r="F279" s="153" t="s">
        <v>412</v>
      </c>
      <c r="G279" s="12"/>
      <c r="H279" s="12"/>
      <c r="I279" s="154"/>
      <c r="J279" s="155">
        <f>BK279</f>
        <v>0</v>
      </c>
      <c r="K279" s="12"/>
      <c r="L279" s="151"/>
      <c r="M279" s="156"/>
      <c r="N279" s="157"/>
      <c r="O279" s="157"/>
      <c r="P279" s="158">
        <f>P280+P304+P311+P324</f>
        <v>0</v>
      </c>
      <c r="Q279" s="157"/>
      <c r="R279" s="158">
        <f>R280+R304+R311+R324</f>
        <v>0.5214317999999999</v>
      </c>
      <c r="S279" s="157"/>
      <c r="T279" s="159">
        <f>T280+T304+T311+T324</f>
        <v>0.0882646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52" t="s">
        <v>82</v>
      </c>
      <c r="AT279" s="160" t="s">
        <v>71</v>
      </c>
      <c r="AU279" s="160" t="s">
        <v>72</v>
      </c>
      <c r="AY279" s="152" t="s">
        <v>128</v>
      </c>
      <c r="BK279" s="161">
        <f>BK280+BK304+BK311+BK324</f>
        <v>0</v>
      </c>
    </row>
    <row r="280" spans="1:63" s="12" customFormat="1" ht="22.8" customHeight="1">
      <c r="A280" s="12"/>
      <c r="B280" s="151"/>
      <c r="C280" s="12"/>
      <c r="D280" s="152" t="s">
        <v>71</v>
      </c>
      <c r="E280" s="162" t="s">
        <v>413</v>
      </c>
      <c r="F280" s="162" t="s">
        <v>414</v>
      </c>
      <c r="G280" s="12"/>
      <c r="H280" s="12"/>
      <c r="I280" s="154"/>
      <c r="J280" s="163">
        <f>BK280</f>
        <v>0</v>
      </c>
      <c r="K280" s="12"/>
      <c r="L280" s="151"/>
      <c r="M280" s="156"/>
      <c r="N280" s="157"/>
      <c r="O280" s="157"/>
      <c r="P280" s="158">
        <f>SUM(P281:P303)</f>
        <v>0</v>
      </c>
      <c r="Q280" s="157"/>
      <c r="R280" s="158">
        <f>SUM(R281:R303)</f>
        <v>0.29449879999999995</v>
      </c>
      <c r="S280" s="157"/>
      <c r="T280" s="159">
        <f>SUM(T281:T303)</f>
        <v>0.0762646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52" t="s">
        <v>82</v>
      </c>
      <c r="AT280" s="160" t="s">
        <v>71</v>
      </c>
      <c r="AU280" s="160" t="s">
        <v>80</v>
      </c>
      <c r="AY280" s="152" t="s">
        <v>128</v>
      </c>
      <c r="BK280" s="161">
        <f>SUM(BK281:BK303)</f>
        <v>0</v>
      </c>
    </row>
    <row r="281" spans="1:65" s="2" customFormat="1" ht="16.5" customHeight="1">
      <c r="A281" s="37"/>
      <c r="B281" s="164"/>
      <c r="C281" s="165" t="s">
        <v>415</v>
      </c>
      <c r="D281" s="165" t="s">
        <v>131</v>
      </c>
      <c r="E281" s="166" t="s">
        <v>416</v>
      </c>
      <c r="F281" s="167" t="s">
        <v>417</v>
      </c>
      <c r="G281" s="168" t="s">
        <v>134</v>
      </c>
      <c r="H281" s="169">
        <v>4.8</v>
      </c>
      <c r="I281" s="170"/>
      <c r="J281" s="171">
        <f>ROUND(I281*H281,2)</f>
        <v>0</v>
      </c>
      <c r="K281" s="172"/>
      <c r="L281" s="38"/>
      <c r="M281" s="173" t="s">
        <v>3</v>
      </c>
      <c r="N281" s="174" t="s">
        <v>43</v>
      </c>
      <c r="O281" s="71"/>
      <c r="P281" s="175">
        <f>O281*H281</f>
        <v>0</v>
      </c>
      <c r="Q281" s="175">
        <v>0</v>
      </c>
      <c r="R281" s="175">
        <f>Q281*H281</f>
        <v>0</v>
      </c>
      <c r="S281" s="175">
        <v>0.00177</v>
      </c>
      <c r="T281" s="176">
        <f>S281*H281</f>
        <v>0.008496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77" t="s">
        <v>217</v>
      </c>
      <c r="AT281" s="177" t="s">
        <v>131</v>
      </c>
      <c r="AU281" s="177" t="s">
        <v>82</v>
      </c>
      <c r="AY281" s="18" t="s">
        <v>128</v>
      </c>
      <c r="BE281" s="178">
        <f>IF(N281="základní",J281,0)</f>
        <v>0</v>
      </c>
      <c r="BF281" s="178">
        <f>IF(N281="snížená",J281,0)</f>
        <v>0</v>
      </c>
      <c r="BG281" s="178">
        <f>IF(N281="zákl. přenesená",J281,0)</f>
        <v>0</v>
      </c>
      <c r="BH281" s="178">
        <f>IF(N281="sníž. přenesená",J281,0)</f>
        <v>0</v>
      </c>
      <c r="BI281" s="178">
        <f>IF(N281="nulová",J281,0)</f>
        <v>0</v>
      </c>
      <c r="BJ281" s="18" t="s">
        <v>80</v>
      </c>
      <c r="BK281" s="178">
        <f>ROUND(I281*H281,2)</f>
        <v>0</v>
      </c>
      <c r="BL281" s="18" t="s">
        <v>217</v>
      </c>
      <c r="BM281" s="177" t="s">
        <v>418</v>
      </c>
    </row>
    <row r="282" spans="1:47" s="2" customFormat="1" ht="12">
      <c r="A282" s="37"/>
      <c r="B282" s="38"/>
      <c r="C282" s="37"/>
      <c r="D282" s="179" t="s">
        <v>137</v>
      </c>
      <c r="E282" s="37"/>
      <c r="F282" s="180" t="s">
        <v>419</v>
      </c>
      <c r="G282" s="37"/>
      <c r="H282" s="37"/>
      <c r="I282" s="181"/>
      <c r="J282" s="37"/>
      <c r="K282" s="37"/>
      <c r="L282" s="38"/>
      <c r="M282" s="182"/>
      <c r="N282" s="183"/>
      <c r="O282" s="71"/>
      <c r="P282" s="71"/>
      <c r="Q282" s="71"/>
      <c r="R282" s="71"/>
      <c r="S282" s="71"/>
      <c r="T282" s="72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8" t="s">
        <v>137</v>
      </c>
      <c r="AU282" s="18" t="s">
        <v>82</v>
      </c>
    </row>
    <row r="283" spans="1:51" s="13" customFormat="1" ht="12">
      <c r="A283" s="13"/>
      <c r="B283" s="184"/>
      <c r="C283" s="13"/>
      <c r="D283" s="185" t="s">
        <v>139</v>
      </c>
      <c r="E283" s="186" t="s">
        <v>3</v>
      </c>
      <c r="F283" s="187" t="s">
        <v>420</v>
      </c>
      <c r="G283" s="13"/>
      <c r="H283" s="188">
        <v>4.8</v>
      </c>
      <c r="I283" s="189"/>
      <c r="J283" s="13"/>
      <c r="K283" s="13"/>
      <c r="L283" s="184"/>
      <c r="M283" s="190"/>
      <c r="N283" s="191"/>
      <c r="O283" s="191"/>
      <c r="P283" s="191"/>
      <c r="Q283" s="191"/>
      <c r="R283" s="191"/>
      <c r="S283" s="191"/>
      <c r="T283" s="19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6" t="s">
        <v>139</v>
      </c>
      <c r="AU283" s="186" t="s">
        <v>82</v>
      </c>
      <c r="AV283" s="13" t="s">
        <v>82</v>
      </c>
      <c r="AW283" s="13" t="s">
        <v>33</v>
      </c>
      <c r="AX283" s="13" t="s">
        <v>80</v>
      </c>
      <c r="AY283" s="186" t="s">
        <v>128</v>
      </c>
    </row>
    <row r="284" spans="1:65" s="2" customFormat="1" ht="16.5" customHeight="1">
      <c r="A284" s="37"/>
      <c r="B284" s="164"/>
      <c r="C284" s="165" t="s">
        <v>421</v>
      </c>
      <c r="D284" s="165" t="s">
        <v>131</v>
      </c>
      <c r="E284" s="166" t="s">
        <v>422</v>
      </c>
      <c r="F284" s="167" t="s">
        <v>423</v>
      </c>
      <c r="G284" s="168" t="s">
        <v>134</v>
      </c>
      <c r="H284" s="169">
        <v>40.58</v>
      </c>
      <c r="I284" s="170"/>
      <c r="J284" s="171">
        <f>ROUND(I284*H284,2)</f>
        <v>0</v>
      </c>
      <c r="K284" s="172"/>
      <c r="L284" s="38"/>
      <c r="M284" s="173" t="s">
        <v>3</v>
      </c>
      <c r="N284" s="174" t="s">
        <v>43</v>
      </c>
      <c r="O284" s="71"/>
      <c r="P284" s="175">
        <f>O284*H284</f>
        <v>0</v>
      </c>
      <c r="Q284" s="175">
        <v>0</v>
      </c>
      <c r="R284" s="175">
        <f>Q284*H284</f>
        <v>0</v>
      </c>
      <c r="S284" s="175">
        <v>0.00167</v>
      </c>
      <c r="T284" s="176">
        <f>S284*H284</f>
        <v>0.0677686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77" t="s">
        <v>217</v>
      </c>
      <c r="AT284" s="177" t="s">
        <v>131</v>
      </c>
      <c r="AU284" s="177" t="s">
        <v>82</v>
      </c>
      <c r="AY284" s="18" t="s">
        <v>128</v>
      </c>
      <c r="BE284" s="178">
        <f>IF(N284="základní",J284,0)</f>
        <v>0</v>
      </c>
      <c r="BF284" s="178">
        <f>IF(N284="snížená",J284,0)</f>
        <v>0</v>
      </c>
      <c r="BG284" s="178">
        <f>IF(N284="zákl. přenesená",J284,0)</f>
        <v>0</v>
      </c>
      <c r="BH284" s="178">
        <f>IF(N284="sníž. přenesená",J284,0)</f>
        <v>0</v>
      </c>
      <c r="BI284" s="178">
        <f>IF(N284="nulová",J284,0)</f>
        <v>0</v>
      </c>
      <c r="BJ284" s="18" t="s">
        <v>80</v>
      </c>
      <c r="BK284" s="178">
        <f>ROUND(I284*H284,2)</f>
        <v>0</v>
      </c>
      <c r="BL284" s="18" t="s">
        <v>217</v>
      </c>
      <c r="BM284" s="177" t="s">
        <v>424</v>
      </c>
    </row>
    <row r="285" spans="1:47" s="2" customFormat="1" ht="12">
      <c r="A285" s="37"/>
      <c r="B285" s="38"/>
      <c r="C285" s="37"/>
      <c r="D285" s="179" t="s">
        <v>137</v>
      </c>
      <c r="E285" s="37"/>
      <c r="F285" s="180" t="s">
        <v>425</v>
      </c>
      <c r="G285" s="37"/>
      <c r="H285" s="37"/>
      <c r="I285" s="181"/>
      <c r="J285" s="37"/>
      <c r="K285" s="37"/>
      <c r="L285" s="38"/>
      <c r="M285" s="182"/>
      <c r="N285" s="183"/>
      <c r="O285" s="71"/>
      <c r="P285" s="71"/>
      <c r="Q285" s="71"/>
      <c r="R285" s="71"/>
      <c r="S285" s="71"/>
      <c r="T285" s="72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8" t="s">
        <v>137</v>
      </c>
      <c r="AU285" s="18" t="s">
        <v>82</v>
      </c>
    </row>
    <row r="286" spans="1:51" s="13" customFormat="1" ht="12">
      <c r="A286" s="13"/>
      <c r="B286" s="184"/>
      <c r="C286" s="13"/>
      <c r="D286" s="185" t="s">
        <v>139</v>
      </c>
      <c r="E286" s="186" t="s">
        <v>3</v>
      </c>
      <c r="F286" s="187" t="s">
        <v>426</v>
      </c>
      <c r="G286" s="13"/>
      <c r="H286" s="188">
        <v>40.58</v>
      </c>
      <c r="I286" s="189"/>
      <c r="J286" s="13"/>
      <c r="K286" s="13"/>
      <c r="L286" s="184"/>
      <c r="M286" s="190"/>
      <c r="N286" s="191"/>
      <c r="O286" s="191"/>
      <c r="P286" s="191"/>
      <c r="Q286" s="191"/>
      <c r="R286" s="191"/>
      <c r="S286" s="191"/>
      <c r="T286" s="19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6" t="s">
        <v>139</v>
      </c>
      <c r="AU286" s="186" t="s">
        <v>82</v>
      </c>
      <c r="AV286" s="13" t="s">
        <v>82</v>
      </c>
      <c r="AW286" s="13" t="s">
        <v>33</v>
      </c>
      <c r="AX286" s="13" t="s">
        <v>80</v>
      </c>
      <c r="AY286" s="186" t="s">
        <v>128</v>
      </c>
    </row>
    <row r="287" spans="1:65" s="2" customFormat="1" ht="16.5" customHeight="1">
      <c r="A287" s="37"/>
      <c r="B287" s="164"/>
      <c r="C287" s="165" t="s">
        <v>427</v>
      </c>
      <c r="D287" s="165" t="s">
        <v>131</v>
      </c>
      <c r="E287" s="166" t="s">
        <v>428</v>
      </c>
      <c r="F287" s="167" t="s">
        <v>429</v>
      </c>
      <c r="G287" s="168" t="s">
        <v>134</v>
      </c>
      <c r="H287" s="169">
        <v>4.8</v>
      </c>
      <c r="I287" s="170"/>
      <c r="J287" s="171">
        <f>ROUND(I287*H287,2)</f>
        <v>0</v>
      </c>
      <c r="K287" s="172"/>
      <c r="L287" s="38"/>
      <c r="M287" s="173" t="s">
        <v>3</v>
      </c>
      <c r="N287" s="174" t="s">
        <v>43</v>
      </c>
      <c r="O287" s="71"/>
      <c r="P287" s="175">
        <f>O287*H287</f>
        <v>0</v>
      </c>
      <c r="Q287" s="175">
        <v>0.00138</v>
      </c>
      <c r="R287" s="175">
        <f>Q287*H287</f>
        <v>0.006624</v>
      </c>
      <c r="S287" s="175">
        <v>0</v>
      </c>
      <c r="T287" s="17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77" t="s">
        <v>217</v>
      </c>
      <c r="AT287" s="177" t="s">
        <v>131</v>
      </c>
      <c r="AU287" s="177" t="s">
        <v>82</v>
      </c>
      <c r="AY287" s="18" t="s">
        <v>128</v>
      </c>
      <c r="BE287" s="178">
        <f>IF(N287="základní",J287,0)</f>
        <v>0</v>
      </c>
      <c r="BF287" s="178">
        <f>IF(N287="snížená",J287,0)</f>
        <v>0</v>
      </c>
      <c r="BG287" s="178">
        <f>IF(N287="zákl. přenesená",J287,0)</f>
        <v>0</v>
      </c>
      <c r="BH287" s="178">
        <f>IF(N287="sníž. přenesená",J287,0)</f>
        <v>0</v>
      </c>
      <c r="BI287" s="178">
        <f>IF(N287="nulová",J287,0)</f>
        <v>0</v>
      </c>
      <c r="BJ287" s="18" t="s">
        <v>80</v>
      </c>
      <c r="BK287" s="178">
        <f>ROUND(I287*H287,2)</f>
        <v>0</v>
      </c>
      <c r="BL287" s="18" t="s">
        <v>217</v>
      </c>
      <c r="BM287" s="177" t="s">
        <v>430</v>
      </c>
    </row>
    <row r="288" spans="1:47" s="2" customFormat="1" ht="12">
      <c r="A288" s="37"/>
      <c r="B288" s="38"/>
      <c r="C288" s="37"/>
      <c r="D288" s="179" t="s">
        <v>137</v>
      </c>
      <c r="E288" s="37"/>
      <c r="F288" s="180" t="s">
        <v>431</v>
      </c>
      <c r="G288" s="37"/>
      <c r="H288" s="37"/>
      <c r="I288" s="181"/>
      <c r="J288" s="37"/>
      <c r="K288" s="37"/>
      <c r="L288" s="38"/>
      <c r="M288" s="182"/>
      <c r="N288" s="183"/>
      <c r="O288" s="71"/>
      <c r="P288" s="71"/>
      <c r="Q288" s="71"/>
      <c r="R288" s="71"/>
      <c r="S288" s="71"/>
      <c r="T288" s="72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8" t="s">
        <v>137</v>
      </c>
      <c r="AU288" s="18" t="s">
        <v>82</v>
      </c>
    </row>
    <row r="289" spans="1:51" s="13" customFormat="1" ht="12">
      <c r="A289" s="13"/>
      <c r="B289" s="184"/>
      <c r="C289" s="13"/>
      <c r="D289" s="185" t="s">
        <v>139</v>
      </c>
      <c r="E289" s="186" t="s">
        <v>3</v>
      </c>
      <c r="F289" s="187" t="s">
        <v>420</v>
      </c>
      <c r="G289" s="13"/>
      <c r="H289" s="188">
        <v>4.8</v>
      </c>
      <c r="I289" s="189"/>
      <c r="J289" s="13"/>
      <c r="K289" s="13"/>
      <c r="L289" s="184"/>
      <c r="M289" s="190"/>
      <c r="N289" s="191"/>
      <c r="O289" s="191"/>
      <c r="P289" s="191"/>
      <c r="Q289" s="191"/>
      <c r="R289" s="191"/>
      <c r="S289" s="191"/>
      <c r="T289" s="19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6" t="s">
        <v>139</v>
      </c>
      <c r="AU289" s="186" t="s">
        <v>82</v>
      </c>
      <c r="AV289" s="13" t="s">
        <v>82</v>
      </c>
      <c r="AW289" s="13" t="s">
        <v>33</v>
      </c>
      <c r="AX289" s="13" t="s">
        <v>80</v>
      </c>
      <c r="AY289" s="186" t="s">
        <v>128</v>
      </c>
    </row>
    <row r="290" spans="1:65" s="2" customFormat="1" ht="16.5" customHeight="1">
      <c r="A290" s="37"/>
      <c r="B290" s="164"/>
      <c r="C290" s="165" t="s">
        <v>432</v>
      </c>
      <c r="D290" s="165" t="s">
        <v>131</v>
      </c>
      <c r="E290" s="166" t="s">
        <v>433</v>
      </c>
      <c r="F290" s="167" t="s">
        <v>434</v>
      </c>
      <c r="G290" s="168" t="s">
        <v>134</v>
      </c>
      <c r="H290" s="169">
        <v>40.58</v>
      </c>
      <c r="I290" s="170"/>
      <c r="J290" s="171">
        <f>ROUND(I290*H290,2)</f>
        <v>0</v>
      </c>
      <c r="K290" s="172"/>
      <c r="L290" s="38"/>
      <c r="M290" s="173" t="s">
        <v>3</v>
      </c>
      <c r="N290" s="174" t="s">
        <v>43</v>
      </c>
      <c r="O290" s="71"/>
      <c r="P290" s="175">
        <f>O290*H290</f>
        <v>0</v>
      </c>
      <c r="Q290" s="175">
        <v>0.00294</v>
      </c>
      <c r="R290" s="175">
        <f>Q290*H290</f>
        <v>0.11930519999999999</v>
      </c>
      <c r="S290" s="175">
        <v>0</v>
      </c>
      <c r="T290" s="176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77" t="s">
        <v>217</v>
      </c>
      <c r="AT290" s="177" t="s">
        <v>131</v>
      </c>
      <c r="AU290" s="177" t="s">
        <v>82</v>
      </c>
      <c r="AY290" s="18" t="s">
        <v>128</v>
      </c>
      <c r="BE290" s="178">
        <f>IF(N290="základní",J290,0)</f>
        <v>0</v>
      </c>
      <c r="BF290" s="178">
        <f>IF(N290="snížená",J290,0)</f>
        <v>0</v>
      </c>
      <c r="BG290" s="178">
        <f>IF(N290="zákl. přenesená",J290,0)</f>
        <v>0</v>
      </c>
      <c r="BH290" s="178">
        <f>IF(N290="sníž. přenesená",J290,0)</f>
        <v>0</v>
      </c>
      <c r="BI290" s="178">
        <f>IF(N290="nulová",J290,0)</f>
        <v>0</v>
      </c>
      <c r="BJ290" s="18" t="s">
        <v>80</v>
      </c>
      <c r="BK290" s="178">
        <f>ROUND(I290*H290,2)</f>
        <v>0</v>
      </c>
      <c r="BL290" s="18" t="s">
        <v>217</v>
      </c>
      <c r="BM290" s="177" t="s">
        <v>435</v>
      </c>
    </row>
    <row r="291" spans="1:47" s="2" customFormat="1" ht="12">
      <c r="A291" s="37"/>
      <c r="B291" s="38"/>
      <c r="C291" s="37"/>
      <c r="D291" s="179" t="s">
        <v>137</v>
      </c>
      <c r="E291" s="37"/>
      <c r="F291" s="180" t="s">
        <v>436</v>
      </c>
      <c r="G291" s="37"/>
      <c r="H291" s="37"/>
      <c r="I291" s="181"/>
      <c r="J291" s="37"/>
      <c r="K291" s="37"/>
      <c r="L291" s="38"/>
      <c r="M291" s="182"/>
      <c r="N291" s="183"/>
      <c r="O291" s="71"/>
      <c r="P291" s="71"/>
      <c r="Q291" s="71"/>
      <c r="R291" s="71"/>
      <c r="S291" s="71"/>
      <c r="T291" s="72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8" t="s">
        <v>137</v>
      </c>
      <c r="AU291" s="18" t="s">
        <v>82</v>
      </c>
    </row>
    <row r="292" spans="1:51" s="13" customFormat="1" ht="12">
      <c r="A292" s="13"/>
      <c r="B292" s="184"/>
      <c r="C292" s="13"/>
      <c r="D292" s="185" t="s">
        <v>139</v>
      </c>
      <c r="E292" s="186" t="s">
        <v>3</v>
      </c>
      <c r="F292" s="187" t="s">
        <v>426</v>
      </c>
      <c r="G292" s="13"/>
      <c r="H292" s="188">
        <v>40.58</v>
      </c>
      <c r="I292" s="189"/>
      <c r="J292" s="13"/>
      <c r="K292" s="13"/>
      <c r="L292" s="184"/>
      <c r="M292" s="190"/>
      <c r="N292" s="191"/>
      <c r="O292" s="191"/>
      <c r="P292" s="191"/>
      <c r="Q292" s="191"/>
      <c r="R292" s="191"/>
      <c r="S292" s="191"/>
      <c r="T292" s="19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86" t="s">
        <v>139</v>
      </c>
      <c r="AU292" s="186" t="s">
        <v>82</v>
      </c>
      <c r="AV292" s="13" t="s">
        <v>82</v>
      </c>
      <c r="AW292" s="13" t="s">
        <v>33</v>
      </c>
      <c r="AX292" s="13" t="s">
        <v>80</v>
      </c>
      <c r="AY292" s="186" t="s">
        <v>128</v>
      </c>
    </row>
    <row r="293" spans="1:65" s="2" customFormat="1" ht="24.15" customHeight="1">
      <c r="A293" s="37"/>
      <c r="B293" s="164"/>
      <c r="C293" s="165" t="s">
        <v>437</v>
      </c>
      <c r="D293" s="165" t="s">
        <v>131</v>
      </c>
      <c r="E293" s="166" t="s">
        <v>438</v>
      </c>
      <c r="F293" s="167" t="s">
        <v>439</v>
      </c>
      <c r="G293" s="168" t="s">
        <v>134</v>
      </c>
      <c r="H293" s="169">
        <v>4.8</v>
      </c>
      <c r="I293" s="170"/>
      <c r="J293" s="171">
        <f>ROUND(I293*H293,2)</f>
        <v>0</v>
      </c>
      <c r="K293" s="172"/>
      <c r="L293" s="38"/>
      <c r="M293" s="173" t="s">
        <v>3</v>
      </c>
      <c r="N293" s="174" t="s">
        <v>43</v>
      </c>
      <c r="O293" s="71"/>
      <c r="P293" s="175">
        <f>O293*H293</f>
        <v>0</v>
      </c>
      <c r="Q293" s="175">
        <v>0.00185</v>
      </c>
      <c r="R293" s="175">
        <f>Q293*H293</f>
        <v>0.00888</v>
      </c>
      <c r="S293" s="175">
        <v>0</v>
      </c>
      <c r="T293" s="17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77" t="s">
        <v>217</v>
      </c>
      <c r="AT293" s="177" t="s">
        <v>131</v>
      </c>
      <c r="AU293" s="177" t="s">
        <v>82</v>
      </c>
      <c r="AY293" s="18" t="s">
        <v>128</v>
      </c>
      <c r="BE293" s="178">
        <f>IF(N293="základní",J293,0)</f>
        <v>0</v>
      </c>
      <c r="BF293" s="178">
        <f>IF(N293="snížená",J293,0)</f>
        <v>0</v>
      </c>
      <c r="BG293" s="178">
        <f>IF(N293="zákl. přenesená",J293,0)</f>
        <v>0</v>
      </c>
      <c r="BH293" s="178">
        <f>IF(N293="sníž. přenesená",J293,0)</f>
        <v>0</v>
      </c>
      <c r="BI293" s="178">
        <f>IF(N293="nulová",J293,0)</f>
        <v>0</v>
      </c>
      <c r="BJ293" s="18" t="s">
        <v>80</v>
      </c>
      <c r="BK293" s="178">
        <f>ROUND(I293*H293,2)</f>
        <v>0</v>
      </c>
      <c r="BL293" s="18" t="s">
        <v>217</v>
      </c>
      <c r="BM293" s="177" t="s">
        <v>440</v>
      </c>
    </row>
    <row r="294" spans="1:47" s="2" customFormat="1" ht="12">
      <c r="A294" s="37"/>
      <c r="B294" s="38"/>
      <c r="C294" s="37"/>
      <c r="D294" s="179" t="s">
        <v>137</v>
      </c>
      <c r="E294" s="37"/>
      <c r="F294" s="180" t="s">
        <v>441</v>
      </c>
      <c r="G294" s="37"/>
      <c r="H294" s="37"/>
      <c r="I294" s="181"/>
      <c r="J294" s="37"/>
      <c r="K294" s="37"/>
      <c r="L294" s="38"/>
      <c r="M294" s="182"/>
      <c r="N294" s="183"/>
      <c r="O294" s="71"/>
      <c r="P294" s="71"/>
      <c r="Q294" s="71"/>
      <c r="R294" s="71"/>
      <c r="S294" s="71"/>
      <c r="T294" s="72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8" t="s">
        <v>137</v>
      </c>
      <c r="AU294" s="18" t="s">
        <v>82</v>
      </c>
    </row>
    <row r="295" spans="1:51" s="13" customFormat="1" ht="12">
      <c r="A295" s="13"/>
      <c r="B295" s="184"/>
      <c r="C295" s="13"/>
      <c r="D295" s="185" t="s">
        <v>139</v>
      </c>
      <c r="E295" s="186" t="s">
        <v>3</v>
      </c>
      <c r="F295" s="187" t="s">
        <v>420</v>
      </c>
      <c r="G295" s="13"/>
      <c r="H295" s="188">
        <v>4.8</v>
      </c>
      <c r="I295" s="189"/>
      <c r="J295" s="13"/>
      <c r="K295" s="13"/>
      <c r="L295" s="184"/>
      <c r="M295" s="190"/>
      <c r="N295" s="191"/>
      <c r="O295" s="191"/>
      <c r="P295" s="191"/>
      <c r="Q295" s="191"/>
      <c r="R295" s="191"/>
      <c r="S295" s="191"/>
      <c r="T295" s="19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6" t="s">
        <v>139</v>
      </c>
      <c r="AU295" s="186" t="s">
        <v>82</v>
      </c>
      <c r="AV295" s="13" t="s">
        <v>82</v>
      </c>
      <c r="AW295" s="13" t="s">
        <v>33</v>
      </c>
      <c r="AX295" s="13" t="s">
        <v>80</v>
      </c>
      <c r="AY295" s="186" t="s">
        <v>128</v>
      </c>
    </row>
    <row r="296" spans="1:65" s="2" customFormat="1" ht="24.15" customHeight="1">
      <c r="A296" s="37"/>
      <c r="B296" s="164"/>
      <c r="C296" s="165" t="s">
        <v>442</v>
      </c>
      <c r="D296" s="165" t="s">
        <v>131</v>
      </c>
      <c r="E296" s="166" t="s">
        <v>443</v>
      </c>
      <c r="F296" s="167" t="s">
        <v>444</v>
      </c>
      <c r="G296" s="168" t="s">
        <v>134</v>
      </c>
      <c r="H296" s="169">
        <v>4.8</v>
      </c>
      <c r="I296" s="170"/>
      <c r="J296" s="171">
        <f>ROUND(I296*H296,2)</f>
        <v>0</v>
      </c>
      <c r="K296" s="172"/>
      <c r="L296" s="38"/>
      <c r="M296" s="173" t="s">
        <v>3</v>
      </c>
      <c r="N296" s="174" t="s">
        <v>43</v>
      </c>
      <c r="O296" s="71"/>
      <c r="P296" s="175">
        <f>O296*H296</f>
        <v>0</v>
      </c>
      <c r="Q296" s="175">
        <v>0.00351</v>
      </c>
      <c r="R296" s="175">
        <f>Q296*H296</f>
        <v>0.016848</v>
      </c>
      <c r="S296" s="175">
        <v>0</v>
      </c>
      <c r="T296" s="17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77" t="s">
        <v>217</v>
      </c>
      <c r="AT296" s="177" t="s">
        <v>131</v>
      </c>
      <c r="AU296" s="177" t="s">
        <v>82</v>
      </c>
      <c r="AY296" s="18" t="s">
        <v>128</v>
      </c>
      <c r="BE296" s="178">
        <f>IF(N296="základní",J296,0)</f>
        <v>0</v>
      </c>
      <c r="BF296" s="178">
        <f>IF(N296="snížená",J296,0)</f>
        <v>0</v>
      </c>
      <c r="BG296" s="178">
        <f>IF(N296="zákl. přenesená",J296,0)</f>
        <v>0</v>
      </c>
      <c r="BH296" s="178">
        <f>IF(N296="sníž. přenesená",J296,0)</f>
        <v>0</v>
      </c>
      <c r="BI296" s="178">
        <f>IF(N296="nulová",J296,0)</f>
        <v>0</v>
      </c>
      <c r="BJ296" s="18" t="s">
        <v>80</v>
      </c>
      <c r="BK296" s="178">
        <f>ROUND(I296*H296,2)</f>
        <v>0</v>
      </c>
      <c r="BL296" s="18" t="s">
        <v>217</v>
      </c>
      <c r="BM296" s="177" t="s">
        <v>445</v>
      </c>
    </row>
    <row r="297" spans="1:47" s="2" customFormat="1" ht="12">
      <c r="A297" s="37"/>
      <c r="B297" s="38"/>
      <c r="C297" s="37"/>
      <c r="D297" s="185" t="s">
        <v>146</v>
      </c>
      <c r="E297" s="37"/>
      <c r="F297" s="204" t="s">
        <v>446</v>
      </c>
      <c r="G297" s="37"/>
      <c r="H297" s="37"/>
      <c r="I297" s="181"/>
      <c r="J297" s="37"/>
      <c r="K297" s="37"/>
      <c r="L297" s="38"/>
      <c r="M297" s="182"/>
      <c r="N297" s="183"/>
      <c r="O297" s="71"/>
      <c r="P297" s="71"/>
      <c r="Q297" s="71"/>
      <c r="R297" s="71"/>
      <c r="S297" s="71"/>
      <c r="T297" s="72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8" t="s">
        <v>146</v>
      </c>
      <c r="AU297" s="18" t="s">
        <v>82</v>
      </c>
    </row>
    <row r="298" spans="1:51" s="13" customFormat="1" ht="12">
      <c r="A298" s="13"/>
      <c r="B298" s="184"/>
      <c r="C298" s="13"/>
      <c r="D298" s="185" t="s">
        <v>139</v>
      </c>
      <c r="E298" s="186" t="s">
        <v>3</v>
      </c>
      <c r="F298" s="187" t="s">
        <v>420</v>
      </c>
      <c r="G298" s="13"/>
      <c r="H298" s="188">
        <v>4.8</v>
      </c>
      <c r="I298" s="189"/>
      <c r="J298" s="13"/>
      <c r="K298" s="13"/>
      <c r="L298" s="184"/>
      <c r="M298" s="190"/>
      <c r="N298" s="191"/>
      <c r="O298" s="191"/>
      <c r="P298" s="191"/>
      <c r="Q298" s="191"/>
      <c r="R298" s="191"/>
      <c r="S298" s="191"/>
      <c r="T298" s="19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6" t="s">
        <v>139</v>
      </c>
      <c r="AU298" s="186" t="s">
        <v>82</v>
      </c>
      <c r="AV298" s="13" t="s">
        <v>82</v>
      </c>
      <c r="AW298" s="13" t="s">
        <v>33</v>
      </c>
      <c r="AX298" s="13" t="s">
        <v>80</v>
      </c>
      <c r="AY298" s="186" t="s">
        <v>128</v>
      </c>
    </row>
    <row r="299" spans="1:65" s="2" customFormat="1" ht="24.15" customHeight="1">
      <c r="A299" s="37"/>
      <c r="B299" s="164"/>
      <c r="C299" s="165" t="s">
        <v>447</v>
      </c>
      <c r="D299" s="165" t="s">
        <v>131</v>
      </c>
      <c r="E299" s="166" t="s">
        <v>448</v>
      </c>
      <c r="F299" s="167" t="s">
        <v>449</v>
      </c>
      <c r="G299" s="168" t="s">
        <v>134</v>
      </c>
      <c r="H299" s="169">
        <v>40.58</v>
      </c>
      <c r="I299" s="170"/>
      <c r="J299" s="171">
        <f>ROUND(I299*H299,2)</f>
        <v>0</v>
      </c>
      <c r="K299" s="172"/>
      <c r="L299" s="38"/>
      <c r="M299" s="173" t="s">
        <v>3</v>
      </c>
      <c r="N299" s="174" t="s">
        <v>43</v>
      </c>
      <c r="O299" s="71"/>
      <c r="P299" s="175">
        <f>O299*H299</f>
        <v>0</v>
      </c>
      <c r="Q299" s="175">
        <v>0.00352</v>
      </c>
      <c r="R299" s="175">
        <f>Q299*H299</f>
        <v>0.14284159999999999</v>
      </c>
      <c r="S299" s="175">
        <v>0</v>
      </c>
      <c r="T299" s="17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77" t="s">
        <v>217</v>
      </c>
      <c r="AT299" s="177" t="s">
        <v>131</v>
      </c>
      <c r="AU299" s="177" t="s">
        <v>82</v>
      </c>
      <c r="AY299" s="18" t="s">
        <v>128</v>
      </c>
      <c r="BE299" s="178">
        <f>IF(N299="základní",J299,0)</f>
        <v>0</v>
      </c>
      <c r="BF299" s="178">
        <f>IF(N299="snížená",J299,0)</f>
        <v>0</v>
      </c>
      <c r="BG299" s="178">
        <f>IF(N299="zákl. přenesená",J299,0)</f>
        <v>0</v>
      </c>
      <c r="BH299" s="178">
        <f>IF(N299="sníž. přenesená",J299,0)</f>
        <v>0</v>
      </c>
      <c r="BI299" s="178">
        <f>IF(N299="nulová",J299,0)</f>
        <v>0</v>
      </c>
      <c r="BJ299" s="18" t="s">
        <v>80</v>
      </c>
      <c r="BK299" s="178">
        <f>ROUND(I299*H299,2)</f>
        <v>0</v>
      </c>
      <c r="BL299" s="18" t="s">
        <v>217</v>
      </c>
      <c r="BM299" s="177" t="s">
        <v>450</v>
      </c>
    </row>
    <row r="300" spans="1:47" s="2" customFormat="1" ht="12">
      <c r="A300" s="37"/>
      <c r="B300" s="38"/>
      <c r="C300" s="37"/>
      <c r="D300" s="179" t="s">
        <v>137</v>
      </c>
      <c r="E300" s="37"/>
      <c r="F300" s="180" t="s">
        <v>451</v>
      </c>
      <c r="G300" s="37"/>
      <c r="H300" s="37"/>
      <c r="I300" s="181"/>
      <c r="J300" s="37"/>
      <c r="K300" s="37"/>
      <c r="L300" s="38"/>
      <c r="M300" s="182"/>
      <c r="N300" s="183"/>
      <c r="O300" s="71"/>
      <c r="P300" s="71"/>
      <c r="Q300" s="71"/>
      <c r="R300" s="71"/>
      <c r="S300" s="71"/>
      <c r="T300" s="72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8" t="s">
        <v>137</v>
      </c>
      <c r="AU300" s="18" t="s">
        <v>82</v>
      </c>
    </row>
    <row r="301" spans="1:51" s="13" customFormat="1" ht="12">
      <c r="A301" s="13"/>
      <c r="B301" s="184"/>
      <c r="C301" s="13"/>
      <c r="D301" s="185" t="s">
        <v>139</v>
      </c>
      <c r="E301" s="186" t="s">
        <v>3</v>
      </c>
      <c r="F301" s="187" t="s">
        <v>426</v>
      </c>
      <c r="G301" s="13"/>
      <c r="H301" s="188">
        <v>40.58</v>
      </c>
      <c r="I301" s="189"/>
      <c r="J301" s="13"/>
      <c r="K301" s="13"/>
      <c r="L301" s="184"/>
      <c r="M301" s="190"/>
      <c r="N301" s="191"/>
      <c r="O301" s="191"/>
      <c r="P301" s="191"/>
      <c r="Q301" s="191"/>
      <c r="R301" s="191"/>
      <c r="S301" s="191"/>
      <c r="T301" s="19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86" t="s">
        <v>139</v>
      </c>
      <c r="AU301" s="186" t="s">
        <v>82</v>
      </c>
      <c r="AV301" s="13" t="s">
        <v>82</v>
      </c>
      <c r="AW301" s="13" t="s">
        <v>33</v>
      </c>
      <c r="AX301" s="13" t="s">
        <v>80</v>
      </c>
      <c r="AY301" s="186" t="s">
        <v>128</v>
      </c>
    </row>
    <row r="302" spans="1:65" s="2" customFormat="1" ht="24.15" customHeight="1">
      <c r="A302" s="37"/>
      <c r="B302" s="164"/>
      <c r="C302" s="165" t="s">
        <v>452</v>
      </c>
      <c r="D302" s="165" t="s">
        <v>131</v>
      </c>
      <c r="E302" s="166" t="s">
        <v>453</v>
      </c>
      <c r="F302" s="167" t="s">
        <v>454</v>
      </c>
      <c r="G302" s="168" t="s">
        <v>380</v>
      </c>
      <c r="H302" s="169">
        <v>0.294</v>
      </c>
      <c r="I302" s="170"/>
      <c r="J302" s="171">
        <f>ROUND(I302*H302,2)</f>
        <v>0</v>
      </c>
      <c r="K302" s="172"/>
      <c r="L302" s="38"/>
      <c r="M302" s="173" t="s">
        <v>3</v>
      </c>
      <c r="N302" s="174" t="s">
        <v>43</v>
      </c>
      <c r="O302" s="71"/>
      <c r="P302" s="175">
        <f>O302*H302</f>
        <v>0</v>
      </c>
      <c r="Q302" s="175">
        <v>0</v>
      </c>
      <c r="R302" s="175">
        <f>Q302*H302</f>
        <v>0</v>
      </c>
      <c r="S302" s="175">
        <v>0</v>
      </c>
      <c r="T302" s="17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77" t="s">
        <v>217</v>
      </c>
      <c r="AT302" s="177" t="s">
        <v>131</v>
      </c>
      <c r="AU302" s="177" t="s">
        <v>82</v>
      </c>
      <c r="AY302" s="18" t="s">
        <v>128</v>
      </c>
      <c r="BE302" s="178">
        <f>IF(N302="základní",J302,0)</f>
        <v>0</v>
      </c>
      <c r="BF302" s="178">
        <f>IF(N302="snížená",J302,0)</f>
        <v>0</v>
      </c>
      <c r="BG302" s="178">
        <f>IF(N302="zákl. přenesená",J302,0)</f>
        <v>0</v>
      </c>
      <c r="BH302" s="178">
        <f>IF(N302="sníž. přenesená",J302,0)</f>
        <v>0</v>
      </c>
      <c r="BI302" s="178">
        <f>IF(N302="nulová",J302,0)</f>
        <v>0</v>
      </c>
      <c r="BJ302" s="18" t="s">
        <v>80</v>
      </c>
      <c r="BK302" s="178">
        <f>ROUND(I302*H302,2)</f>
        <v>0</v>
      </c>
      <c r="BL302" s="18" t="s">
        <v>217</v>
      </c>
      <c r="BM302" s="177" t="s">
        <v>455</v>
      </c>
    </row>
    <row r="303" spans="1:47" s="2" customFormat="1" ht="12">
      <c r="A303" s="37"/>
      <c r="B303" s="38"/>
      <c r="C303" s="37"/>
      <c r="D303" s="179" t="s">
        <v>137</v>
      </c>
      <c r="E303" s="37"/>
      <c r="F303" s="180" t="s">
        <v>456</v>
      </c>
      <c r="G303" s="37"/>
      <c r="H303" s="37"/>
      <c r="I303" s="181"/>
      <c r="J303" s="37"/>
      <c r="K303" s="37"/>
      <c r="L303" s="38"/>
      <c r="M303" s="182"/>
      <c r="N303" s="183"/>
      <c r="O303" s="71"/>
      <c r="P303" s="71"/>
      <c r="Q303" s="71"/>
      <c r="R303" s="71"/>
      <c r="S303" s="71"/>
      <c r="T303" s="72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8" t="s">
        <v>137</v>
      </c>
      <c r="AU303" s="18" t="s">
        <v>82</v>
      </c>
    </row>
    <row r="304" spans="1:63" s="12" customFormat="1" ht="22.8" customHeight="1">
      <c r="A304" s="12"/>
      <c r="B304" s="151"/>
      <c r="C304" s="12"/>
      <c r="D304" s="152" t="s">
        <v>71</v>
      </c>
      <c r="E304" s="162" t="s">
        <v>457</v>
      </c>
      <c r="F304" s="162" t="s">
        <v>458</v>
      </c>
      <c r="G304" s="12"/>
      <c r="H304" s="12"/>
      <c r="I304" s="154"/>
      <c r="J304" s="163">
        <f>BK304</f>
        <v>0</v>
      </c>
      <c r="K304" s="12"/>
      <c r="L304" s="151"/>
      <c r="M304" s="156"/>
      <c r="N304" s="157"/>
      <c r="O304" s="157"/>
      <c r="P304" s="158">
        <f>SUM(P305:P310)</f>
        <v>0</v>
      </c>
      <c r="Q304" s="157"/>
      <c r="R304" s="158">
        <f>SUM(R305:R310)</f>
        <v>4E-05</v>
      </c>
      <c r="S304" s="157"/>
      <c r="T304" s="159">
        <f>SUM(T305:T310)</f>
        <v>0.012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52" t="s">
        <v>82</v>
      </c>
      <c r="AT304" s="160" t="s">
        <v>71</v>
      </c>
      <c r="AU304" s="160" t="s">
        <v>80</v>
      </c>
      <c r="AY304" s="152" t="s">
        <v>128</v>
      </c>
      <c r="BK304" s="161">
        <f>SUM(BK305:BK310)</f>
        <v>0</v>
      </c>
    </row>
    <row r="305" spans="1:65" s="2" customFormat="1" ht="16.5" customHeight="1">
      <c r="A305" s="37"/>
      <c r="B305" s="164"/>
      <c r="C305" s="165" t="s">
        <v>459</v>
      </c>
      <c r="D305" s="165" t="s">
        <v>131</v>
      </c>
      <c r="E305" s="166" t="s">
        <v>460</v>
      </c>
      <c r="F305" s="167" t="s">
        <v>461</v>
      </c>
      <c r="G305" s="168" t="s">
        <v>462</v>
      </c>
      <c r="H305" s="169">
        <v>1</v>
      </c>
      <c r="I305" s="170"/>
      <c r="J305" s="171">
        <f>ROUND(I305*H305,2)</f>
        <v>0</v>
      </c>
      <c r="K305" s="172"/>
      <c r="L305" s="38"/>
      <c r="M305" s="173" t="s">
        <v>3</v>
      </c>
      <c r="N305" s="174" t="s">
        <v>43</v>
      </c>
      <c r="O305" s="71"/>
      <c r="P305" s="175">
        <f>O305*H305</f>
        <v>0</v>
      </c>
      <c r="Q305" s="175">
        <v>4E-05</v>
      </c>
      <c r="R305" s="175">
        <f>Q305*H305</f>
        <v>4E-05</v>
      </c>
      <c r="S305" s="175">
        <v>0</v>
      </c>
      <c r="T305" s="17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77" t="s">
        <v>217</v>
      </c>
      <c r="AT305" s="177" t="s">
        <v>131</v>
      </c>
      <c r="AU305" s="177" t="s">
        <v>82</v>
      </c>
      <c r="AY305" s="18" t="s">
        <v>128</v>
      </c>
      <c r="BE305" s="178">
        <f>IF(N305="základní",J305,0)</f>
        <v>0</v>
      </c>
      <c r="BF305" s="178">
        <f>IF(N305="snížená",J305,0)</f>
        <v>0</v>
      </c>
      <c r="BG305" s="178">
        <f>IF(N305="zákl. přenesená",J305,0)</f>
        <v>0</v>
      </c>
      <c r="BH305" s="178">
        <f>IF(N305="sníž. přenesená",J305,0)</f>
        <v>0</v>
      </c>
      <c r="BI305" s="178">
        <f>IF(N305="nulová",J305,0)</f>
        <v>0</v>
      </c>
      <c r="BJ305" s="18" t="s">
        <v>80</v>
      </c>
      <c r="BK305" s="178">
        <f>ROUND(I305*H305,2)</f>
        <v>0</v>
      </c>
      <c r="BL305" s="18" t="s">
        <v>217</v>
      </c>
      <c r="BM305" s="177" t="s">
        <v>463</v>
      </c>
    </row>
    <row r="306" spans="1:47" s="2" customFormat="1" ht="12">
      <c r="A306" s="37"/>
      <c r="B306" s="38"/>
      <c r="C306" s="37"/>
      <c r="D306" s="179" t="s">
        <v>137</v>
      </c>
      <c r="E306" s="37"/>
      <c r="F306" s="180" t="s">
        <v>464</v>
      </c>
      <c r="G306" s="37"/>
      <c r="H306" s="37"/>
      <c r="I306" s="181"/>
      <c r="J306" s="37"/>
      <c r="K306" s="37"/>
      <c r="L306" s="38"/>
      <c r="M306" s="182"/>
      <c r="N306" s="183"/>
      <c r="O306" s="71"/>
      <c r="P306" s="71"/>
      <c r="Q306" s="71"/>
      <c r="R306" s="71"/>
      <c r="S306" s="71"/>
      <c r="T306" s="72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8" t="s">
        <v>137</v>
      </c>
      <c r="AU306" s="18" t="s">
        <v>82</v>
      </c>
    </row>
    <row r="307" spans="1:65" s="2" customFormat="1" ht="16.5" customHeight="1">
      <c r="A307" s="37"/>
      <c r="B307" s="164"/>
      <c r="C307" s="165" t="s">
        <v>465</v>
      </c>
      <c r="D307" s="165" t="s">
        <v>131</v>
      </c>
      <c r="E307" s="166" t="s">
        <v>466</v>
      </c>
      <c r="F307" s="167" t="s">
        <v>467</v>
      </c>
      <c r="G307" s="168" t="s">
        <v>462</v>
      </c>
      <c r="H307" s="169">
        <v>1</v>
      </c>
      <c r="I307" s="170"/>
      <c r="J307" s="171">
        <f>ROUND(I307*H307,2)</f>
        <v>0</v>
      </c>
      <c r="K307" s="172"/>
      <c r="L307" s="38"/>
      <c r="M307" s="173" t="s">
        <v>3</v>
      </c>
      <c r="N307" s="174" t="s">
        <v>43</v>
      </c>
      <c r="O307" s="71"/>
      <c r="P307" s="175">
        <f>O307*H307</f>
        <v>0</v>
      </c>
      <c r="Q307" s="175">
        <v>0</v>
      </c>
      <c r="R307" s="175">
        <f>Q307*H307</f>
        <v>0</v>
      </c>
      <c r="S307" s="175">
        <v>0.012</v>
      </c>
      <c r="T307" s="176">
        <f>S307*H307</f>
        <v>0.012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77" t="s">
        <v>217</v>
      </c>
      <c r="AT307" s="177" t="s">
        <v>131</v>
      </c>
      <c r="AU307" s="177" t="s">
        <v>82</v>
      </c>
      <c r="AY307" s="18" t="s">
        <v>128</v>
      </c>
      <c r="BE307" s="178">
        <f>IF(N307="základní",J307,0)</f>
        <v>0</v>
      </c>
      <c r="BF307" s="178">
        <f>IF(N307="snížená",J307,0)</f>
        <v>0</v>
      </c>
      <c r="BG307" s="178">
        <f>IF(N307="zákl. přenesená",J307,0)</f>
        <v>0</v>
      </c>
      <c r="BH307" s="178">
        <f>IF(N307="sníž. přenesená",J307,0)</f>
        <v>0</v>
      </c>
      <c r="BI307" s="178">
        <f>IF(N307="nulová",J307,0)</f>
        <v>0</v>
      </c>
      <c r="BJ307" s="18" t="s">
        <v>80</v>
      </c>
      <c r="BK307" s="178">
        <f>ROUND(I307*H307,2)</f>
        <v>0</v>
      </c>
      <c r="BL307" s="18" t="s">
        <v>217</v>
      </c>
      <c r="BM307" s="177" t="s">
        <v>468</v>
      </c>
    </row>
    <row r="308" spans="1:47" s="2" customFormat="1" ht="12">
      <c r="A308" s="37"/>
      <c r="B308" s="38"/>
      <c r="C308" s="37"/>
      <c r="D308" s="179" t="s">
        <v>137</v>
      </c>
      <c r="E308" s="37"/>
      <c r="F308" s="180" t="s">
        <v>469</v>
      </c>
      <c r="G308" s="37"/>
      <c r="H308" s="37"/>
      <c r="I308" s="181"/>
      <c r="J308" s="37"/>
      <c r="K308" s="37"/>
      <c r="L308" s="38"/>
      <c r="M308" s="182"/>
      <c r="N308" s="183"/>
      <c r="O308" s="71"/>
      <c r="P308" s="71"/>
      <c r="Q308" s="71"/>
      <c r="R308" s="71"/>
      <c r="S308" s="71"/>
      <c r="T308" s="72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8" t="s">
        <v>137</v>
      </c>
      <c r="AU308" s="18" t="s">
        <v>82</v>
      </c>
    </row>
    <row r="309" spans="1:65" s="2" customFormat="1" ht="24.15" customHeight="1">
      <c r="A309" s="37"/>
      <c r="B309" s="164"/>
      <c r="C309" s="165" t="s">
        <v>470</v>
      </c>
      <c r="D309" s="165" t="s">
        <v>131</v>
      </c>
      <c r="E309" s="166" t="s">
        <v>471</v>
      </c>
      <c r="F309" s="167" t="s">
        <v>472</v>
      </c>
      <c r="G309" s="168" t="s">
        <v>380</v>
      </c>
      <c r="H309" s="169">
        <v>0.1</v>
      </c>
      <c r="I309" s="170"/>
      <c r="J309" s="171">
        <f>ROUND(I309*H309,2)</f>
        <v>0</v>
      </c>
      <c r="K309" s="172"/>
      <c r="L309" s="38"/>
      <c r="M309" s="173" t="s">
        <v>3</v>
      </c>
      <c r="N309" s="174" t="s">
        <v>43</v>
      </c>
      <c r="O309" s="71"/>
      <c r="P309" s="175">
        <f>O309*H309</f>
        <v>0</v>
      </c>
      <c r="Q309" s="175">
        <v>0</v>
      </c>
      <c r="R309" s="175">
        <f>Q309*H309</f>
        <v>0</v>
      </c>
      <c r="S309" s="175">
        <v>0</v>
      </c>
      <c r="T309" s="17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77" t="s">
        <v>217</v>
      </c>
      <c r="AT309" s="177" t="s">
        <v>131</v>
      </c>
      <c r="AU309" s="177" t="s">
        <v>82</v>
      </c>
      <c r="AY309" s="18" t="s">
        <v>128</v>
      </c>
      <c r="BE309" s="178">
        <f>IF(N309="základní",J309,0)</f>
        <v>0</v>
      </c>
      <c r="BF309" s="178">
        <f>IF(N309="snížená",J309,0)</f>
        <v>0</v>
      </c>
      <c r="BG309" s="178">
        <f>IF(N309="zákl. přenesená",J309,0)</f>
        <v>0</v>
      </c>
      <c r="BH309" s="178">
        <f>IF(N309="sníž. přenesená",J309,0)</f>
        <v>0</v>
      </c>
      <c r="BI309" s="178">
        <f>IF(N309="nulová",J309,0)</f>
        <v>0</v>
      </c>
      <c r="BJ309" s="18" t="s">
        <v>80</v>
      </c>
      <c r="BK309" s="178">
        <f>ROUND(I309*H309,2)</f>
        <v>0</v>
      </c>
      <c r="BL309" s="18" t="s">
        <v>217</v>
      </c>
      <c r="BM309" s="177" t="s">
        <v>473</v>
      </c>
    </row>
    <row r="310" spans="1:47" s="2" customFormat="1" ht="12">
      <c r="A310" s="37"/>
      <c r="B310" s="38"/>
      <c r="C310" s="37"/>
      <c r="D310" s="179" t="s">
        <v>137</v>
      </c>
      <c r="E310" s="37"/>
      <c r="F310" s="180" t="s">
        <v>474</v>
      </c>
      <c r="G310" s="37"/>
      <c r="H310" s="37"/>
      <c r="I310" s="181"/>
      <c r="J310" s="37"/>
      <c r="K310" s="37"/>
      <c r="L310" s="38"/>
      <c r="M310" s="182"/>
      <c r="N310" s="183"/>
      <c r="O310" s="71"/>
      <c r="P310" s="71"/>
      <c r="Q310" s="71"/>
      <c r="R310" s="71"/>
      <c r="S310" s="71"/>
      <c r="T310" s="72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8" t="s">
        <v>137</v>
      </c>
      <c r="AU310" s="18" t="s">
        <v>82</v>
      </c>
    </row>
    <row r="311" spans="1:63" s="12" customFormat="1" ht="22.8" customHeight="1">
      <c r="A311" s="12"/>
      <c r="B311" s="151"/>
      <c r="C311" s="12"/>
      <c r="D311" s="152" t="s">
        <v>71</v>
      </c>
      <c r="E311" s="162" t="s">
        <v>475</v>
      </c>
      <c r="F311" s="162" t="s">
        <v>476</v>
      </c>
      <c r="G311" s="12"/>
      <c r="H311" s="12"/>
      <c r="I311" s="154"/>
      <c r="J311" s="163">
        <f>BK311</f>
        <v>0</v>
      </c>
      <c r="K311" s="12"/>
      <c r="L311" s="151"/>
      <c r="M311" s="156"/>
      <c r="N311" s="157"/>
      <c r="O311" s="157"/>
      <c r="P311" s="158">
        <f>SUM(P312:P323)</f>
        <v>0</v>
      </c>
      <c r="Q311" s="157"/>
      <c r="R311" s="158">
        <f>SUM(R312:R323)</f>
        <v>0.033705</v>
      </c>
      <c r="S311" s="157"/>
      <c r="T311" s="159">
        <f>SUM(T312:T323)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52" t="s">
        <v>82</v>
      </c>
      <c r="AT311" s="160" t="s">
        <v>71</v>
      </c>
      <c r="AU311" s="160" t="s">
        <v>80</v>
      </c>
      <c r="AY311" s="152" t="s">
        <v>128</v>
      </c>
      <c r="BK311" s="161">
        <f>SUM(BK312:BK323)</f>
        <v>0</v>
      </c>
    </row>
    <row r="312" spans="1:65" s="2" customFormat="1" ht="16.5" customHeight="1">
      <c r="A312" s="37"/>
      <c r="B312" s="164"/>
      <c r="C312" s="165" t="s">
        <v>477</v>
      </c>
      <c r="D312" s="165" t="s">
        <v>131</v>
      </c>
      <c r="E312" s="166" t="s">
        <v>478</v>
      </c>
      <c r="F312" s="167" t="s">
        <v>479</v>
      </c>
      <c r="G312" s="168" t="s">
        <v>167</v>
      </c>
      <c r="H312" s="169">
        <v>53.5</v>
      </c>
      <c r="I312" s="170"/>
      <c r="J312" s="171">
        <f>ROUND(I312*H312,2)</f>
        <v>0</v>
      </c>
      <c r="K312" s="172"/>
      <c r="L312" s="38"/>
      <c r="M312" s="173" t="s">
        <v>3</v>
      </c>
      <c r="N312" s="174" t="s">
        <v>43</v>
      </c>
      <c r="O312" s="71"/>
      <c r="P312" s="175">
        <f>O312*H312</f>
        <v>0</v>
      </c>
      <c r="Q312" s="175">
        <v>0.0004</v>
      </c>
      <c r="R312" s="175">
        <f>Q312*H312</f>
        <v>0.021400000000000002</v>
      </c>
      <c r="S312" s="175">
        <v>0</v>
      </c>
      <c r="T312" s="17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77" t="s">
        <v>217</v>
      </c>
      <c r="AT312" s="177" t="s">
        <v>131</v>
      </c>
      <c r="AU312" s="177" t="s">
        <v>82</v>
      </c>
      <c r="AY312" s="18" t="s">
        <v>128</v>
      </c>
      <c r="BE312" s="178">
        <f>IF(N312="základní",J312,0)</f>
        <v>0</v>
      </c>
      <c r="BF312" s="178">
        <f>IF(N312="snížená",J312,0)</f>
        <v>0</v>
      </c>
      <c r="BG312" s="178">
        <f>IF(N312="zákl. přenesená",J312,0)</f>
        <v>0</v>
      </c>
      <c r="BH312" s="178">
        <f>IF(N312="sníž. přenesená",J312,0)</f>
        <v>0</v>
      </c>
      <c r="BI312" s="178">
        <f>IF(N312="nulová",J312,0)</f>
        <v>0</v>
      </c>
      <c r="BJ312" s="18" t="s">
        <v>80</v>
      </c>
      <c r="BK312" s="178">
        <f>ROUND(I312*H312,2)</f>
        <v>0</v>
      </c>
      <c r="BL312" s="18" t="s">
        <v>217</v>
      </c>
      <c r="BM312" s="177" t="s">
        <v>480</v>
      </c>
    </row>
    <row r="313" spans="1:47" s="2" customFormat="1" ht="12">
      <c r="A313" s="37"/>
      <c r="B313" s="38"/>
      <c r="C313" s="37"/>
      <c r="D313" s="179" t="s">
        <v>137</v>
      </c>
      <c r="E313" s="37"/>
      <c r="F313" s="180" t="s">
        <v>481</v>
      </c>
      <c r="G313" s="37"/>
      <c r="H313" s="37"/>
      <c r="I313" s="181"/>
      <c r="J313" s="37"/>
      <c r="K313" s="37"/>
      <c r="L313" s="38"/>
      <c r="M313" s="182"/>
      <c r="N313" s="183"/>
      <c r="O313" s="71"/>
      <c r="P313" s="71"/>
      <c r="Q313" s="71"/>
      <c r="R313" s="71"/>
      <c r="S313" s="71"/>
      <c r="T313" s="72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8" t="s">
        <v>137</v>
      </c>
      <c r="AU313" s="18" t="s">
        <v>82</v>
      </c>
    </row>
    <row r="314" spans="1:51" s="13" customFormat="1" ht="12">
      <c r="A314" s="13"/>
      <c r="B314" s="184"/>
      <c r="C314" s="13"/>
      <c r="D314" s="185" t="s">
        <v>139</v>
      </c>
      <c r="E314" s="186" t="s">
        <v>3</v>
      </c>
      <c r="F314" s="187" t="s">
        <v>351</v>
      </c>
      <c r="G314" s="13"/>
      <c r="H314" s="188">
        <v>20.8</v>
      </c>
      <c r="I314" s="189"/>
      <c r="J314" s="13"/>
      <c r="K314" s="13"/>
      <c r="L314" s="184"/>
      <c r="M314" s="190"/>
      <c r="N314" s="191"/>
      <c r="O314" s="191"/>
      <c r="P314" s="191"/>
      <c r="Q314" s="191"/>
      <c r="R314" s="191"/>
      <c r="S314" s="191"/>
      <c r="T314" s="19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6" t="s">
        <v>139</v>
      </c>
      <c r="AU314" s="186" t="s">
        <v>82</v>
      </c>
      <c r="AV314" s="13" t="s">
        <v>82</v>
      </c>
      <c r="AW314" s="13" t="s">
        <v>33</v>
      </c>
      <c r="AX314" s="13" t="s">
        <v>72</v>
      </c>
      <c r="AY314" s="186" t="s">
        <v>128</v>
      </c>
    </row>
    <row r="315" spans="1:51" s="13" customFormat="1" ht="12">
      <c r="A315" s="13"/>
      <c r="B315" s="184"/>
      <c r="C315" s="13"/>
      <c r="D315" s="185" t="s">
        <v>139</v>
      </c>
      <c r="E315" s="186" t="s">
        <v>3</v>
      </c>
      <c r="F315" s="187" t="s">
        <v>352</v>
      </c>
      <c r="G315" s="13"/>
      <c r="H315" s="188">
        <v>14.6</v>
      </c>
      <c r="I315" s="189"/>
      <c r="J315" s="13"/>
      <c r="K315" s="13"/>
      <c r="L315" s="184"/>
      <c r="M315" s="190"/>
      <c r="N315" s="191"/>
      <c r="O315" s="191"/>
      <c r="P315" s="191"/>
      <c r="Q315" s="191"/>
      <c r="R315" s="191"/>
      <c r="S315" s="191"/>
      <c r="T315" s="19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6" t="s">
        <v>139</v>
      </c>
      <c r="AU315" s="186" t="s">
        <v>82</v>
      </c>
      <c r="AV315" s="13" t="s">
        <v>82</v>
      </c>
      <c r="AW315" s="13" t="s">
        <v>33</v>
      </c>
      <c r="AX315" s="13" t="s">
        <v>72</v>
      </c>
      <c r="AY315" s="186" t="s">
        <v>128</v>
      </c>
    </row>
    <row r="316" spans="1:51" s="13" customFormat="1" ht="12">
      <c r="A316" s="13"/>
      <c r="B316" s="184"/>
      <c r="C316" s="13"/>
      <c r="D316" s="185" t="s">
        <v>139</v>
      </c>
      <c r="E316" s="186" t="s">
        <v>3</v>
      </c>
      <c r="F316" s="187" t="s">
        <v>353</v>
      </c>
      <c r="G316" s="13"/>
      <c r="H316" s="188">
        <v>14.8</v>
      </c>
      <c r="I316" s="189"/>
      <c r="J316" s="13"/>
      <c r="K316" s="13"/>
      <c r="L316" s="184"/>
      <c r="M316" s="190"/>
      <c r="N316" s="191"/>
      <c r="O316" s="191"/>
      <c r="P316" s="191"/>
      <c r="Q316" s="191"/>
      <c r="R316" s="191"/>
      <c r="S316" s="191"/>
      <c r="T316" s="19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6" t="s">
        <v>139</v>
      </c>
      <c r="AU316" s="186" t="s">
        <v>82</v>
      </c>
      <c r="AV316" s="13" t="s">
        <v>82</v>
      </c>
      <c r="AW316" s="13" t="s">
        <v>33</v>
      </c>
      <c r="AX316" s="13" t="s">
        <v>72</v>
      </c>
      <c r="AY316" s="186" t="s">
        <v>128</v>
      </c>
    </row>
    <row r="317" spans="1:51" s="13" customFormat="1" ht="12">
      <c r="A317" s="13"/>
      <c r="B317" s="184"/>
      <c r="C317" s="13"/>
      <c r="D317" s="185" t="s">
        <v>139</v>
      </c>
      <c r="E317" s="186" t="s">
        <v>3</v>
      </c>
      <c r="F317" s="187" t="s">
        <v>354</v>
      </c>
      <c r="G317" s="13"/>
      <c r="H317" s="188">
        <v>3.3</v>
      </c>
      <c r="I317" s="189"/>
      <c r="J317" s="13"/>
      <c r="K317" s="13"/>
      <c r="L317" s="184"/>
      <c r="M317" s="190"/>
      <c r="N317" s="191"/>
      <c r="O317" s="191"/>
      <c r="P317" s="191"/>
      <c r="Q317" s="191"/>
      <c r="R317" s="191"/>
      <c r="S317" s="191"/>
      <c r="T317" s="19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6" t="s">
        <v>139</v>
      </c>
      <c r="AU317" s="186" t="s">
        <v>82</v>
      </c>
      <c r="AV317" s="13" t="s">
        <v>82</v>
      </c>
      <c r="AW317" s="13" t="s">
        <v>33</v>
      </c>
      <c r="AX317" s="13" t="s">
        <v>72</v>
      </c>
      <c r="AY317" s="186" t="s">
        <v>128</v>
      </c>
    </row>
    <row r="318" spans="1:51" s="14" customFormat="1" ht="12">
      <c r="A318" s="14"/>
      <c r="B318" s="205"/>
      <c r="C318" s="14"/>
      <c r="D318" s="185" t="s">
        <v>139</v>
      </c>
      <c r="E318" s="206" t="s">
        <v>3</v>
      </c>
      <c r="F318" s="207" t="s">
        <v>172</v>
      </c>
      <c r="G318" s="14"/>
      <c r="H318" s="208">
        <v>53.5</v>
      </c>
      <c r="I318" s="209"/>
      <c r="J318" s="14"/>
      <c r="K318" s="14"/>
      <c r="L318" s="205"/>
      <c r="M318" s="210"/>
      <c r="N318" s="211"/>
      <c r="O318" s="211"/>
      <c r="P318" s="211"/>
      <c r="Q318" s="211"/>
      <c r="R318" s="211"/>
      <c r="S318" s="211"/>
      <c r="T318" s="21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06" t="s">
        <v>139</v>
      </c>
      <c r="AU318" s="206" t="s">
        <v>82</v>
      </c>
      <c r="AV318" s="14" t="s">
        <v>135</v>
      </c>
      <c r="AW318" s="14" t="s">
        <v>33</v>
      </c>
      <c r="AX318" s="14" t="s">
        <v>80</v>
      </c>
      <c r="AY318" s="206" t="s">
        <v>128</v>
      </c>
    </row>
    <row r="319" spans="1:65" s="2" customFormat="1" ht="16.5" customHeight="1">
      <c r="A319" s="37"/>
      <c r="B319" s="164"/>
      <c r="C319" s="165" t="s">
        <v>482</v>
      </c>
      <c r="D319" s="165" t="s">
        <v>131</v>
      </c>
      <c r="E319" s="166" t="s">
        <v>483</v>
      </c>
      <c r="F319" s="167" t="s">
        <v>484</v>
      </c>
      <c r="G319" s="168" t="s">
        <v>167</v>
      </c>
      <c r="H319" s="169">
        <v>53.5</v>
      </c>
      <c r="I319" s="170"/>
      <c r="J319" s="171">
        <f>ROUND(I319*H319,2)</f>
        <v>0</v>
      </c>
      <c r="K319" s="172"/>
      <c r="L319" s="38"/>
      <c r="M319" s="173" t="s">
        <v>3</v>
      </c>
      <c r="N319" s="174" t="s">
        <v>43</v>
      </c>
      <c r="O319" s="71"/>
      <c r="P319" s="175">
        <f>O319*H319</f>
        <v>0</v>
      </c>
      <c r="Q319" s="175">
        <v>0.00023</v>
      </c>
      <c r="R319" s="175">
        <f>Q319*H319</f>
        <v>0.012305</v>
      </c>
      <c r="S319" s="175">
        <v>0</v>
      </c>
      <c r="T319" s="17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77" t="s">
        <v>217</v>
      </c>
      <c r="AT319" s="177" t="s">
        <v>131</v>
      </c>
      <c r="AU319" s="177" t="s">
        <v>82</v>
      </c>
      <c r="AY319" s="18" t="s">
        <v>128</v>
      </c>
      <c r="BE319" s="178">
        <f>IF(N319="základní",J319,0)</f>
        <v>0</v>
      </c>
      <c r="BF319" s="178">
        <f>IF(N319="snížená",J319,0)</f>
        <v>0</v>
      </c>
      <c r="BG319" s="178">
        <f>IF(N319="zákl. přenesená",J319,0)</f>
        <v>0</v>
      </c>
      <c r="BH319" s="178">
        <f>IF(N319="sníž. přenesená",J319,0)</f>
        <v>0</v>
      </c>
      <c r="BI319" s="178">
        <f>IF(N319="nulová",J319,0)</f>
        <v>0</v>
      </c>
      <c r="BJ319" s="18" t="s">
        <v>80</v>
      </c>
      <c r="BK319" s="178">
        <f>ROUND(I319*H319,2)</f>
        <v>0</v>
      </c>
      <c r="BL319" s="18" t="s">
        <v>217</v>
      </c>
      <c r="BM319" s="177" t="s">
        <v>485</v>
      </c>
    </row>
    <row r="320" spans="1:47" s="2" customFormat="1" ht="12">
      <c r="A320" s="37"/>
      <c r="B320" s="38"/>
      <c r="C320" s="37"/>
      <c r="D320" s="179" t="s">
        <v>137</v>
      </c>
      <c r="E320" s="37"/>
      <c r="F320" s="180" t="s">
        <v>486</v>
      </c>
      <c r="G320" s="37"/>
      <c r="H320" s="37"/>
      <c r="I320" s="181"/>
      <c r="J320" s="37"/>
      <c r="K320" s="37"/>
      <c r="L320" s="38"/>
      <c r="M320" s="182"/>
      <c r="N320" s="183"/>
      <c r="O320" s="71"/>
      <c r="P320" s="71"/>
      <c r="Q320" s="71"/>
      <c r="R320" s="71"/>
      <c r="S320" s="71"/>
      <c r="T320" s="72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8" t="s">
        <v>137</v>
      </c>
      <c r="AU320" s="18" t="s">
        <v>82</v>
      </c>
    </row>
    <row r="321" spans="1:47" s="2" customFormat="1" ht="12">
      <c r="A321" s="37"/>
      <c r="B321" s="38"/>
      <c r="C321" s="37"/>
      <c r="D321" s="185" t="s">
        <v>146</v>
      </c>
      <c r="E321" s="37"/>
      <c r="F321" s="204" t="s">
        <v>487</v>
      </c>
      <c r="G321" s="37"/>
      <c r="H321" s="37"/>
      <c r="I321" s="181"/>
      <c r="J321" s="37"/>
      <c r="K321" s="37"/>
      <c r="L321" s="38"/>
      <c r="M321" s="182"/>
      <c r="N321" s="183"/>
      <c r="O321" s="71"/>
      <c r="P321" s="71"/>
      <c r="Q321" s="71"/>
      <c r="R321" s="71"/>
      <c r="S321" s="71"/>
      <c r="T321" s="72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8" t="s">
        <v>146</v>
      </c>
      <c r="AU321" s="18" t="s">
        <v>82</v>
      </c>
    </row>
    <row r="322" spans="1:65" s="2" customFormat="1" ht="24.15" customHeight="1">
      <c r="A322" s="37"/>
      <c r="B322" s="164"/>
      <c r="C322" s="165" t="s">
        <v>488</v>
      </c>
      <c r="D322" s="165" t="s">
        <v>131</v>
      </c>
      <c r="E322" s="166" t="s">
        <v>489</v>
      </c>
      <c r="F322" s="167" t="s">
        <v>490</v>
      </c>
      <c r="G322" s="168" t="s">
        <v>380</v>
      </c>
      <c r="H322" s="169">
        <v>0.034</v>
      </c>
      <c r="I322" s="170"/>
      <c r="J322" s="171">
        <f>ROUND(I322*H322,2)</f>
        <v>0</v>
      </c>
      <c r="K322" s="172"/>
      <c r="L322" s="38"/>
      <c r="M322" s="173" t="s">
        <v>3</v>
      </c>
      <c r="N322" s="174" t="s">
        <v>43</v>
      </c>
      <c r="O322" s="71"/>
      <c r="P322" s="175">
        <f>O322*H322</f>
        <v>0</v>
      </c>
      <c r="Q322" s="175">
        <v>0</v>
      </c>
      <c r="R322" s="175">
        <f>Q322*H322</f>
        <v>0</v>
      </c>
      <c r="S322" s="175">
        <v>0</v>
      </c>
      <c r="T322" s="17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77" t="s">
        <v>217</v>
      </c>
      <c r="AT322" s="177" t="s">
        <v>131</v>
      </c>
      <c r="AU322" s="177" t="s">
        <v>82</v>
      </c>
      <c r="AY322" s="18" t="s">
        <v>128</v>
      </c>
      <c r="BE322" s="178">
        <f>IF(N322="základní",J322,0)</f>
        <v>0</v>
      </c>
      <c r="BF322" s="178">
        <f>IF(N322="snížená",J322,0)</f>
        <v>0</v>
      </c>
      <c r="BG322" s="178">
        <f>IF(N322="zákl. přenesená",J322,0)</f>
        <v>0</v>
      </c>
      <c r="BH322" s="178">
        <f>IF(N322="sníž. přenesená",J322,0)</f>
        <v>0</v>
      </c>
      <c r="BI322" s="178">
        <f>IF(N322="nulová",J322,0)</f>
        <v>0</v>
      </c>
      <c r="BJ322" s="18" t="s">
        <v>80</v>
      </c>
      <c r="BK322" s="178">
        <f>ROUND(I322*H322,2)</f>
        <v>0</v>
      </c>
      <c r="BL322" s="18" t="s">
        <v>217</v>
      </c>
      <c r="BM322" s="177" t="s">
        <v>491</v>
      </c>
    </row>
    <row r="323" spans="1:47" s="2" customFormat="1" ht="12">
      <c r="A323" s="37"/>
      <c r="B323" s="38"/>
      <c r="C323" s="37"/>
      <c r="D323" s="179" t="s">
        <v>137</v>
      </c>
      <c r="E323" s="37"/>
      <c r="F323" s="180" t="s">
        <v>492</v>
      </c>
      <c r="G323" s="37"/>
      <c r="H323" s="37"/>
      <c r="I323" s="181"/>
      <c r="J323" s="37"/>
      <c r="K323" s="37"/>
      <c r="L323" s="38"/>
      <c r="M323" s="182"/>
      <c r="N323" s="183"/>
      <c r="O323" s="71"/>
      <c r="P323" s="71"/>
      <c r="Q323" s="71"/>
      <c r="R323" s="71"/>
      <c r="S323" s="71"/>
      <c r="T323" s="72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8" t="s">
        <v>137</v>
      </c>
      <c r="AU323" s="18" t="s">
        <v>82</v>
      </c>
    </row>
    <row r="324" spans="1:63" s="12" customFormat="1" ht="22.8" customHeight="1">
      <c r="A324" s="12"/>
      <c r="B324" s="151"/>
      <c r="C324" s="12"/>
      <c r="D324" s="152" t="s">
        <v>71</v>
      </c>
      <c r="E324" s="162" t="s">
        <v>493</v>
      </c>
      <c r="F324" s="162" t="s">
        <v>494</v>
      </c>
      <c r="G324" s="12"/>
      <c r="H324" s="12"/>
      <c r="I324" s="154"/>
      <c r="J324" s="163">
        <f>BK324</f>
        <v>0</v>
      </c>
      <c r="K324" s="12"/>
      <c r="L324" s="151"/>
      <c r="M324" s="156"/>
      <c r="N324" s="157"/>
      <c r="O324" s="157"/>
      <c r="P324" s="158">
        <f>SUM(P325:P354)</f>
        <v>0</v>
      </c>
      <c r="Q324" s="157"/>
      <c r="R324" s="158">
        <f>SUM(R325:R354)</f>
        <v>0.193188</v>
      </c>
      <c r="S324" s="157"/>
      <c r="T324" s="159">
        <f>SUM(T325:T354)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152" t="s">
        <v>82</v>
      </c>
      <c r="AT324" s="160" t="s">
        <v>71</v>
      </c>
      <c r="AU324" s="160" t="s">
        <v>80</v>
      </c>
      <c r="AY324" s="152" t="s">
        <v>128</v>
      </c>
      <c r="BK324" s="161">
        <f>SUM(BK325:BK354)</f>
        <v>0</v>
      </c>
    </row>
    <row r="325" spans="1:65" s="2" customFormat="1" ht="16.5" customHeight="1">
      <c r="A325" s="37"/>
      <c r="B325" s="164"/>
      <c r="C325" s="165" t="s">
        <v>495</v>
      </c>
      <c r="D325" s="165" t="s">
        <v>131</v>
      </c>
      <c r="E325" s="166" t="s">
        <v>496</v>
      </c>
      <c r="F325" s="167" t="s">
        <v>497</v>
      </c>
      <c r="G325" s="168" t="s">
        <v>167</v>
      </c>
      <c r="H325" s="169">
        <v>3.2</v>
      </c>
      <c r="I325" s="170"/>
      <c r="J325" s="171">
        <f>ROUND(I325*H325,2)</f>
        <v>0</v>
      </c>
      <c r="K325" s="172"/>
      <c r="L325" s="38"/>
      <c r="M325" s="173" t="s">
        <v>3</v>
      </c>
      <c r="N325" s="174" t="s">
        <v>43</v>
      </c>
      <c r="O325" s="71"/>
      <c r="P325" s="175">
        <f>O325*H325</f>
        <v>0</v>
      </c>
      <c r="Q325" s="175">
        <v>0</v>
      </c>
      <c r="R325" s="175">
        <f>Q325*H325</f>
        <v>0</v>
      </c>
      <c r="S325" s="175">
        <v>0</v>
      </c>
      <c r="T325" s="17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77" t="s">
        <v>217</v>
      </c>
      <c r="AT325" s="177" t="s">
        <v>131</v>
      </c>
      <c r="AU325" s="177" t="s">
        <v>82</v>
      </c>
      <c r="AY325" s="18" t="s">
        <v>128</v>
      </c>
      <c r="BE325" s="178">
        <f>IF(N325="základní",J325,0)</f>
        <v>0</v>
      </c>
      <c r="BF325" s="178">
        <f>IF(N325="snížená",J325,0)</f>
        <v>0</v>
      </c>
      <c r="BG325" s="178">
        <f>IF(N325="zákl. přenesená",J325,0)</f>
        <v>0</v>
      </c>
      <c r="BH325" s="178">
        <f>IF(N325="sníž. přenesená",J325,0)</f>
        <v>0</v>
      </c>
      <c r="BI325" s="178">
        <f>IF(N325="nulová",J325,0)</f>
        <v>0</v>
      </c>
      <c r="BJ325" s="18" t="s">
        <v>80</v>
      </c>
      <c r="BK325" s="178">
        <f>ROUND(I325*H325,2)</f>
        <v>0</v>
      </c>
      <c r="BL325" s="18" t="s">
        <v>217</v>
      </c>
      <c r="BM325" s="177" t="s">
        <v>498</v>
      </c>
    </row>
    <row r="326" spans="1:47" s="2" customFormat="1" ht="12">
      <c r="A326" s="37"/>
      <c r="B326" s="38"/>
      <c r="C326" s="37"/>
      <c r="D326" s="179" t="s">
        <v>137</v>
      </c>
      <c r="E326" s="37"/>
      <c r="F326" s="180" t="s">
        <v>499</v>
      </c>
      <c r="G326" s="37"/>
      <c r="H326" s="37"/>
      <c r="I326" s="181"/>
      <c r="J326" s="37"/>
      <c r="K326" s="37"/>
      <c r="L326" s="38"/>
      <c r="M326" s="182"/>
      <c r="N326" s="183"/>
      <c r="O326" s="71"/>
      <c r="P326" s="71"/>
      <c r="Q326" s="71"/>
      <c r="R326" s="71"/>
      <c r="S326" s="71"/>
      <c r="T326" s="72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8" t="s">
        <v>137</v>
      </c>
      <c r="AU326" s="18" t="s">
        <v>82</v>
      </c>
    </row>
    <row r="327" spans="1:51" s="13" customFormat="1" ht="12">
      <c r="A327" s="13"/>
      <c r="B327" s="184"/>
      <c r="C327" s="13"/>
      <c r="D327" s="185" t="s">
        <v>139</v>
      </c>
      <c r="E327" s="186" t="s">
        <v>3</v>
      </c>
      <c r="F327" s="187" t="s">
        <v>333</v>
      </c>
      <c r="G327" s="13"/>
      <c r="H327" s="188">
        <v>3.2</v>
      </c>
      <c r="I327" s="189"/>
      <c r="J327" s="13"/>
      <c r="K327" s="13"/>
      <c r="L327" s="184"/>
      <c r="M327" s="190"/>
      <c r="N327" s="191"/>
      <c r="O327" s="191"/>
      <c r="P327" s="191"/>
      <c r="Q327" s="191"/>
      <c r="R327" s="191"/>
      <c r="S327" s="191"/>
      <c r="T327" s="19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6" t="s">
        <v>139</v>
      </c>
      <c r="AU327" s="186" t="s">
        <v>82</v>
      </c>
      <c r="AV327" s="13" t="s">
        <v>82</v>
      </c>
      <c r="AW327" s="13" t="s">
        <v>33</v>
      </c>
      <c r="AX327" s="13" t="s">
        <v>80</v>
      </c>
      <c r="AY327" s="186" t="s">
        <v>128</v>
      </c>
    </row>
    <row r="328" spans="1:65" s="2" customFormat="1" ht="16.5" customHeight="1">
      <c r="A328" s="37"/>
      <c r="B328" s="164"/>
      <c r="C328" s="165" t="s">
        <v>500</v>
      </c>
      <c r="D328" s="165" t="s">
        <v>131</v>
      </c>
      <c r="E328" s="166" t="s">
        <v>501</v>
      </c>
      <c r="F328" s="167" t="s">
        <v>502</v>
      </c>
      <c r="G328" s="168" t="s">
        <v>167</v>
      </c>
      <c r="H328" s="169">
        <v>3.2</v>
      </c>
      <c r="I328" s="170"/>
      <c r="J328" s="171">
        <f>ROUND(I328*H328,2)</f>
        <v>0</v>
      </c>
      <c r="K328" s="172"/>
      <c r="L328" s="38"/>
      <c r="M328" s="173" t="s">
        <v>3</v>
      </c>
      <c r="N328" s="174" t="s">
        <v>43</v>
      </c>
      <c r="O328" s="71"/>
      <c r="P328" s="175">
        <f>O328*H328</f>
        <v>0</v>
      </c>
      <c r="Q328" s="175">
        <v>0</v>
      </c>
      <c r="R328" s="175">
        <f>Q328*H328</f>
        <v>0</v>
      </c>
      <c r="S328" s="175">
        <v>0</v>
      </c>
      <c r="T328" s="17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77" t="s">
        <v>217</v>
      </c>
      <c r="AT328" s="177" t="s">
        <v>131</v>
      </c>
      <c r="AU328" s="177" t="s">
        <v>82</v>
      </c>
      <c r="AY328" s="18" t="s">
        <v>128</v>
      </c>
      <c r="BE328" s="178">
        <f>IF(N328="základní",J328,0)</f>
        <v>0</v>
      </c>
      <c r="BF328" s="178">
        <f>IF(N328="snížená",J328,0)</f>
        <v>0</v>
      </c>
      <c r="BG328" s="178">
        <f>IF(N328="zákl. přenesená",J328,0)</f>
        <v>0</v>
      </c>
      <c r="BH328" s="178">
        <f>IF(N328="sníž. přenesená",J328,0)</f>
        <v>0</v>
      </c>
      <c r="BI328" s="178">
        <f>IF(N328="nulová",J328,0)</f>
        <v>0</v>
      </c>
      <c r="BJ328" s="18" t="s">
        <v>80</v>
      </c>
      <c r="BK328" s="178">
        <f>ROUND(I328*H328,2)</f>
        <v>0</v>
      </c>
      <c r="BL328" s="18" t="s">
        <v>217</v>
      </c>
      <c r="BM328" s="177" t="s">
        <v>503</v>
      </c>
    </row>
    <row r="329" spans="1:47" s="2" customFormat="1" ht="12">
      <c r="A329" s="37"/>
      <c r="B329" s="38"/>
      <c r="C329" s="37"/>
      <c r="D329" s="179" t="s">
        <v>137</v>
      </c>
      <c r="E329" s="37"/>
      <c r="F329" s="180" t="s">
        <v>504</v>
      </c>
      <c r="G329" s="37"/>
      <c r="H329" s="37"/>
      <c r="I329" s="181"/>
      <c r="J329" s="37"/>
      <c r="K329" s="37"/>
      <c r="L329" s="38"/>
      <c r="M329" s="182"/>
      <c r="N329" s="183"/>
      <c r="O329" s="71"/>
      <c r="P329" s="71"/>
      <c r="Q329" s="71"/>
      <c r="R329" s="71"/>
      <c r="S329" s="71"/>
      <c r="T329" s="72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8" t="s">
        <v>137</v>
      </c>
      <c r="AU329" s="18" t="s">
        <v>82</v>
      </c>
    </row>
    <row r="330" spans="1:51" s="13" customFormat="1" ht="12">
      <c r="A330" s="13"/>
      <c r="B330" s="184"/>
      <c r="C330" s="13"/>
      <c r="D330" s="185" t="s">
        <v>139</v>
      </c>
      <c r="E330" s="186" t="s">
        <v>3</v>
      </c>
      <c r="F330" s="187" t="s">
        <v>333</v>
      </c>
      <c r="G330" s="13"/>
      <c r="H330" s="188">
        <v>3.2</v>
      </c>
      <c r="I330" s="189"/>
      <c r="J330" s="13"/>
      <c r="K330" s="13"/>
      <c r="L330" s="184"/>
      <c r="M330" s="190"/>
      <c r="N330" s="191"/>
      <c r="O330" s="191"/>
      <c r="P330" s="191"/>
      <c r="Q330" s="191"/>
      <c r="R330" s="191"/>
      <c r="S330" s="191"/>
      <c r="T330" s="19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6" t="s">
        <v>139</v>
      </c>
      <c r="AU330" s="186" t="s">
        <v>82</v>
      </c>
      <c r="AV330" s="13" t="s">
        <v>82</v>
      </c>
      <c r="AW330" s="13" t="s">
        <v>33</v>
      </c>
      <c r="AX330" s="13" t="s">
        <v>80</v>
      </c>
      <c r="AY330" s="186" t="s">
        <v>128</v>
      </c>
    </row>
    <row r="331" spans="1:65" s="2" customFormat="1" ht="16.5" customHeight="1">
      <c r="A331" s="37"/>
      <c r="B331" s="164"/>
      <c r="C331" s="165" t="s">
        <v>505</v>
      </c>
      <c r="D331" s="165" t="s">
        <v>131</v>
      </c>
      <c r="E331" s="166" t="s">
        <v>506</v>
      </c>
      <c r="F331" s="167" t="s">
        <v>507</v>
      </c>
      <c r="G331" s="168" t="s">
        <v>167</v>
      </c>
      <c r="H331" s="169">
        <v>3.2</v>
      </c>
      <c r="I331" s="170"/>
      <c r="J331" s="171">
        <f>ROUND(I331*H331,2)</f>
        <v>0</v>
      </c>
      <c r="K331" s="172"/>
      <c r="L331" s="38"/>
      <c r="M331" s="173" t="s">
        <v>3</v>
      </c>
      <c r="N331" s="174" t="s">
        <v>43</v>
      </c>
      <c r="O331" s="71"/>
      <c r="P331" s="175">
        <f>O331*H331</f>
        <v>0</v>
      </c>
      <c r="Q331" s="175">
        <v>0.00011</v>
      </c>
      <c r="R331" s="175">
        <f>Q331*H331</f>
        <v>0.00035200000000000005</v>
      </c>
      <c r="S331" s="175">
        <v>0</v>
      </c>
      <c r="T331" s="17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77" t="s">
        <v>217</v>
      </c>
      <c r="AT331" s="177" t="s">
        <v>131</v>
      </c>
      <c r="AU331" s="177" t="s">
        <v>82</v>
      </c>
      <c r="AY331" s="18" t="s">
        <v>128</v>
      </c>
      <c r="BE331" s="178">
        <f>IF(N331="základní",J331,0)</f>
        <v>0</v>
      </c>
      <c r="BF331" s="178">
        <f>IF(N331="snížená",J331,0)</f>
        <v>0</v>
      </c>
      <c r="BG331" s="178">
        <f>IF(N331="zákl. přenesená",J331,0)</f>
        <v>0</v>
      </c>
      <c r="BH331" s="178">
        <f>IF(N331="sníž. přenesená",J331,0)</f>
        <v>0</v>
      </c>
      <c r="BI331" s="178">
        <f>IF(N331="nulová",J331,0)</f>
        <v>0</v>
      </c>
      <c r="BJ331" s="18" t="s">
        <v>80</v>
      </c>
      <c r="BK331" s="178">
        <f>ROUND(I331*H331,2)</f>
        <v>0</v>
      </c>
      <c r="BL331" s="18" t="s">
        <v>217</v>
      </c>
      <c r="BM331" s="177" t="s">
        <v>508</v>
      </c>
    </row>
    <row r="332" spans="1:47" s="2" customFormat="1" ht="12">
      <c r="A332" s="37"/>
      <c r="B332" s="38"/>
      <c r="C332" s="37"/>
      <c r="D332" s="179" t="s">
        <v>137</v>
      </c>
      <c r="E332" s="37"/>
      <c r="F332" s="180" t="s">
        <v>509</v>
      </c>
      <c r="G332" s="37"/>
      <c r="H332" s="37"/>
      <c r="I332" s="181"/>
      <c r="J332" s="37"/>
      <c r="K332" s="37"/>
      <c r="L332" s="38"/>
      <c r="M332" s="182"/>
      <c r="N332" s="183"/>
      <c r="O332" s="71"/>
      <c r="P332" s="71"/>
      <c r="Q332" s="71"/>
      <c r="R332" s="71"/>
      <c r="S332" s="71"/>
      <c r="T332" s="72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8" t="s">
        <v>137</v>
      </c>
      <c r="AU332" s="18" t="s">
        <v>82</v>
      </c>
    </row>
    <row r="333" spans="1:47" s="2" customFormat="1" ht="12">
      <c r="A333" s="37"/>
      <c r="B333" s="38"/>
      <c r="C333" s="37"/>
      <c r="D333" s="185" t="s">
        <v>146</v>
      </c>
      <c r="E333" s="37"/>
      <c r="F333" s="204" t="s">
        <v>510</v>
      </c>
      <c r="G333" s="37"/>
      <c r="H333" s="37"/>
      <c r="I333" s="181"/>
      <c r="J333" s="37"/>
      <c r="K333" s="37"/>
      <c r="L333" s="38"/>
      <c r="M333" s="182"/>
      <c r="N333" s="183"/>
      <c r="O333" s="71"/>
      <c r="P333" s="71"/>
      <c r="Q333" s="71"/>
      <c r="R333" s="71"/>
      <c r="S333" s="71"/>
      <c r="T333" s="72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8" t="s">
        <v>146</v>
      </c>
      <c r="AU333" s="18" t="s">
        <v>82</v>
      </c>
    </row>
    <row r="334" spans="1:51" s="13" customFormat="1" ht="12">
      <c r="A334" s="13"/>
      <c r="B334" s="184"/>
      <c r="C334" s="13"/>
      <c r="D334" s="185" t="s">
        <v>139</v>
      </c>
      <c r="E334" s="186" t="s">
        <v>3</v>
      </c>
      <c r="F334" s="187" t="s">
        <v>333</v>
      </c>
      <c r="G334" s="13"/>
      <c r="H334" s="188">
        <v>3.2</v>
      </c>
      <c r="I334" s="189"/>
      <c r="J334" s="13"/>
      <c r="K334" s="13"/>
      <c r="L334" s="184"/>
      <c r="M334" s="190"/>
      <c r="N334" s="191"/>
      <c r="O334" s="191"/>
      <c r="P334" s="191"/>
      <c r="Q334" s="191"/>
      <c r="R334" s="191"/>
      <c r="S334" s="191"/>
      <c r="T334" s="19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86" t="s">
        <v>139</v>
      </c>
      <c r="AU334" s="186" t="s">
        <v>82</v>
      </c>
      <c r="AV334" s="13" t="s">
        <v>82</v>
      </c>
      <c r="AW334" s="13" t="s">
        <v>33</v>
      </c>
      <c r="AX334" s="13" t="s">
        <v>80</v>
      </c>
      <c r="AY334" s="186" t="s">
        <v>128</v>
      </c>
    </row>
    <row r="335" spans="1:65" s="2" customFormat="1" ht="16.5" customHeight="1">
      <c r="A335" s="37"/>
      <c r="B335" s="164"/>
      <c r="C335" s="165" t="s">
        <v>511</v>
      </c>
      <c r="D335" s="165" t="s">
        <v>131</v>
      </c>
      <c r="E335" s="166" t="s">
        <v>512</v>
      </c>
      <c r="F335" s="167" t="s">
        <v>513</v>
      </c>
      <c r="G335" s="168" t="s">
        <v>167</v>
      </c>
      <c r="H335" s="169">
        <v>3.2</v>
      </c>
      <c r="I335" s="170"/>
      <c r="J335" s="171">
        <f>ROUND(I335*H335,2)</f>
        <v>0</v>
      </c>
      <c r="K335" s="172"/>
      <c r="L335" s="38"/>
      <c r="M335" s="173" t="s">
        <v>3</v>
      </c>
      <c r="N335" s="174" t="s">
        <v>43</v>
      </c>
      <c r="O335" s="71"/>
      <c r="P335" s="175">
        <f>O335*H335</f>
        <v>0</v>
      </c>
      <c r="Q335" s="175">
        <v>0.048</v>
      </c>
      <c r="R335" s="175">
        <f>Q335*H335</f>
        <v>0.15360000000000001</v>
      </c>
      <c r="S335" s="175">
        <v>0</v>
      </c>
      <c r="T335" s="17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77" t="s">
        <v>217</v>
      </c>
      <c r="AT335" s="177" t="s">
        <v>131</v>
      </c>
      <c r="AU335" s="177" t="s">
        <v>82</v>
      </c>
      <c r="AY335" s="18" t="s">
        <v>128</v>
      </c>
      <c r="BE335" s="178">
        <f>IF(N335="základní",J335,0)</f>
        <v>0</v>
      </c>
      <c r="BF335" s="178">
        <f>IF(N335="snížená",J335,0)</f>
        <v>0</v>
      </c>
      <c r="BG335" s="178">
        <f>IF(N335="zákl. přenesená",J335,0)</f>
        <v>0</v>
      </c>
      <c r="BH335" s="178">
        <f>IF(N335="sníž. přenesená",J335,0)</f>
        <v>0</v>
      </c>
      <c r="BI335" s="178">
        <f>IF(N335="nulová",J335,0)</f>
        <v>0</v>
      </c>
      <c r="BJ335" s="18" t="s">
        <v>80</v>
      </c>
      <c r="BK335" s="178">
        <f>ROUND(I335*H335,2)</f>
        <v>0</v>
      </c>
      <c r="BL335" s="18" t="s">
        <v>217</v>
      </c>
      <c r="BM335" s="177" t="s">
        <v>514</v>
      </c>
    </row>
    <row r="336" spans="1:47" s="2" customFormat="1" ht="12">
      <c r="A336" s="37"/>
      <c r="B336" s="38"/>
      <c r="C336" s="37"/>
      <c r="D336" s="179" t="s">
        <v>137</v>
      </c>
      <c r="E336" s="37"/>
      <c r="F336" s="180" t="s">
        <v>515</v>
      </c>
      <c r="G336" s="37"/>
      <c r="H336" s="37"/>
      <c r="I336" s="181"/>
      <c r="J336" s="37"/>
      <c r="K336" s="37"/>
      <c r="L336" s="38"/>
      <c r="M336" s="182"/>
      <c r="N336" s="183"/>
      <c r="O336" s="71"/>
      <c r="P336" s="71"/>
      <c r="Q336" s="71"/>
      <c r="R336" s="71"/>
      <c r="S336" s="71"/>
      <c r="T336" s="72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8" t="s">
        <v>137</v>
      </c>
      <c r="AU336" s="18" t="s">
        <v>82</v>
      </c>
    </row>
    <row r="337" spans="1:47" s="2" customFormat="1" ht="12">
      <c r="A337" s="37"/>
      <c r="B337" s="38"/>
      <c r="C337" s="37"/>
      <c r="D337" s="185" t="s">
        <v>146</v>
      </c>
      <c r="E337" s="37"/>
      <c r="F337" s="204" t="s">
        <v>516</v>
      </c>
      <c r="G337" s="37"/>
      <c r="H337" s="37"/>
      <c r="I337" s="181"/>
      <c r="J337" s="37"/>
      <c r="K337" s="37"/>
      <c r="L337" s="38"/>
      <c r="M337" s="182"/>
      <c r="N337" s="183"/>
      <c r="O337" s="71"/>
      <c r="P337" s="71"/>
      <c r="Q337" s="71"/>
      <c r="R337" s="71"/>
      <c r="S337" s="71"/>
      <c r="T337" s="72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8" t="s">
        <v>146</v>
      </c>
      <c r="AU337" s="18" t="s">
        <v>82</v>
      </c>
    </row>
    <row r="338" spans="1:51" s="13" customFormat="1" ht="12">
      <c r="A338" s="13"/>
      <c r="B338" s="184"/>
      <c r="C338" s="13"/>
      <c r="D338" s="185" t="s">
        <v>139</v>
      </c>
      <c r="E338" s="186" t="s">
        <v>3</v>
      </c>
      <c r="F338" s="187" t="s">
        <v>333</v>
      </c>
      <c r="G338" s="13"/>
      <c r="H338" s="188">
        <v>3.2</v>
      </c>
      <c r="I338" s="189"/>
      <c r="J338" s="13"/>
      <c r="K338" s="13"/>
      <c r="L338" s="184"/>
      <c r="M338" s="190"/>
      <c r="N338" s="191"/>
      <c r="O338" s="191"/>
      <c r="P338" s="191"/>
      <c r="Q338" s="191"/>
      <c r="R338" s="191"/>
      <c r="S338" s="191"/>
      <c r="T338" s="19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6" t="s">
        <v>139</v>
      </c>
      <c r="AU338" s="186" t="s">
        <v>82</v>
      </c>
      <c r="AV338" s="13" t="s">
        <v>82</v>
      </c>
      <c r="AW338" s="13" t="s">
        <v>33</v>
      </c>
      <c r="AX338" s="13" t="s">
        <v>80</v>
      </c>
      <c r="AY338" s="186" t="s">
        <v>128</v>
      </c>
    </row>
    <row r="339" spans="1:65" s="2" customFormat="1" ht="24.15" customHeight="1">
      <c r="A339" s="37"/>
      <c r="B339" s="164"/>
      <c r="C339" s="165" t="s">
        <v>517</v>
      </c>
      <c r="D339" s="165" t="s">
        <v>131</v>
      </c>
      <c r="E339" s="166" t="s">
        <v>518</v>
      </c>
      <c r="F339" s="167" t="s">
        <v>519</v>
      </c>
      <c r="G339" s="168" t="s">
        <v>462</v>
      </c>
      <c r="H339" s="169">
        <v>15</v>
      </c>
      <c r="I339" s="170"/>
      <c r="J339" s="171">
        <f>ROUND(I339*H339,2)</f>
        <v>0</v>
      </c>
      <c r="K339" s="172"/>
      <c r="L339" s="38"/>
      <c r="M339" s="173" t="s">
        <v>3</v>
      </c>
      <c r="N339" s="174" t="s">
        <v>43</v>
      </c>
      <c r="O339" s="71"/>
      <c r="P339" s="175">
        <f>O339*H339</f>
        <v>0</v>
      </c>
      <c r="Q339" s="175">
        <v>0.00038</v>
      </c>
      <c r="R339" s="175">
        <f>Q339*H339</f>
        <v>0.0057</v>
      </c>
      <c r="S339" s="175">
        <v>0</v>
      </c>
      <c r="T339" s="17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77" t="s">
        <v>217</v>
      </c>
      <c r="AT339" s="177" t="s">
        <v>131</v>
      </c>
      <c r="AU339" s="177" t="s">
        <v>82</v>
      </c>
      <c r="AY339" s="18" t="s">
        <v>128</v>
      </c>
      <c r="BE339" s="178">
        <f>IF(N339="základní",J339,0)</f>
        <v>0</v>
      </c>
      <c r="BF339" s="178">
        <f>IF(N339="snížená",J339,0)</f>
        <v>0</v>
      </c>
      <c r="BG339" s="178">
        <f>IF(N339="zákl. přenesená",J339,0)</f>
        <v>0</v>
      </c>
      <c r="BH339" s="178">
        <f>IF(N339="sníž. přenesená",J339,0)</f>
        <v>0</v>
      </c>
      <c r="BI339" s="178">
        <f>IF(N339="nulová",J339,0)</f>
        <v>0</v>
      </c>
      <c r="BJ339" s="18" t="s">
        <v>80</v>
      </c>
      <c r="BK339" s="178">
        <f>ROUND(I339*H339,2)</f>
        <v>0</v>
      </c>
      <c r="BL339" s="18" t="s">
        <v>217</v>
      </c>
      <c r="BM339" s="177" t="s">
        <v>520</v>
      </c>
    </row>
    <row r="340" spans="1:47" s="2" customFormat="1" ht="12">
      <c r="A340" s="37"/>
      <c r="B340" s="38"/>
      <c r="C340" s="37"/>
      <c r="D340" s="179" t="s">
        <v>137</v>
      </c>
      <c r="E340" s="37"/>
      <c r="F340" s="180" t="s">
        <v>521</v>
      </c>
      <c r="G340" s="37"/>
      <c r="H340" s="37"/>
      <c r="I340" s="181"/>
      <c r="J340" s="37"/>
      <c r="K340" s="37"/>
      <c r="L340" s="38"/>
      <c r="M340" s="182"/>
      <c r="N340" s="183"/>
      <c r="O340" s="71"/>
      <c r="P340" s="71"/>
      <c r="Q340" s="71"/>
      <c r="R340" s="71"/>
      <c r="S340" s="71"/>
      <c r="T340" s="72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8" t="s">
        <v>137</v>
      </c>
      <c r="AU340" s="18" t="s">
        <v>82</v>
      </c>
    </row>
    <row r="341" spans="1:47" s="2" customFormat="1" ht="12">
      <c r="A341" s="37"/>
      <c r="B341" s="38"/>
      <c r="C341" s="37"/>
      <c r="D341" s="185" t="s">
        <v>146</v>
      </c>
      <c r="E341" s="37"/>
      <c r="F341" s="204" t="s">
        <v>522</v>
      </c>
      <c r="G341" s="37"/>
      <c r="H341" s="37"/>
      <c r="I341" s="181"/>
      <c r="J341" s="37"/>
      <c r="K341" s="37"/>
      <c r="L341" s="38"/>
      <c r="M341" s="182"/>
      <c r="N341" s="183"/>
      <c r="O341" s="71"/>
      <c r="P341" s="71"/>
      <c r="Q341" s="71"/>
      <c r="R341" s="71"/>
      <c r="S341" s="71"/>
      <c r="T341" s="72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8" t="s">
        <v>146</v>
      </c>
      <c r="AU341" s="18" t="s">
        <v>82</v>
      </c>
    </row>
    <row r="342" spans="1:51" s="13" customFormat="1" ht="12">
      <c r="A342" s="13"/>
      <c r="B342" s="184"/>
      <c r="C342" s="13"/>
      <c r="D342" s="185" t="s">
        <v>139</v>
      </c>
      <c r="E342" s="186" t="s">
        <v>3</v>
      </c>
      <c r="F342" s="187" t="s">
        <v>9</v>
      </c>
      <c r="G342" s="13"/>
      <c r="H342" s="188">
        <v>15</v>
      </c>
      <c r="I342" s="189"/>
      <c r="J342" s="13"/>
      <c r="K342" s="13"/>
      <c r="L342" s="184"/>
      <c r="M342" s="190"/>
      <c r="N342" s="191"/>
      <c r="O342" s="191"/>
      <c r="P342" s="191"/>
      <c r="Q342" s="191"/>
      <c r="R342" s="191"/>
      <c r="S342" s="191"/>
      <c r="T342" s="19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86" t="s">
        <v>139</v>
      </c>
      <c r="AU342" s="186" t="s">
        <v>82</v>
      </c>
      <c r="AV342" s="13" t="s">
        <v>82</v>
      </c>
      <c r="AW342" s="13" t="s">
        <v>33</v>
      </c>
      <c r="AX342" s="13" t="s">
        <v>80</v>
      </c>
      <c r="AY342" s="186" t="s">
        <v>128</v>
      </c>
    </row>
    <row r="343" spans="1:65" s="2" customFormat="1" ht="21.75" customHeight="1">
      <c r="A343" s="37"/>
      <c r="B343" s="164"/>
      <c r="C343" s="165" t="s">
        <v>523</v>
      </c>
      <c r="D343" s="165" t="s">
        <v>131</v>
      </c>
      <c r="E343" s="166" t="s">
        <v>524</v>
      </c>
      <c r="F343" s="167" t="s">
        <v>525</v>
      </c>
      <c r="G343" s="168" t="s">
        <v>167</v>
      </c>
      <c r="H343" s="169">
        <v>6.4</v>
      </c>
      <c r="I343" s="170"/>
      <c r="J343" s="171">
        <f>ROUND(I343*H343,2)</f>
        <v>0</v>
      </c>
      <c r="K343" s="172"/>
      <c r="L343" s="38"/>
      <c r="M343" s="173" t="s">
        <v>3</v>
      </c>
      <c r="N343" s="174" t="s">
        <v>43</v>
      </c>
      <c r="O343" s="71"/>
      <c r="P343" s="175">
        <f>O343*H343</f>
        <v>0</v>
      </c>
      <c r="Q343" s="175">
        <v>0.0048</v>
      </c>
      <c r="R343" s="175">
        <f>Q343*H343</f>
        <v>0.030719999999999997</v>
      </c>
      <c r="S343" s="175">
        <v>0</v>
      </c>
      <c r="T343" s="17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77" t="s">
        <v>217</v>
      </c>
      <c r="AT343" s="177" t="s">
        <v>131</v>
      </c>
      <c r="AU343" s="177" t="s">
        <v>82</v>
      </c>
      <c r="AY343" s="18" t="s">
        <v>128</v>
      </c>
      <c r="BE343" s="178">
        <f>IF(N343="základní",J343,0)</f>
        <v>0</v>
      </c>
      <c r="BF343" s="178">
        <f>IF(N343="snížená",J343,0)</f>
        <v>0</v>
      </c>
      <c r="BG343" s="178">
        <f>IF(N343="zákl. přenesená",J343,0)</f>
        <v>0</v>
      </c>
      <c r="BH343" s="178">
        <f>IF(N343="sníž. přenesená",J343,0)</f>
        <v>0</v>
      </c>
      <c r="BI343" s="178">
        <f>IF(N343="nulová",J343,0)</f>
        <v>0</v>
      </c>
      <c r="BJ343" s="18" t="s">
        <v>80</v>
      </c>
      <c r="BK343" s="178">
        <f>ROUND(I343*H343,2)</f>
        <v>0</v>
      </c>
      <c r="BL343" s="18" t="s">
        <v>217</v>
      </c>
      <c r="BM343" s="177" t="s">
        <v>526</v>
      </c>
    </row>
    <row r="344" spans="1:47" s="2" customFormat="1" ht="12">
      <c r="A344" s="37"/>
      <c r="B344" s="38"/>
      <c r="C344" s="37"/>
      <c r="D344" s="179" t="s">
        <v>137</v>
      </c>
      <c r="E344" s="37"/>
      <c r="F344" s="180" t="s">
        <v>527</v>
      </c>
      <c r="G344" s="37"/>
      <c r="H344" s="37"/>
      <c r="I344" s="181"/>
      <c r="J344" s="37"/>
      <c r="K344" s="37"/>
      <c r="L344" s="38"/>
      <c r="M344" s="182"/>
      <c r="N344" s="183"/>
      <c r="O344" s="71"/>
      <c r="P344" s="71"/>
      <c r="Q344" s="71"/>
      <c r="R344" s="71"/>
      <c r="S344" s="71"/>
      <c r="T344" s="72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8" t="s">
        <v>137</v>
      </c>
      <c r="AU344" s="18" t="s">
        <v>82</v>
      </c>
    </row>
    <row r="345" spans="1:51" s="13" customFormat="1" ht="12">
      <c r="A345" s="13"/>
      <c r="B345" s="184"/>
      <c r="C345" s="13"/>
      <c r="D345" s="185" t="s">
        <v>139</v>
      </c>
      <c r="E345" s="186" t="s">
        <v>3</v>
      </c>
      <c r="F345" s="187" t="s">
        <v>528</v>
      </c>
      <c r="G345" s="13"/>
      <c r="H345" s="188">
        <v>6.4</v>
      </c>
      <c r="I345" s="189"/>
      <c r="J345" s="13"/>
      <c r="K345" s="13"/>
      <c r="L345" s="184"/>
      <c r="M345" s="190"/>
      <c r="N345" s="191"/>
      <c r="O345" s="191"/>
      <c r="P345" s="191"/>
      <c r="Q345" s="191"/>
      <c r="R345" s="191"/>
      <c r="S345" s="191"/>
      <c r="T345" s="19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86" t="s">
        <v>139</v>
      </c>
      <c r="AU345" s="186" t="s">
        <v>82</v>
      </c>
      <c r="AV345" s="13" t="s">
        <v>82</v>
      </c>
      <c r="AW345" s="13" t="s">
        <v>33</v>
      </c>
      <c r="AX345" s="13" t="s">
        <v>80</v>
      </c>
      <c r="AY345" s="186" t="s">
        <v>128</v>
      </c>
    </row>
    <row r="346" spans="1:65" s="2" customFormat="1" ht="16.5" customHeight="1">
      <c r="A346" s="37"/>
      <c r="B346" s="164"/>
      <c r="C346" s="165" t="s">
        <v>529</v>
      </c>
      <c r="D346" s="165" t="s">
        <v>131</v>
      </c>
      <c r="E346" s="166" t="s">
        <v>530</v>
      </c>
      <c r="F346" s="167" t="s">
        <v>531</v>
      </c>
      <c r="G346" s="168" t="s">
        <v>167</v>
      </c>
      <c r="H346" s="169">
        <v>3.2</v>
      </c>
      <c r="I346" s="170"/>
      <c r="J346" s="171">
        <f>ROUND(I346*H346,2)</f>
        <v>0</v>
      </c>
      <c r="K346" s="172"/>
      <c r="L346" s="38"/>
      <c r="M346" s="173" t="s">
        <v>3</v>
      </c>
      <c r="N346" s="174" t="s">
        <v>43</v>
      </c>
      <c r="O346" s="71"/>
      <c r="P346" s="175">
        <f>O346*H346</f>
        <v>0</v>
      </c>
      <c r="Q346" s="175">
        <v>0.00036</v>
      </c>
      <c r="R346" s="175">
        <f>Q346*H346</f>
        <v>0.001152</v>
      </c>
      <c r="S346" s="175">
        <v>0</v>
      </c>
      <c r="T346" s="17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77" t="s">
        <v>217</v>
      </c>
      <c r="AT346" s="177" t="s">
        <v>131</v>
      </c>
      <c r="AU346" s="177" t="s">
        <v>82</v>
      </c>
      <c r="AY346" s="18" t="s">
        <v>128</v>
      </c>
      <c r="BE346" s="178">
        <f>IF(N346="základní",J346,0)</f>
        <v>0</v>
      </c>
      <c r="BF346" s="178">
        <f>IF(N346="snížená",J346,0)</f>
        <v>0</v>
      </c>
      <c r="BG346" s="178">
        <f>IF(N346="zákl. přenesená",J346,0)</f>
        <v>0</v>
      </c>
      <c r="BH346" s="178">
        <f>IF(N346="sníž. přenesená",J346,0)</f>
        <v>0</v>
      </c>
      <c r="BI346" s="178">
        <f>IF(N346="nulová",J346,0)</f>
        <v>0</v>
      </c>
      <c r="BJ346" s="18" t="s">
        <v>80</v>
      </c>
      <c r="BK346" s="178">
        <f>ROUND(I346*H346,2)</f>
        <v>0</v>
      </c>
      <c r="BL346" s="18" t="s">
        <v>217</v>
      </c>
      <c r="BM346" s="177" t="s">
        <v>532</v>
      </c>
    </row>
    <row r="347" spans="1:47" s="2" customFormat="1" ht="12">
      <c r="A347" s="37"/>
      <c r="B347" s="38"/>
      <c r="C347" s="37"/>
      <c r="D347" s="179" t="s">
        <v>137</v>
      </c>
      <c r="E347" s="37"/>
      <c r="F347" s="180" t="s">
        <v>533</v>
      </c>
      <c r="G347" s="37"/>
      <c r="H347" s="37"/>
      <c r="I347" s="181"/>
      <c r="J347" s="37"/>
      <c r="K347" s="37"/>
      <c r="L347" s="38"/>
      <c r="M347" s="182"/>
      <c r="N347" s="183"/>
      <c r="O347" s="71"/>
      <c r="P347" s="71"/>
      <c r="Q347" s="71"/>
      <c r="R347" s="71"/>
      <c r="S347" s="71"/>
      <c r="T347" s="72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8" t="s">
        <v>137</v>
      </c>
      <c r="AU347" s="18" t="s">
        <v>82</v>
      </c>
    </row>
    <row r="348" spans="1:51" s="13" customFormat="1" ht="12">
      <c r="A348" s="13"/>
      <c r="B348" s="184"/>
      <c r="C348" s="13"/>
      <c r="D348" s="185" t="s">
        <v>139</v>
      </c>
      <c r="E348" s="186" t="s">
        <v>3</v>
      </c>
      <c r="F348" s="187" t="s">
        <v>333</v>
      </c>
      <c r="G348" s="13"/>
      <c r="H348" s="188">
        <v>3.2</v>
      </c>
      <c r="I348" s="189"/>
      <c r="J348" s="13"/>
      <c r="K348" s="13"/>
      <c r="L348" s="184"/>
      <c r="M348" s="190"/>
      <c r="N348" s="191"/>
      <c r="O348" s="191"/>
      <c r="P348" s="191"/>
      <c r="Q348" s="191"/>
      <c r="R348" s="191"/>
      <c r="S348" s="191"/>
      <c r="T348" s="19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6" t="s">
        <v>139</v>
      </c>
      <c r="AU348" s="186" t="s">
        <v>82</v>
      </c>
      <c r="AV348" s="13" t="s">
        <v>82</v>
      </c>
      <c r="AW348" s="13" t="s">
        <v>33</v>
      </c>
      <c r="AX348" s="13" t="s">
        <v>80</v>
      </c>
      <c r="AY348" s="186" t="s">
        <v>128</v>
      </c>
    </row>
    <row r="349" spans="1:65" s="2" customFormat="1" ht="16.5" customHeight="1">
      <c r="A349" s="37"/>
      <c r="B349" s="164"/>
      <c r="C349" s="165" t="s">
        <v>534</v>
      </c>
      <c r="D349" s="165" t="s">
        <v>131</v>
      </c>
      <c r="E349" s="166" t="s">
        <v>535</v>
      </c>
      <c r="F349" s="167" t="s">
        <v>536</v>
      </c>
      <c r="G349" s="168" t="s">
        <v>167</v>
      </c>
      <c r="H349" s="169">
        <v>3.2</v>
      </c>
      <c r="I349" s="170"/>
      <c r="J349" s="171">
        <f>ROUND(I349*H349,2)</f>
        <v>0</v>
      </c>
      <c r="K349" s="172"/>
      <c r="L349" s="38"/>
      <c r="M349" s="173" t="s">
        <v>3</v>
      </c>
      <c r="N349" s="174" t="s">
        <v>43</v>
      </c>
      <c r="O349" s="71"/>
      <c r="P349" s="175">
        <f>O349*H349</f>
        <v>0</v>
      </c>
      <c r="Q349" s="175">
        <v>0.00048</v>
      </c>
      <c r="R349" s="175">
        <f>Q349*H349</f>
        <v>0.001536</v>
      </c>
      <c r="S349" s="175">
        <v>0</v>
      </c>
      <c r="T349" s="17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77" t="s">
        <v>217</v>
      </c>
      <c r="AT349" s="177" t="s">
        <v>131</v>
      </c>
      <c r="AU349" s="177" t="s">
        <v>82</v>
      </c>
      <c r="AY349" s="18" t="s">
        <v>128</v>
      </c>
      <c r="BE349" s="178">
        <f>IF(N349="základní",J349,0)</f>
        <v>0</v>
      </c>
      <c r="BF349" s="178">
        <f>IF(N349="snížená",J349,0)</f>
        <v>0</v>
      </c>
      <c r="BG349" s="178">
        <f>IF(N349="zákl. přenesená",J349,0)</f>
        <v>0</v>
      </c>
      <c r="BH349" s="178">
        <f>IF(N349="sníž. přenesená",J349,0)</f>
        <v>0</v>
      </c>
      <c r="BI349" s="178">
        <f>IF(N349="nulová",J349,0)</f>
        <v>0</v>
      </c>
      <c r="BJ349" s="18" t="s">
        <v>80</v>
      </c>
      <c r="BK349" s="178">
        <f>ROUND(I349*H349,2)</f>
        <v>0</v>
      </c>
      <c r="BL349" s="18" t="s">
        <v>217</v>
      </c>
      <c r="BM349" s="177" t="s">
        <v>537</v>
      </c>
    </row>
    <row r="350" spans="1:47" s="2" customFormat="1" ht="12">
      <c r="A350" s="37"/>
      <c r="B350" s="38"/>
      <c r="C350" s="37"/>
      <c r="D350" s="179" t="s">
        <v>137</v>
      </c>
      <c r="E350" s="37"/>
      <c r="F350" s="180" t="s">
        <v>538</v>
      </c>
      <c r="G350" s="37"/>
      <c r="H350" s="37"/>
      <c r="I350" s="181"/>
      <c r="J350" s="37"/>
      <c r="K350" s="37"/>
      <c r="L350" s="38"/>
      <c r="M350" s="182"/>
      <c r="N350" s="183"/>
      <c r="O350" s="71"/>
      <c r="P350" s="71"/>
      <c r="Q350" s="71"/>
      <c r="R350" s="71"/>
      <c r="S350" s="71"/>
      <c r="T350" s="72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8" t="s">
        <v>137</v>
      </c>
      <c r="AU350" s="18" t="s">
        <v>82</v>
      </c>
    </row>
    <row r="351" spans="1:51" s="13" customFormat="1" ht="12">
      <c r="A351" s="13"/>
      <c r="B351" s="184"/>
      <c r="C351" s="13"/>
      <c r="D351" s="185" t="s">
        <v>139</v>
      </c>
      <c r="E351" s="186" t="s">
        <v>3</v>
      </c>
      <c r="F351" s="187" t="s">
        <v>333</v>
      </c>
      <c r="G351" s="13"/>
      <c r="H351" s="188">
        <v>3.2</v>
      </c>
      <c r="I351" s="189"/>
      <c r="J351" s="13"/>
      <c r="K351" s="13"/>
      <c r="L351" s="184"/>
      <c r="M351" s="190"/>
      <c r="N351" s="191"/>
      <c r="O351" s="191"/>
      <c r="P351" s="191"/>
      <c r="Q351" s="191"/>
      <c r="R351" s="191"/>
      <c r="S351" s="191"/>
      <c r="T351" s="19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86" t="s">
        <v>139</v>
      </c>
      <c r="AU351" s="186" t="s">
        <v>82</v>
      </c>
      <c r="AV351" s="13" t="s">
        <v>82</v>
      </c>
      <c r="AW351" s="13" t="s">
        <v>33</v>
      </c>
      <c r="AX351" s="13" t="s">
        <v>80</v>
      </c>
      <c r="AY351" s="186" t="s">
        <v>128</v>
      </c>
    </row>
    <row r="352" spans="1:65" s="2" customFormat="1" ht="24.15" customHeight="1">
      <c r="A352" s="37"/>
      <c r="B352" s="164"/>
      <c r="C352" s="165" t="s">
        <v>539</v>
      </c>
      <c r="D352" s="165" t="s">
        <v>131</v>
      </c>
      <c r="E352" s="166" t="s">
        <v>540</v>
      </c>
      <c r="F352" s="167" t="s">
        <v>541</v>
      </c>
      <c r="G352" s="168" t="s">
        <v>167</v>
      </c>
      <c r="H352" s="169">
        <v>3.2</v>
      </c>
      <c r="I352" s="170"/>
      <c r="J352" s="171">
        <f>ROUND(I352*H352,2)</f>
        <v>0</v>
      </c>
      <c r="K352" s="172"/>
      <c r="L352" s="38"/>
      <c r="M352" s="173" t="s">
        <v>3</v>
      </c>
      <c r="N352" s="174" t="s">
        <v>43</v>
      </c>
      <c r="O352" s="71"/>
      <c r="P352" s="175">
        <f>O352*H352</f>
        <v>0</v>
      </c>
      <c r="Q352" s="175">
        <v>4E-05</v>
      </c>
      <c r="R352" s="175">
        <f>Q352*H352</f>
        <v>0.00012800000000000002</v>
      </c>
      <c r="S352" s="175">
        <v>0</v>
      </c>
      <c r="T352" s="17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77" t="s">
        <v>217</v>
      </c>
      <c r="AT352" s="177" t="s">
        <v>131</v>
      </c>
      <c r="AU352" s="177" t="s">
        <v>82</v>
      </c>
      <c r="AY352" s="18" t="s">
        <v>128</v>
      </c>
      <c r="BE352" s="178">
        <f>IF(N352="základní",J352,0)</f>
        <v>0</v>
      </c>
      <c r="BF352" s="178">
        <f>IF(N352="snížená",J352,0)</f>
        <v>0</v>
      </c>
      <c r="BG352" s="178">
        <f>IF(N352="zákl. přenesená",J352,0)</f>
        <v>0</v>
      </c>
      <c r="BH352" s="178">
        <f>IF(N352="sníž. přenesená",J352,0)</f>
        <v>0</v>
      </c>
      <c r="BI352" s="178">
        <f>IF(N352="nulová",J352,0)</f>
        <v>0</v>
      </c>
      <c r="BJ352" s="18" t="s">
        <v>80</v>
      </c>
      <c r="BK352" s="178">
        <f>ROUND(I352*H352,2)</f>
        <v>0</v>
      </c>
      <c r="BL352" s="18" t="s">
        <v>217</v>
      </c>
      <c r="BM352" s="177" t="s">
        <v>542</v>
      </c>
    </row>
    <row r="353" spans="1:47" s="2" customFormat="1" ht="12">
      <c r="A353" s="37"/>
      <c r="B353" s="38"/>
      <c r="C353" s="37"/>
      <c r="D353" s="179" t="s">
        <v>137</v>
      </c>
      <c r="E353" s="37"/>
      <c r="F353" s="180" t="s">
        <v>543</v>
      </c>
      <c r="G353" s="37"/>
      <c r="H353" s="37"/>
      <c r="I353" s="181"/>
      <c r="J353" s="37"/>
      <c r="K353" s="37"/>
      <c r="L353" s="38"/>
      <c r="M353" s="182"/>
      <c r="N353" s="183"/>
      <c r="O353" s="71"/>
      <c r="P353" s="71"/>
      <c r="Q353" s="71"/>
      <c r="R353" s="71"/>
      <c r="S353" s="71"/>
      <c r="T353" s="72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8" t="s">
        <v>137</v>
      </c>
      <c r="AU353" s="18" t="s">
        <v>82</v>
      </c>
    </row>
    <row r="354" spans="1:51" s="13" customFormat="1" ht="12">
      <c r="A354" s="13"/>
      <c r="B354" s="184"/>
      <c r="C354" s="13"/>
      <c r="D354" s="185" t="s">
        <v>139</v>
      </c>
      <c r="E354" s="186" t="s">
        <v>3</v>
      </c>
      <c r="F354" s="187" t="s">
        <v>333</v>
      </c>
      <c r="G354" s="13"/>
      <c r="H354" s="188">
        <v>3.2</v>
      </c>
      <c r="I354" s="189"/>
      <c r="J354" s="13"/>
      <c r="K354" s="13"/>
      <c r="L354" s="184"/>
      <c r="M354" s="190"/>
      <c r="N354" s="191"/>
      <c r="O354" s="191"/>
      <c r="P354" s="191"/>
      <c r="Q354" s="191"/>
      <c r="R354" s="191"/>
      <c r="S354" s="191"/>
      <c r="T354" s="19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6" t="s">
        <v>139</v>
      </c>
      <c r="AU354" s="186" t="s">
        <v>82</v>
      </c>
      <c r="AV354" s="13" t="s">
        <v>82</v>
      </c>
      <c r="AW354" s="13" t="s">
        <v>33</v>
      </c>
      <c r="AX354" s="13" t="s">
        <v>80</v>
      </c>
      <c r="AY354" s="186" t="s">
        <v>128</v>
      </c>
    </row>
    <row r="355" spans="1:63" s="12" customFormat="1" ht="25.9" customHeight="1">
      <c r="A355" s="12"/>
      <c r="B355" s="151"/>
      <c r="C355" s="12"/>
      <c r="D355" s="152" t="s">
        <v>71</v>
      </c>
      <c r="E355" s="153" t="s">
        <v>141</v>
      </c>
      <c r="F355" s="153" t="s">
        <v>544</v>
      </c>
      <c r="G355" s="12"/>
      <c r="H355" s="12"/>
      <c r="I355" s="154"/>
      <c r="J355" s="155">
        <f>BK355</f>
        <v>0</v>
      </c>
      <c r="K355" s="12"/>
      <c r="L355" s="151"/>
      <c r="M355" s="156"/>
      <c r="N355" s="157"/>
      <c r="O355" s="157"/>
      <c r="P355" s="158">
        <f>P356</f>
        <v>0</v>
      </c>
      <c r="Q355" s="157"/>
      <c r="R355" s="158">
        <f>R356</f>
        <v>0</v>
      </c>
      <c r="S355" s="157"/>
      <c r="T355" s="159">
        <f>T356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152" t="s">
        <v>129</v>
      </c>
      <c r="AT355" s="160" t="s">
        <v>71</v>
      </c>
      <c r="AU355" s="160" t="s">
        <v>72</v>
      </c>
      <c r="AY355" s="152" t="s">
        <v>128</v>
      </c>
      <c r="BK355" s="161">
        <f>BK356</f>
        <v>0</v>
      </c>
    </row>
    <row r="356" spans="1:63" s="12" customFormat="1" ht="22.8" customHeight="1">
      <c r="A356" s="12"/>
      <c r="B356" s="151"/>
      <c r="C356" s="12"/>
      <c r="D356" s="152" t="s">
        <v>71</v>
      </c>
      <c r="E356" s="162" t="s">
        <v>545</v>
      </c>
      <c r="F356" s="162" t="s">
        <v>546</v>
      </c>
      <c r="G356" s="12"/>
      <c r="H356" s="12"/>
      <c r="I356" s="154"/>
      <c r="J356" s="163">
        <f>BK356</f>
        <v>0</v>
      </c>
      <c r="K356" s="12"/>
      <c r="L356" s="151"/>
      <c r="M356" s="156"/>
      <c r="N356" s="157"/>
      <c r="O356" s="157"/>
      <c r="P356" s="158">
        <f>P357</f>
        <v>0</v>
      </c>
      <c r="Q356" s="157"/>
      <c r="R356" s="158">
        <f>R357</f>
        <v>0</v>
      </c>
      <c r="S356" s="157"/>
      <c r="T356" s="159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152" t="s">
        <v>129</v>
      </c>
      <c r="AT356" s="160" t="s">
        <v>71</v>
      </c>
      <c r="AU356" s="160" t="s">
        <v>80</v>
      </c>
      <c r="AY356" s="152" t="s">
        <v>128</v>
      </c>
      <c r="BK356" s="161">
        <f>BK357</f>
        <v>0</v>
      </c>
    </row>
    <row r="357" spans="1:65" s="2" customFormat="1" ht="16.5" customHeight="1">
      <c r="A357" s="37"/>
      <c r="B357" s="164"/>
      <c r="C357" s="165" t="s">
        <v>547</v>
      </c>
      <c r="D357" s="165" t="s">
        <v>131</v>
      </c>
      <c r="E357" s="166" t="s">
        <v>548</v>
      </c>
      <c r="F357" s="167" t="s">
        <v>549</v>
      </c>
      <c r="G357" s="168" t="s">
        <v>550</v>
      </c>
      <c r="H357" s="169">
        <v>1</v>
      </c>
      <c r="I357" s="170"/>
      <c r="J357" s="171">
        <f>ROUND(I357*H357,2)</f>
        <v>0</v>
      </c>
      <c r="K357" s="172"/>
      <c r="L357" s="38"/>
      <c r="M357" s="173" t="s">
        <v>3</v>
      </c>
      <c r="N357" s="174" t="s">
        <v>43</v>
      </c>
      <c r="O357" s="71"/>
      <c r="P357" s="175">
        <f>O357*H357</f>
        <v>0</v>
      </c>
      <c r="Q357" s="175">
        <v>0</v>
      </c>
      <c r="R357" s="175">
        <f>Q357*H357</f>
        <v>0</v>
      </c>
      <c r="S357" s="175">
        <v>0</v>
      </c>
      <c r="T357" s="17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77" t="s">
        <v>495</v>
      </c>
      <c r="AT357" s="177" t="s">
        <v>131</v>
      </c>
      <c r="AU357" s="177" t="s">
        <v>82</v>
      </c>
      <c r="AY357" s="18" t="s">
        <v>128</v>
      </c>
      <c r="BE357" s="178">
        <f>IF(N357="základní",J357,0)</f>
        <v>0</v>
      </c>
      <c r="BF357" s="178">
        <f>IF(N357="snížená",J357,0)</f>
        <v>0</v>
      </c>
      <c r="BG357" s="178">
        <f>IF(N357="zákl. přenesená",J357,0)</f>
        <v>0</v>
      </c>
      <c r="BH357" s="178">
        <f>IF(N357="sníž. přenesená",J357,0)</f>
        <v>0</v>
      </c>
      <c r="BI357" s="178">
        <f>IF(N357="nulová",J357,0)</f>
        <v>0</v>
      </c>
      <c r="BJ357" s="18" t="s">
        <v>80</v>
      </c>
      <c r="BK357" s="178">
        <f>ROUND(I357*H357,2)</f>
        <v>0</v>
      </c>
      <c r="BL357" s="18" t="s">
        <v>495</v>
      </c>
      <c r="BM357" s="177" t="s">
        <v>551</v>
      </c>
    </row>
    <row r="358" spans="1:63" s="12" customFormat="1" ht="25.9" customHeight="1">
      <c r="A358" s="12"/>
      <c r="B358" s="151"/>
      <c r="C358" s="12"/>
      <c r="D358" s="152" t="s">
        <v>71</v>
      </c>
      <c r="E358" s="153" t="s">
        <v>552</v>
      </c>
      <c r="F358" s="153" t="s">
        <v>553</v>
      </c>
      <c r="G358" s="12"/>
      <c r="H358" s="12"/>
      <c r="I358" s="154"/>
      <c r="J358" s="155">
        <f>BK358</f>
        <v>0</v>
      </c>
      <c r="K358" s="12"/>
      <c r="L358" s="151"/>
      <c r="M358" s="156"/>
      <c r="N358" s="157"/>
      <c r="O358" s="157"/>
      <c r="P358" s="158">
        <f>P359+P378+P386</f>
        <v>0</v>
      </c>
      <c r="Q358" s="157"/>
      <c r="R358" s="158">
        <f>R359+R378+R386</f>
        <v>0</v>
      </c>
      <c r="S358" s="157"/>
      <c r="T358" s="159">
        <f>T359+T378+T386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152" t="s">
        <v>154</v>
      </c>
      <c r="AT358" s="160" t="s">
        <v>71</v>
      </c>
      <c r="AU358" s="160" t="s">
        <v>72</v>
      </c>
      <c r="AY358" s="152" t="s">
        <v>128</v>
      </c>
      <c r="BK358" s="161">
        <f>BK359+BK378+BK386</f>
        <v>0</v>
      </c>
    </row>
    <row r="359" spans="1:63" s="12" customFormat="1" ht="22.8" customHeight="1">
      <c r="A359" s="12"/>
      <c r="B359" s="151"/>
      <c r="C359" s="12"/>
      <c r="D359" s="152" t="s">
        <v>71</v>
      </c>
      <c r="E359" s="162" t="s">
        <v>554</v>
      </c>
      <c r="F359" s="162" t="s">
        <v>555</v>
      </c>
      <c r="G359" s="12"/>
      <c r="H359" s="12"/>
      <c r="I359" s="154"/>
      <c r="J359" s="163">
        <f>BK359</f>
        <v>0</v>
      </c>
      <c r="K359" s="12"/>
      <c r="L359" s="151"/>
      <c r="M359" s="156"/>
      <c r="N359" s="157"/>
      <c r="O359" s="157"/>
      <c r="P359" s="158">
        <f>SUM(P360:P377)</f>
        <v>0</v>
      </c>
      <c r="Q359" s="157"/>
      <c r="R359" s="158">
        <f>SUM(R360:R377)</f>
        <v>0</v>
      </c>
      <c r="S359" s="157"/>
      <c r="T359" s="159">
        <f>SUM(T360:T377)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152" t="s">
        <v>154</v>
      </c>
      <c r="AT359" s="160" t="s">
        <v>71</v>
      </c>
      <c r="AU359" s="160" t="s">
        <v>80</v>
      </c>
      <c r="AY359" s="152" t="s">
        <v>128</v>
      </c>
      <c r="BK359" s="161">
        <f>SUM(BK360:BK377)</f>
        <v>0</v>
      </c>
    </row>
    <row r="360" spans="1:65" s="2" customFormat="1" ht="16.5" customHeight="1">
      <c r="A360" s="37"/>
      <c r="B360" s="164"/>
      <c r="C360" s="165" t="s">
        <v>556</v>
      </c>
      <c r="D360" s="165" t="s">
        <v>131</v>
      </c>
      <c r="E360" s="166" t="s">
        <v>557</v>
      </c>
      <c r="F360" s="167" t="s">
        <v>558</v>
      </c>
      <c r="G360" s="168" t="s">
        <v>559</v>
      </c>
      <c r="H360" s="169">
        <v>1</v>
      </c>
      <c r="I360" s="170"/>
      <c r="J360" s="171">
        <f>ROUND(I360*H360,2)</f>
        <v>0</v>
      </c>
      <c r="K360" s="172"/>
      <c r="L360" s="38"/>
      <c r="M360" s="173" t="s">
        <v>3</v>
      </c>
      <c r="N360" s="174" t="s">
        <v>43</v>
      </c>
      <c r="O360" s="71"/>
      <c r="P360" s="175">
        <f>O360*H360</f>
        <v>0</v>
      </c>
      <c r="Q360" s="175">
        <v>0</v>
      </c>
      <c r="R360" s="175">
        <f>Q360*H360</f>
        <v>0</v>
      </c>
      <c r="S360" s="175">
        <v>0</v>
      </c>
      <c r="T360" s="17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77" t="s">
        <v>560</v>
      </c>
      <c r="AT360" s="177" t="s">
        <v>131</v>
      </c>
      <c r="AU360" s="177" t="s">
        <v>82</v>
      </c>
      <c r="AY360" s="18" t="s">
        <v>128</v>
      </c>
      <c r="BE360" s="178">
        <f>IF(N360="základní",J360,0)</f>
        <v>0</v>
      </c>
      <c r="BF360" s="178">
        <f>IF(N360="snížená",J360,0)</f>
        <v>0</v>
      </c>
      <c r="BG360" s="178">
        <f>IF(N360="zákl. přenesená",J360,0)</f>
        <v>0</v>
      </c>
      <c r="BH360" s="178">
        <f>IF(N360="sníž. přenesená",J360,0)</f>
        <v>0</v>
      </c>
      <c r="BI360" s="178">
        <f>IF(N360="nulová",J360,0)</f>
        <v>0</v>
      </c>
      <c r="BJ360" s="18" t="s">
        <v>80</v>
      </c>
      <c r="BK360" s="178">
        <f>ROUND(I360*H360,2)</f>
        <v>0</v>
      </c>
      <c r="BL360" s="18" t="s">
        <v>560</v>
      </c>
      <c r="BM360" s="177" t="s">
        <v>561</v>
      </c>
    </row>
    <row r="361" spans="1:47" s="2" customFormat="1" ht="12">
      <c r="A361" s="37"/>
      <c r="B361" s="38"/>
      <c r="C361" s="37"/>
      <c r="D361" s="179" t="s">
        <v>137</v>
      </c>
      <c r="E361" s="37"/>
      <c r="F361" s="180" t="s">
        <v>562</v>
      </c>
      <c r="G361" s="37"/>
      <c r="H361" s="37"/>
      <c r="I361" s="181"/>
      <c r="J361" s="37"/>
      <c r="K361" s="37"/>
      <c r="L361" s="38"/>
      <c r="M361" s="182"/>
      <c r="N361" s="183"/>
      <c r="O361" s="71"/>
      <c r="P361" s="71"/>
      <c r="Q361" s="71"/>
      <c r="R361" s="71"/>
      <c r="S361" s="71"/>
      <c r="T361" s="72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8" t="s">
        <v>137</v>
      </c>
      <c r="AU361" s="18" t="s">
        <v>82</v>
      </c>
    </row>
    <row r="362" spans="1:65" s="2" customFormat="1" ht="16.5" customHeight="1">
      <c r="A362" s="37"/>
      <c r="B362" s="164"/>
      <c r="C362" s="165" t="s">
        <v>563</v>
      </c>
      <c r="D362" s="165" t="s">
        <v>131</v>
      </c>
      <c r="E362" s="166" t="s">
        <v>564</v>
      </c>
      <c r="F362" s="167" t="s">
        <v>565</v>
      </c>
      <c r="G362" s="168" t="s">
        <v>559</v>
      </c>
      <c r="H362" s="169">
        <v>1</v>
      </c>
      <c r="I362" s="170"/>
      <c r="J362" s="171">
        <f>ROUND(I362*H362,2)</f>
        <v>0</v>
      </c>
      <c r="K362" s="172"/>
      <c r="L362" s="38"/>
      <c r="M362" s="173" t="s">
        <v>3</v>
      </c>
      <c r="N362" s="174" t="s">
        <v>43</v>
      </c>
      <c r="O362" s="71"/>
      <c r="P362" s="175">
        <f>O362*H362</f>
        <v>0</v>
      </c>
      <c r="Q362" s="175">
        <v>0</v>
      </c>
      <c r="R362" s="175">
        <f>Q362*H362</f>
        <v>0</v>
      </c>
      <c r="S362" s="175">
        <v>0</v>
      </c>
      <c r="T362" s="176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77" t="s">
        <v>560</v>
      </c>
      <c r="AT362" s="177" t="s">
        <v>131</v>
      </c>
      <c r="AU362" s="177" t="s">
        <v>82</v>
      </c>
      <c r="AY362" s="18" t="s">
        <v>128</v>
      </c>
      <c r="BE362" s="178">
        <f>IF(N362="základní",J362,0)</f>
        <v>0</v>
      </c>
      <c r="BF362" s="178">
        <f>IF(N362="snížená",J362,0)</f>
        <v>0</v>
      </c>
      <c r="BG362" s="178">
        <f>IF(N362="zákl. přenesená",J362,0)</f>
        <v>0</v>
      </c>
      <c r="BH362" s="178">
        <f>IF(N362="sníž. přenesená",J362,0)</f>
        <v>0</v>
      </c>
      <c r="BI362" s="178">
        <f>IF(N362="nulová",J362,0)</f>
        <v>0</v>
      </c>
      <c r="BJ362" s="18" t="s">
        <v>80</v>
      </c>
      <c r="BK362" s="178">
        <f>ROUND(I362*H362,2)</f>
        <v>0</v>
      </c>
      <c r="BL362" s="18" t="s">
        <v>560</v>
      </c>
      <c r="BM362" s="177" t="s">
        <v>566</v>
      </c>
    </row>
    <row r="363" spans="1:47" s="2" customFormat="1" ht="12">
      <c r="A363" s="37"/>
      <c r="B363" s="38"/>
      <c r="C363" s="37"/>
      <c r="D363" s="179" t="s">
        <v>137</v>
      </c>
      <c r="E363" s="37"/>
      <c r="F363" s="180" t="s">
        <v>567</v>
      </c>
      <c r="G363" s="37"/>
      <c r="H363" s="37"/>
      <c r="I363" s="181"/>
      <c r="J363" s="37"/>
      <c r="K363" s="37"/>
      <c r="L363" s="38"/>
      <c r="M363" s="182"/>
      <c r="N363" s="183"/>
      <c r="O363" s="71"/>
      <c r="P363" s="71"/>
      <c r="Q363" s="71"/>
      <c r="R363" s="71"/>
      <c r="S363" s="71"/>
      <c r="T363" s="72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8" t="s">
        <v>137</v>
      </c>
      <c r="AU363" s="18" t="s">
        <v>82</v>
      </c>
    </row>
    <row r="364" spans="1:65" s="2" customFormat="1" ht="16.5" customHeight="1">
      <c r="A364" s="37"/>
      <c r="B364" s="164"/>
      <c r="C364" s="165" t="s">
        <v>568</v>
      </c>
      <c r="D364" s="165" t="s">
        <v>131</v>
      </c>
      <c r="E364" s="166" t="s">
        <v>569</v>
      </c>
      <c r="F364" s="167" t="s">
        <v>570</v>
      </c>
      <c r="G364" s="168" t="s">
        <v>559</v>
      </c>
      <c r="H364" s="169">
        <v>1</v>
      </c>
      <c r="I364" s="170"/>
      <c r="J364" s="171">
        <f>ROUND(I364*H364,2)</f>
        <v>0</v>
      </c>
      <c r="K364" s="172"/>
      <c r="L364" s="38"/>
      <c r="M364" s="173" t="s">
        <v>3</v>
      </c>
      <c r="N364" s="174" t="s">
        <v>43</v>
      </c>
      <c r="O364" s="71"/>
      <c r="P364" s="175">
        <f>O364*H364</f>
        <v>0</v>
      </c>
      <c r="Q364" s="175">
        <v>0</v>
      </c>
      <c r="R364" s="175">
        <f>Q364*H364</f>
        <v>0</v>
      </c>
      <c r="S364" s="175">
        <v>0</v>
      </c>
      <c r="T364" s="17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77" t="s">
        <v>560</v>
      </c>
      <c r="AT364" s="177" t="s">
        <v>131</v>
      </c>
      <c r="AU364" s="177" t="s">
        <v>82</v>
      </c>
      <c r="AY364" s="18" t="s">
        <v>128</v>
      </c>
      <c r="BE364" s="178">
        <f>IF(N364="základní",J364,0)</f>
        <v>0</v>
      </c>
      <c r="BF364" s="178">
        <f>IF(N364="snížená",J364,0)</f>
        <v>0</v>
      </c>
      <c r="BG364" s="178">
        <f>IF(N364="zákl. přenesená",J364,0)</f>
        <v>0</v>
      </c>
      <c r="BH364" s="178">
        <f>IF(N364="sníž. přenesená",J364,0)</f>
        <v>0</v>
      </c>
      <c r="BI364" s="178">
        <f>IF(N364="nulová",J364,0)</f>
        <v>0</v>
      </c>
      <c r="BJ364" s="18" t="s">
        <v>80</v>
      </c>
      <c r="BK364" s="178">
        <f>ROUND(I364*H364,2)</f>
        <v>0</v>
      </c>
      <c r="BL364" s="18" t="s">
        <v>560</v>
      </c>
      <c r="BM364" s="177" t="s">
        <v>571</v>
      </c>
    </row>
    <row r="365" spans="1:47" s="2" customFormat="1" ht="12">
      <c r="A365" s="37"/>
      <c r="B365" s="38"/>
      <c r="C365" s="37"/>
      <c r="D365" s="179" t="s">
        <v>137</v>
      </c>
      <c r="E365" s="37"/>
      <c r="F365" s="180" t="s">
        <v>572</v>
      </c>
      <c r="G365" s="37"/>
      <c r="H365" s="37"/>
      <c r="I365" s="181"/>
      <c r="J365" s="37"/>
      <c r="K365" s="37"/>
      <c r="L365" s="38"/>
      <c r="M365" s="182"/>
      <c r="N365" s="183"/>
      <c r="O365" s="71"/>
      <c r="P365" s="71"/>
      <c r="Q365" s="71"/>
      <c r="R365" s="71"/>
      <c r="S365" s="71"/>
      <c r="T365" s="72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8" t="s">
        <v>137</v>
      </c>
      <c r="AU365" s="18" t="s">
        <v>82</v>
      </c>
    </row>
    <row r="366" spans="1:65" s="2" customFormat="1" ht="16.5" customHeight="1">
      <c r="A366" s="37"/>
      <c r="B366" s="164"/>
      <c r="C366" s="165" t="s">
        <v>573</v>
      </c>
      <c r="D366" s="165" t="s">
        <v>131</v>
      </c>
      <c r="E366" s="166" t="s">
        <v>574</v>
      </c>
      <c r="F366" s="167" t="s">
        <v>575</v>
      </c>
      <c r="G366" s="168" t="s">
        <v>559</v>
      </c>
      <c r="H366" s="169">
        <v>1</v>
      </c>
      <c r="I366" s="170"/>
      <c r="J366" s="171">
        <f>ROUND(I366*H366,2)</f>
        <v>0</v>
      </c>
      <c r="K366" s="172"/>
      <c r="L366" s="38"/>
      <c r="M366" s="173" t="s">
        <v>3</v>
      </c>
      <c r="N366" s="174" t="s">
        <v>43</v>
      </c>
      <c r="O366" s="71"/>
      <c r="P366" s="175">
        <f>O366*H366</f>
        <v>0</v>
      </c>
      <c r="Q366" s="175">
        <v>0</v>
      </c>
      <c r="R366" s="175">
        <f>Q366*H366</f>
        <v>0</v>
      </c>
      <c r="S366" s="175">
        <v>0</v>
      </c>
      <c r="T366" s="17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77" t="s">
        <v>560</v>
      </c>
      <c r="AT366" s="177" t="s">
        <v>131</v>
      </c>
      <c r="AU366" s="177" t="s">
        <v>82</v>
      </c>
      <c r="AY366" s="18" t="s">
        <v>128</v>
      </c>
      <c r="BE366" s="178">
        <f>IF(N366="základní",J366,0)</f>
        <v>0</v>
      </c>
      <c r="BF366" s="178">
        <f>IF(N366="snížená",J366,0)</f>
        <v>0</v>
      </c>
      <c r="BG366" s="178">
        <f>IF(N366="zákl. přenesená",J366,0)</f>
        <v>0</v>
      </c>
      <c r="BH366" s="178">
        <f>IF(N366="sníž. přenesená",J366,0)</f>
        <v>0</v>
      </c>
      <c r="BI366" s="178">
        <f>IF(N366="nulová",J366,0)</f>
        <v>0</v>
      </c>
      <c r="BJ366" s="18" t="s">
        <v>80</v>
      </c>
      <c r="BK366" s="178">
        <f>ROUND(I366*H366,2)</f>
        <v>0</v>
      </c>
      <c r="BL366" s="18" t="s">
        <v>560</v>
      </c>
      <c r="BM366" s="177" t="s">
        <v>576</v>
      </c>
    </row>
    <row r="367" spans="1:47" s="2" customFormat="1" ht="12">
      <c r="A367" s="37"/>
      <c r="B367" s="38"/>
      <c r="C367" s="37"/>
      <c r="D367" s="179" t="s">
        <v>137</v>
      </c>
      <c r="E367" s="37"/>
      <c r="F367" s="180" t="s">
        <v>577</v>
      </c>
      <c r="G367" s="37"/>
      <c r="H367" s="37"/>
      <c r="I367" s="181"/>
      <c r="J367" s="37"/>
      <c r="K367" s="37"/>
      <c r="L367" s="38"/>
      <c r="M367" s="182"/>
      <c r="N367" s="183"/>
      <c r="O367" s="71"/>
      <c r="P367" s="71"/>
      <c r="Q367" s="71"/>
      <c r="R367" s="71"/>
      <c r="S367" s="71"/>
      <c r="T367" s="72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8" t="s">
        <v>137</v>
      </c>
      <c r="AU367" s="18" t="s">
        <v>82</v>
      </c>
    </row>
    <row r="368" spans="1:65" s="2" customFormat="1" ht="16.5" customHeight="1">
      <c r="A368" s="37"/>
      <c r="B368" s="164"/>
      <c r="C368" s="165" t="s">
        <v>578</v>
      </c>
      <c r="D368" s="165" t="s">
        <v>131</v>
      </c>
      <c r="E368" s="166" t="s">
        <v>579</v>
      </c>
      <c r="F368" s="167" t="s">
        <v>580</v>
      </c>
      <c r="G368" s="168" t="s">
        <v>559</v>
      </c>
      <c r="H368" s="169">
        <v>1</v>
      </c>
      <c r="I368" s="170"/>
      <c r="J368" s="171">
        <f>ROUND(I368*H368,2)</f>
        <v>0</v>
      </c>
      <c r="K368" s="172"/>
      <c r="L368" s="38"/>
      <c r="M368" s="173" t="s">
        <v>3</v>
      </c>
      <c r="N368" s="174" t="s">
        <v>43</v>
      </c>
      <c r="O368" s="71"/>
      <c r="P368" s="175">
        <f>O368*H368</f>
        <v>0</v>
      </c>
      <c r="Q368" s="175">
        <v>0</v>
      </c>
      <c r="R368" s="175">
        <f>Q368*H368</f>
        <v>0</v>
      </c>
      <c r="S368" s="175">
        <v>0</v>
      </c>
      <c r="T368" s="17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77" t="s">
        <v>560</v>
      </c>
      <c r="AT368" s="177" t="s">
        <v>131</v>
      </c>
      <c r="AU368" s="177" t="s">
        <v>82</v>
      </c>
      <c r="AY368" s="18" t="s">
        <v>128</v>
      </c>
      <c r="BE368" s="178">
        <f>IF(N368="základní",J368,0)</f>
        <v>0</v>
      </c>
      <c r="BF368" s="178">
        <f>IF(N368="snížená",J368,0)</f>
        <v>0</v>
      </c>
      <c r="BG368" s="178">
        <f>IF(N368="zákl. přenesená",J368,0)</f>
        <v>0</v>
      </c>
      <c r="BH368" s="178">
        <f>IF(N368="sníž. přenesená",J368,0)</f>
        <v>0</v>
      </c>
      <c r="BI368" s="178">
        <f>IF(N368="nulová",J368,0)</f>
        <v>0</v>
      </c>
      <c r="BJ368" s="18" t="s">
        <v>80</v>
      </c>
      <c r="BK368" s="178">
        <f>ROUND(I368*H368,2)</f>
        <v>0</v>
      </c>
      <c r="BL368" s="18" t="s">
        <v>560</v>
      </c>
      <c r="BM368" s="177" t="s">
        <v>581</v>
      </c>
    </row>
    <row r="369" spans="1:47" s="2" customFormat="1" ht="12">
      <c r="A369" s="37"/>
      <c r="B369" s="38"/>
      <c r="C369" s="37"/>
      <c r="D369" s="179" t="s">
        <v>137</v>
      </c>
      <c r="E369" s="37"/>
      <c r="F369" s="180" t="s">
        <v>582</v>
      </c>
      <c r="G369" s="37"/>
      <c r="H369" s="37"/>
      <c r="I369" s="181"/>
      <c r="J369" s="37"/>
      <c r="K369" s="37"/>
      <c r="L369" s="38"/>
      <c r="M369" s="182"/>
      <c r="N369" s="183"/>
      <c r="O369" s="71"/>
      <c r="P369" s="71"/>
      <c r="Q369" s="71"/>
      <c r="R369" s="71"/>
      <c r="S369" s="71"/>
      <c r="T369" s="72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8" t="s">
        <v>137</v>
      </c>
      <c r="AU369" s="18" t="s">
        <v>82</v>
      </c>
    </row>
    <row r="370" spans="1:65" s="2" customFormat="1" ht="16.5" customHeight="1">
      <c r="A370" s="37"/>
      <c r="B370" s="164"/>
      <c r="C370" s="165" t="s">
        <v>583</v>
      </c>
      <c r="D370" s="165" t="s">
        <v>131</v>
      </c>
      <c r="E370" s="166" t="s">
        <v>584</v>
      </c>
      <c r="F370" s="167" t="s">
        <v>585</v>
      </c>
      <c r="G370" s="168" t="s">
        <v>559</v>
      </c>
      <c r="H370" s="169">
        <v>1</v>
      </c>
      <c r="I370" s="170"/>
      <c r="J370" s="171">
        <f>ROUND(I370*H370,2)</f>
        <v>0</v>
      </c>
      <c r="K370" s="172"/>
      <c r="L370" s="38"/>
      <c r="M370" s="173" t="s">
        <v>3</v>
      </c>
      <c r="N370" s="174" t="s">
        <v>43</v>
      </c>
      <c r="O370" s="71"/>
      <c r="P370" s="175">
        <f>O370*H370</f>
        <v>0</v>
      </c>
      <c r="Q370" s="175">
        <v>0</v>
      </c>
      <c r="R370" s="175">
        <f>Q370*H370</f>
        <v>0</v>
      </c>
      <c r="S370" s="175">
        <v>0</v>
      </c>
      <c r="T370" s="17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77" t="s">
        <v>560</v>
      </c>
      <c r="AT370" s="177" t="s">
        <v>131</v>
      </c>
      <c r="AU370" s="177" t="s">
        <v>82</v>
      </c>
      <c r="AY370" s="18" t="s">
        <v>128</v>
      </c>
      <c r="BE370" s="178">
        <f>IF(N370="základní",J370,0)</f>
        <v>0</v>
      </c>
      <c r="BF370" s="178">
        <f>IF(N370="snížená",J370,0)</f>
        <v>0</v>
      </c>
      <c r="BG370" s="178">
        <f>IF(N370="zákl. přenesená",J370,0)</f>
        <v>0</v>
      </c>
      <c r="BH370" s="178">
        <f>IF(N370="sníž. přenesená",J370,0)</f>
        <v>0</v>
      </c>
      <c r="BI370" s="178">
        <f>IF(N370="nulová",J370,0)</f>
        <v>0</v>
      </c>
      <c r="BJ370" s="18" t="s">
        <v>80</v>
      </c>
      <c r="BK370" s="178">
        <f>ROUND(I370*H370,2)</f>
        <v>0</v>
      </c>
      <c r="BL370" s="18" t="s">
        <v>560</v>
      </c>
      <c r="BM370" s="177" t="s">
        <v>586</v>
      </c>
    </row>
    <row r="371" spans="1:47" s="2" customFormat="1" ht="12">
      <c r="A371" s="37"/>
      <c r="B371" s="38"/>
      <c r="C371" s="37"/>
      <c r="D371" s="179" t="s">
        <v>137</v>
      </c>
      <c r="E371" s="37"/>
      <c r="F371" s="180" t="s">
        <v>587</v>
      </c>
      <c r="G371" s="37"/>
      <c r="H371" s="37"/>
      <c r="I371" s="181"/>
      <c r="J371" s="37"/>
      <c r="K371" s="37"/>
      <c r="L371" s="38"/>
      <c r="M371" s="182"/>
      <c r="N371" s="183"/>
      <c r="O371" s="71"/>
      <c r="P371" s="71"/>
      <c r="Q371" s="71"/>
      <c r="R371" s="71"/>
      <c r="S371" s="71"/>
      <c r="T371" s="72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8" t="s">
        <v>137</v>
      </c>
      <c r="AU371" s="18" t="s">
        <v>82</v>
      </c>
    </row>
    <row r="372" spans="1:65" s="2" customFormat="1" ht="16.5" customHeight="1">
      <c r="A372" s="37"/>
      <c r="B372" s="164"/>
      <c r="C372" s="165" t="s">
        <v>588</v>
      </c>
      <c r="D372" s="165" t="s">
        <v>131</v>
      </c>
      <c r="E372" s="166" t="s">
        <v>589</v>
      </c>
      <c r="F372" s="167" t="s">
        <v>590</v>
      </c>
      <c r="G372" s="168" t="s">
        <v>559</v>
      </c>
      <c r="H372" s="169">
        <v>1</v>
      </c>
      <c r="I372" s="170"/>
      <c r="J372" s="171">
        <f>ROUND(I372*H372,2)</f>
        <v>0</v>
      </c>
      <c r="K372" s="172"/>
      <c r="L372" s="38"/>
      <c r="M372" s="173" t="s">
        <v>3</v>
      </c>
      <c r="N372" s="174" t="s">
        <v>43</v>
      </c>
      <c r="O372" s="71"/>
      <c r="P372" s="175">
        <f>O372*H372</f>
        <v>0</v>
      </c>
      <c r="Q372" s="175">
        <v>0</v>
      </c>
      <c r="R372" s="175">
        <f>Q372*H372</f>
        <v>0</v>
      </c>
      <c r="S372" s="175">
        <v>0</v>
      </c>
      <c r="T372" s="17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77" t="s">
        <v>560</v>
      </c>
      <c r="AT372" s="177" t="s">
        <v>131</v>
      </c>
      <c r="AU372" s="177" t="s">
        <v>82</v>
      </c>
      <c r="AY372" s="18" t="s">
        <v>128</v>
      </c>
      <c r="BE372" s="178">
        <f>IF(N372="základní",J372,0)</f>
        <v>0</v>
      </c>
      <c r="BF372" s="178">
        <f>IF(N372="snížená",J372,0)</f>
        <v>0</v>
      </c>
      <c r="BG372" s="178">
        <f>IF(N372="zákl. přenesená",J372,0)</f>
        <v>0</v>
      </c>
      <c r="BH372" s="178">
        <f>IF(N372="sníž. přenesená",J372,0)</f>
        <v>0</v>
      </c>
      <c r="BI372" s="178">
        <f>IF(N372="nulová",J372,0)</f>
        <v>0</v>
      </c>
      <c r="BJ372" s="18" t="s">
        <v>80</v>
      </c>
      <c r="BK372" s="178">
        <f>ROUND(I372*H372,2)</f>
        <v>0</v>
      </c>
      <c r="BL372" s="18" t="s">
        <v>560</v>
      </c>
      <c r="BM372" s="177" t="s">
        <v>591</v>
      </c>
    </row>
    <row r="373" spans="1:47" s="2" customFormat="1" ht="12">
      <c r="A373" s="37"/>
      <c r="B373" s="38"/>
      <c r="C373" s="37"/>
      <c r="D373" s="179" t="s">
        <v>137</v>
      </c>
      <c r="E373" s="37"/>
      <c r="F373" s="180" t="s">
        <v>592</v>
      </c>
      <c r="G373" s="37"/>
      <c r="H373" s="37"/>
      <c r="I373" s="181"/>
      <c r="J373" s="37"/>
      <c r="K373" s="37"/>
      <c r="L373" s="38"/>
      <c r="M373" s="182"/>
      <c r="N373" s="183"/>
      <c r="O373" s="71"/>
      <c r="P373" s="71"/>
      <c r="Q373" s="71"/>
      <c r="R373" s="71"/>
      <c r="S373" s="71"/>
      <c r="T373" s="72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8" t="s">
        <v>137</v>
      </c>
      <c r="AU373" s="18" t="s">
        <v>82</v>
      </c>
    </row>
    <row r="374" spans="1:65" s="2" customFormat="1" ht="16.5" customHeight="1">
      <c r="A374" s="37"/>
      <c r="B374" s="164"/>
      <c r="C374" s="165" t="s">
        <v>593</v>
      </c>
      <c r="D374" s="165" t="s">
        <v>131</v>
      </c>
      <c r="E374" s="166" t="s">
        <v>594</v>
      </c>
      <c r="F374" s="167" t="s">
        <v>595</v>
      </c>
      <c r="G374" s="168" t="s">
        <v>559</v>
      </c>
      <c r="H374" s="169">
        <v>1</v>
      </c>
      <c r="I374" s="170"/>
      <c r="J374" s="171">
        <f>ROUND(I374*H374,2)</f>
        <v>0</v>
      </c>
      <c r="K374" s="172"/>
      <c r="L374" s="38"/>
      <c r="M374" s="173" t="s">
        <v>3</v>
      </c>
      <c r="N374" s="174" t="s">
        <v>43</v>
      </c>
      <c r="O374" s="71"/>
      <c r="P374" s="175">
        <f>O374*H374</f>
        <v>0</v>
      </c>
      <c r="Q374" s="175">
        <v>0</v>
      </c>
      <c r="R374" s="175">
        <f>Q374*H374</f>
        <v>0</v>
      </c>
      <c r="S374" s="175">
        <v>0</v>
      </c>
      <c r="T374" s="176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77" t="s">
        <v>560</v>
      </c>
      <c r="AT374" s="177" t="s">
        <v>131</v>
      </c>
      <c r="AU374" s="177" t="s">
        <v>82</v>
      </c>
      <c r="AY374" s="18" t="s">
        <v>128</v>
      </c>
      <c r="BE374" s="178">
        <f>IF(N374="základní",J374,0)</f>
        <v>0</v>
      </c>
      <c r="BF374" s="178">
        <f>IF(N374="snížená",J374,0)</f>
        <v>0</v>
      </c>
      <c r="BG374" s="178">
        <f>IF(N374="zákl. přenesená",J374,0)</f>
        <v>0</v>
      </c>
      <c r="BH374" s="178">
        <f>IF(N374="sníž. přenesená",J374,0)</f>
        <v>0</v>
      </c>
      <c r="BI374" s="178">
        <f>IF(N374="nulová",J374,0)</f>
        <v>0</v>
      </c>
      <c r="BJ374" s="18" t="s">
        <v>80</v>
      </c>
      <c r="BK374" s="178">
        <f>ROUND(I374*H374,2)</f>
        <v>0</v>
      </c>
      <c r="BL374" s="18" t="s">
        <v>560</v>
      </c>
      <c r="BM374" s="177" t="s">
        <v>596</v>
      </c>
    </row>
    <row r="375" spans="1:47" s="2" customFormat="1" ht="12">
      <c r="A375" s="37"/>
      <c r="B375" s="38"/>
      <c r="C375" s="37"/>
      <c r="D375" s="179" t="s">
        <v>137</v>
      </c>
      <c r="E375" s="37"/>
      <c r="F375" s="180" t="s">
        <v>597</v>
      </c>
      <c r="G375" s="37"/>
      <c r="H375" s="37"/>
      <c r="I375" s="181"/>
      <c r="J375" s="37"/>
      <c r="K375" s="37"/>
      <c r="L375" s="38"/>
      <c r="M375" s="182"/>
      <c r="N375" s="183"/>
      <c r="O375" s="71"/>
      <c r="P375" s="71"/>
      <c r="Q375" s="71"/>
      <c r="R375" s="71"/>
      <c r="S375" s="71"/>
      <c r="T375" s="72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8" t="s">
        <v>137</v>
      </c>
      <c r="AU375" s="18" t="s">
        <v>82</v>
      </c>
    </row>
    <row r="376" spans="1:65" s="2" customFormat="1" ht="16.5" customHeight="1">
      <c r="A376" s="37"/>
      <c r="B376" s="164"/>
      <c r="C376" s="165" t="s">
        <v>598</v>
      </c>
      <c r="D376" s="165" t="s">
        <v>131</v>
      </c>
      <c r="E376" s="166" t="s">
        <v>599</v>
      </c>
      <c r="F376" s="167" t="s">
        <v>600</v>
      </c>
      <c r="G376" s="168" t="s">
        <v>559</v>
      </c>
      <c r="H376" s="169">
        <v>1</v>
      </c>
      <c r="I376" s="170"/>
      <c r="J376" s="171">
        <f>ROUND(I376*H376,2)</f>
        <v>0</v>
      </c>
      <c r="K376" s="172"/>
      <c r="L376" s="38"/>
      <c r="M376" s="173" t="s">
        <v>3</v>
      </c>
      <c r="N376" s="174" t="s">
        <v>43</v>
      </c>
      <c r="O376" s="71"/>
      <c r="P376" s="175">
        <f>O376*H376</f>
        <v>0</v>
      </c>
      <c r="Q376" s="175">
        <v>0</v>
      </c>
      <c r="R376" s="175">
        <f>Q376*H376</f>
        <v>0</v>
      </c>
      <c r="S376" s="175">
        <v>0</v>
      </c>
      <c r="T376" s="17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77" t="s">
        <v>560</v>
      </c>
      <c r="AT376" s="177" t="s">
        <v>131</v>
      </c>
      <c r="AU376" s="177" t="s">
        <v>82</v>
      </c>
      <c r="AY376" s="18" t="s">
        <v>128</v>
      </c>
      <c r="BE376" s="178">
        <f>IF(N376="základní",J376,0)</f>
        <v>0</v>
      </c>
      <c r="BF376" s="178">
        <f>IF(N376="snížená",J376,0)</f>
        <v>0</v>
      </c>
      <c r="BG376" s="178">
        <f>IF(N376="zákl. přenesená",J376,0)</f>
        <v>0</v>
      </c>
      <c r="BH376" s="178">
        <f>IF(N376="sníž. přenesená",J376,0)</f>
        <v>0</v>
      </c>
      <c r="BI376" s="178">
        <f>IF(N376="nulová",J376,0)</f>
        <v>0</v>
      </c>
      <c r="BJ376" s="18" t="s">
        <v>80</v>
      </c>
      <c r="BK376" s="178">
        <f>ROUND(I376*H376,2)</f>
        <v>0</v>
      </c>
      <c r="BL376" s="18" t="s">
        <v>560</v>
      </c>
      <c r="BM376" s="177" t="s">
        <v>601</v>
      </c>
    </row>
    <row r="377" spans="1:47" s="2" customFormat="1" ht="12">
      <c r="A377" s="37"/>
      <c r="B377" s="38"/>
      <c r="C377" s="37"/>
      <c r="D377" s="179" t="s">
        <v>137</v>
      </c>
      <c r="E377" s="37"/>
      <c r="F377" s="180" t="s">
        <v>602</v>
      </c>
      <c r="G377" s="37"/>
      <c r="H377" s="37"/>
      <c r="I377" s="181"/>
      <c r="J377" s="37"/>
      <c r="K377" s="37"/>
      <c r="L377" s="38"/>
      <c r="M377" s="182"/>
      <c r="N377" s="183"/>
      <c r="O377" s="71"/>
      <c r="P377" s="71"/>
      <c r="Q377" s="71"/>
      <c r="R377" s="71"/>
      <c r="S377" s="71"/>
      <c r="T377" s="72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8" t="s">
        <v>137</v>
      </c>
      <c r="AU377" s="18" t="s">
        <v>82</v>
      </c>
    </row>
    <row r="378" spans="1:63" s="12" customFormat="1" ht="22.8" customHeight="1">
      <c r="A378" s="12"/>
      <c r="B378" s="151"/>
      <c r="C378" s="12"/>
      <c r="D378" s="152" t="s">
        <v>71</v>
      </c>
      <c r="E378" s="162" t="s">
        <v>603</v>
      </c>
      <c r="F378" s="162" t="s">
        <v>604</v>
      </c>
      <c r="G378" s="12"/>
      <c r="H378" s="12"/>
      <c r="I378" s="154"/>
      <c r="J378" s="163">
        <f>BK378</f>
        <v>0</v>
      </c>
      <c r="K378" s="12"/>
      <c r="L378" s="151"/>
      <c r="M378" s="156"/>
      <c r="N378" s="157"/>
      <c r="O378" s="157"/>
      <c r="P378" s="158">
        <f>SUM(P379:P385)</f>
        <v>0</v>
      </c>
      <c r="Q378" s="157"/>
      <c r="R378" s="158">
        <f>SUM(R379:R385)</f>
        <v>0</v>
      </c>
      <c r="S378" s="157"/>
      <c r="T378" s="159">
        <f>SUM(T379:T385)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152" t="s">
        <v>154</v>
      </c>
      <c r="AT378" s="160" t="s">
        <v>71</v>
      </c>
      <c r="AU378" s="160" t="s">
        <v>80</v>
      </c>
      <c r="AY378" s="152" t="s">
        <v>128</v>
      </c>
      <c r="BK378" s="161">
        <f>SUM(BK379:BK385)</f>
        <v>0</v>
      </c>
    </row>
    <row r="379" spans="1:65" s="2" customFormat="1" ht="16.5" customHeight="1">
      <c r="A379" s="37"/>
      <c r="B379" s="164"/>
      <c r="C379" s="165" t="s">
        <v>605</v>
      </c>
      <c r="D379" s="165" t="s">
        <v>131</v>
      </c>
      <c r="E379" s="166" t="s">
        <v>606</v>
      </c>
      <c r="F379" s="167" t="s">
        <v>607</v>
      </c>
      <c r="G379" s="168" t="s">
        <v>559</v>
      </c>
      <c r="H379" s="169">
        <v>1</v>
      </c>
      <c r="I379" s="170"/>
      <c r="J379" s="171">
        <f>ROUND(I379*H379,2)</f>
        <v>0</v>
      </c>
      <c r="K379" s="172"/>
      <c r="L379" s="38"/>
      <c r="M379" s="173" t="s">
        <v>3</v>
      </c>
      <c r="N379" s="174" t="s">
        <v>43</v>
      </c>
      <c r="O379" s="71"/>
      <c r="P379" s="175">
        <f>O379*H379</f>
        <v>0</v>
      </c>
      <c r="Q379" s="175">
        <v>0</v>
      </c>
      <c r="R379" s="175">
        <f>Q379*H379</f>
        <v>0</v>
      </c>
      <c r="S379" s="175">
        <v>0</v>
      </c>
      <c r="T379" s="17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77" t="s">
        <v>560</v>
      </c>
      <c r="AT379" s="177" t="s">
        <v>131</v>
      </c>
      <c r="AU379" s="177" t="s">
        <v>82</v>
      </c>
      <c r="AY379" s="18" t="s">
        <v>128</v>
      </c>
      <c r="BE379" s="178">
        <f>IF(N379="základní",J379,0)</f>
        <v>0</v>
      </c>
      <c r="BF379" s="178">
        <f>IF(N379="snížená",J379,0)</f>
        <v>0</v>
      </c>
      <c r="BG379" s="178">
        <f>IF(N379="zákl. přenesená",J379,0)</f>
        <v>0</v>
      </c>
      <c r="BH379" s="178">
        <f>IF(N379="sníž. přenesená",J379,0)</f>
        <v>0</v>
      </c>
      <c r="BI379" s="178">
        <f>IF(N379="nulová",J379,0)</f>
        <v>0</v>
      </c>
      <c r="BJ379" s="18" t="s">
        <v>80</v>
      </c>
      <c r="BK379" s="178">
        <f>ROUND(I379*H379,2)</f>
        <v>0</v>
      </c>
      <c r="BL379" s="18" t="s">
        <v>560</v>
      </c>
      <c r="BM379" s="177" t="s">
        <v>608</v>
      </c>
    </row>
    <row r="380" spans="1:47" s="2" customFormat="1" ht="12">
      <c r="A380" s="37"/>
      <c r="B380" s="38"/>
      <c r="C380" s="37"/>
      <c r="D380" s="179" t="s">
        <v>137</v>
      </c>
      <c r="E380" s="37"/>
      <c r="F380" s="180" t="s">
        <v>609</v>
      </c>
      <c r="G380" s="37"/>
      <c r="H380" s="37"/>
      <c r="I380" s="181"/>
      <c r="J380" s="37"/>
      <c r="K380" s="37"/>
      <c r="L380" s="38"/>
      <c r="M380" s="182"/>
      <c r="N380" s="183"/>
      <c r="O380" s="71"/>
      <c r="P380" s="71"/>
      <c r="Q380" s="71"/>
      <c r="R380" s="71"/>
      <c r="S380" s="71"/>
      <c r="T380" s="72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8" t="s">
        <v>137</v>
      </c>
      <c r="AU380" s="18" t="s">
        <v>82</v>
      </c>
    </row>
    <row r="381" spans="1:65" s="2" customFormat="1" ht="16.5" customHeight="1">
      <c r="A381" s="37"/>
      <c r="B381" s="164"/>
      <c r="C381" s="165" t="s">
        <v>610</v>
      </c>
      <c r="D381" s="165" t="s">
        <v>131</v>
      </c>
      <c r="E381" s="166" t="s">
        <v>611</v>
      </c>
      <c r="F381" s="167" t="s">
        <v>612</v>
      </c>
      <c r="G381" s="168" t="s">
        <v>559</v>
      </c>
      <c r="H381" s="169">
        <v>1</v>
      </c>
      <c r="I381" s="170"/>
      <c r="J381" s="171">
        <f>ROUND(I381*H381,2)</f>
        <v>0</v>
      </c>
      <c r="K381" s="172"/>
      <c r="L381" s="38"/>
      <c r="M381" s="173" t="s">
        <v>3</v>
      </c>
      <c r="N381" s="174" t="s">
        <v>43</v>
      </c>
      <c r="O381" s="71"/>
      <c r="P381" s="175">
        <f>O381*H381</f>
        <v>0</v>
      </c>
      <c r="Q381" s="175">
        <v>0</v>
      </c>
      <c r="R381" s="175">
        <f>Q381*H381</f>
        <v>0</v>
      </c>
      <c r="S381" s="175">
        <v>0</v>
      </c>
      <c r="T381" s="17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77" t="s">
        <v>560</v>
      </c>
      <c r="AT381" s="177" t="s">
        <v>131</v>
      </c>
      <c r="AU381" s="177" t="s">
        <v>82</v>
      </c>
      <c r="AY381" s="18" t="s">
        <v>128</v>
      </c>
      <c r="BE381" s="178">
        <f>IF(N381="základní",J381,0)</f>
        <v>0</v>
      </c>
      <c r="BF381" s="178">
        <f>IF(N381="snížená",J381,0)</f>
        <v>0</v>
      </c>
      <c r="BG381" s="178">
        <f>IF(N381="zákl. přenesená",J381,0)</f>
        <v>0</v>
      </c>
      <c r="BH381" s="178">
        <f>IF(N381="sníž. přenesená",J381,0)</f>
        <v>0</v>
      </c>
      <c r="BI381" s="178">
        <f>IF(N381="nulová",J381,0)</f>
        <v>0</v>
      </c>
      <c r="BJ381" s="18" t="s">
        <v>80</v>
      </c>
      <c r="BK381" s="178">
        <f>ROUND(I381*H381,2)</f>
        <v>0</v>
      </c>
      <c r="BL381" s="18" t="s">
        <v>560</v>
      </c>
      <c r="BM381" s="177" t="s">
        <v>613</v>
      </c>
    </row>
    <row r="382" spans="1:47" s="2" customFormat="1" ht="12">
      <c r="A382" s="37"/>
      <c r="B382" s="38"/>
      <c r="C382" s="37"/>
      <c r="D382" s="179" t="s">
        <v>137</v>
      </c>
      <c r="E382" s="37"/>
      <c r="F382" s="180" t="s">
        <v>614</v>
      </c>
      <c r="G382" s="37"/>
      <c r="H382" s="37"/>
      <c r="I382" s="181"/>
      <c r="J382" s="37"/>
      <c r="K382" s="37"/>
      <c r="L382" s="38"/>
      <c r="M382" s="182"/>
      <c r="N382" s="183"/>
      <c r="O382" s="71"/>
      <c r="P382" s="71"/>
      <c r="Q382" s="71"/>
      <c r="R382" s="71"/>
      <c r="S382" s="71"/>
      <c r="T382" s="72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8" t="s">
        <v>137</v>
      </c>
      <c r="AU382" s="18" t="s">
        <v>82</v>
      </c>
    </row>
    <row r="383" spans="1:47" s="2" customFormat="1" ht="12">
      <c r="A383" s="37"/>
      <c r="B383" s="38"/>
      <c r="C383" s="37"/>
      <c r="D383" s="185" t="s">
        <v>146</v>
      </c>
      <c r="E383" s="37"/>
      <c r="F383" s="204" t="s">
        <v>615</v>
      </c>
      <c r="G383" s="37"/>
      <c r="H383" s="37"/>
      <c r="I383" s="181"/>
      <c r="J383" s="37"/>
      <c r="K383" s="37"/>
      <c r="L383" s="38"/>
      <c r="M383" s="182"/>
      <c r="N383" s="183"/>
      <c r="O383" s="71"/>
      <c r="P383" s="71"/>
      <c r="Q383" s="71"/>
      <c r="R383" s="71"/>
      <c r="S383" s="71"/>
      <c r="T383" s="72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8" t="s">
        <v>146</v>
      </c>
      <c r="AU383" s="18" t="s">
        <v>82</v>
      </c>
    </row>
    <row r="384" spans="1:65" s="2" customFormat="1" ht="16.5" customHeight="1">
      <c r="A384" s="37"/>
      <c r="B384" s="164"/>
      <c r="C384" s="165" t="s">
        <v>616</v>
      </c>
      <c r="D384" s="165" t="s">
        <v>131</v>
      </c>
      <c r="E384" s="166" t="s">
        <v>617</v>
      </c>
      <c r="F384" s="167" t="s">
        <v>612</v>
      </c>
      <c r="G384" s="168" t="s">
        <v>559</v>
      </c>
      <c r="H384" s="169">
        <v>1</v>
      </c>
      <c r="I384" s="170"/>
      <c r="J384" s="171">
        <f>ROUND(I384*H384,2)</f>
        <v>0</v>
      </c>
      <c r="K384" s="172"/>
      <c r="L384" s="38"/>
      <c r="M384" s="173" t="s">
        <v>3</v>
      </c>
      <c r="N384" s="174" t="s">
        <v>43</v>
      </c>
      <c r="O384" s="71"/>
      <c r="P384" s="175">
        <f>O384*H384</f>
        <v>0</v>
      </c>
      <c r="Q384" s="175">
        <v>0</v>
      </c>
      <c r="R384" s="175">
        <f>Q384*H384</f>
        <v>0</v>
      </c>
      <c r="S384" s="175">
        <v>0</v>
      </c>
      <c r="T384" s="176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77" t="s">
        <v>560</v>
      </c>
      <c r="AT384" s="177" t="s">
        <v>131</v>
      </c>
      <c r="AU384" s="177" t="s">
        <v>82</v>
      </c>
      <c r="AY384" s="18" t="s">
        <v>128</v>
      </c>
      <c r="BE384" s="178">
        <f>IF(N384="základní",J384,0)</f>
        <v>0</v>
      </c>
      <c r="BF384" s="178">
        <f>IF(N384="snížená",J384,0)</f>
        <v>0</v>
      </c>
      <c r="BG384" s="178">
        <f>IF(N384="zákl. přenesená",J384,0)</f>
        <v>0</v>
      </c>
      <c r="BH384" s="178">
        <f>IF(N384="sníž. přenesená",J384,0)</f>
        <v>0</v>
      </c>
      <c r="BI384" s="178">
        <f>IF(N384="nulová",J384,0)</f>
        <v>0</v>
      </c>
      <c r="BJ384" s="18" t="s">
        <v>80</v>
      </c>
      <c r="BK384" s="178">
        <f>ROUND(I384*H384,2)</f>
        <v>0</v>
      </c>
      <c r="BL384" s="18" t="s">
        <v>560</v>
      </c>
      <c r="BM384" s="177" t="s">
        <v>618</v>
      </c>
    </row>
    <row r="385" spans="1:47" s="2" customFormat="1" ht="12">
      <c r="A385" s="37"/>
      <c r="B385" s="38"/>
      <c r="C385" s="37"/>
      <c r="D385" s="185" t="s">
        <v>146</v>
      </c>
      <c r="E385" s="37"/>
      <c r="F385" s="204" t="s">
        <v>619</v>
      </c>
      <c r="G385" s="37"/>
      <c r="H385" s="37"/>
      <c r="I385" s="181"/>
      <c r="J385" s="37"/>
      <c r="K385" s="37"/>
      <c r="L385" s="38"/>
      <c r="M385" s="182"/>
      <c r="N385" s="183"/>
      <c r="O385" s="71"/>
      <c r="P385" s="71"/>
      <c r="Q385" s="71"/>
      <c r="R385" s="71"/>
      <c r="S385" s="71"/>
      <c r="T385" s="72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8" t="s">
        <v>146</v>
      </c>
      <c r="AU385" s="18" t="s">
        <v>82</v>
      </c>
    </row>
    <row r="386" spans="1:63" s="12" customFormat="1" ht="22.8" customHeight="1">
      <c r="A386" s="12"/>
      <c r="B386" s="151"/>
      <c r="C386" s="12"/>
      <c r="D386" s="152" t="s">
        <v>71</v>
      </c>
      <c r="E386" s="162" t="s">
        <v>620</v>
      </c>
      <c r="F386" s="162" t="s">
        <v>621</v>
      </c>
      <c r="G386" s="12"/>
      <c r="H386" s="12"/>
      <c r="I386" s="154"/>
      <c r="J386" s="163">
        <f>BK386</f>
        <v>0</v>
      </c>
      <c r="K386" s="12"/>
      <c r="L386" s="151"/>
      <c r="M386" s="156"/>
      <c r="N386" s="157"/>
      <c r="O386" s="157"/>
      <c r="P386" s="158">
        <f>SUM(P387:P394)</f>
        <v>0</v>
      </c>
      <c r="Q386" s="157"/>
      <c r="R386" s="158">
        <f>SUM(R387:R394)</f>
        <v>0</v>
      </c>
      <c r="S386" s="157"/>
      <c r="T386" s="159">
        <f>SUM(T387:T394)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152" t="s">
        <v>154</v>
      </c>
      <c r="AT386" s="160" t="s">
        <v>71</v>
      </c>
      <c r="AU386" s="160" t="s">
        <v>80</v>
      </c>
      <c r="AY386" s="152" t="s">
        <v>128</v>
      </c>
      <c r="BK386" s="161">
        <f>SUM(BK387:BK394)</f>
        <v>0</v>
      </c>
    </row>
    <row r="387" spans="1:65" s="2" customFormat="1" ht="16.5" customHeight="1">
      <c r="A387" s="37"/>
      <c r="B387" s="164"/>
      <c r="C387" s="165" t="s">
        <v>622</v>
      </c>
      <c r="D387" s="165" t="s">
        <v>131</v>
      </c>
      <c r="E387" s="166" t="s">
        <v>623</v>
      </c>
      <c r="F387" s="167" t="s">
        <v>624</v>
      </c>
      <c r="G387" s="168" t="s">
        <v>559</v>
      </c>
      <c r="H387" s="169">
        <v>1</v>
      </c>
      <c r="I387" s="170"/>
      <c r="J387" s="171">
        <f>ROUND(I387*H387,2)</f>
        <v>0</v>
      </c>
      <c r="K387" s="172"/>
      <c r="L387" s="38"/>
      <c r="M387" s="173" t="s">
        <v>3</v>
      </c>
      <c r="N387" s="174" t="s">
        <v>43</v>
      </c>
      <c r="O387" s="71"/>
      <c r="P387" s="175">
        <f>O387*H387</f>
        <v>0</v>
      </c>
      <c r="Q387" s="175">
        <v>0</v>
      </c>
      <c r="R387" s="175">
        <f>Q387*H387</f>
        <v>0</v>
      </c>
      <c r="S387" s="175">
        <v>0</v>
      </c>
      <c r="T387" s="17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77" t="s">
        <v>560</v>
      </c>
      <c r="AT387" s="177" t="s">
        <v>131</v>
      </c>
      <c r="AU387" s="177" t="s">
        <v>82</v>
      </c>
      <c r="AY387" s="18" t="s">
        <v>128</v>
      </c>
      <c r="BE387" s="178">
        <f>IF(N387="základní",J387,0)</f>
        <v>0</v>
      </c>
      <c r="BF387" s="178">
        <f>IF(N387="snížená",J387,0)</f>
        <v>0</v>
      </c>
      <c r="BG387" s="178">
        <f>IF(N387="zákl. přenesená",J387,0)</f>
        <v>0</v>
      </c>
      <c r="BH387" s="178">
        <f>IF(N387="sníž. přenesená",J387,0)</f>
        <v>0</v>
      </c>
      <c r="BI387" s="178">
        <f>IF(N387="nulová",J387,0)</f>
        <v>0</v>
      </c>
      <c r="BJ387" s="18" t="s">
        <v>80</v>
      </c>
      <c r="BK387" s="178">
        <f>ROUND(I387*H387,2)</f>
        <v>0</v>
      </c>
      <c r="BL387" s="18" t="s">
        <v>560</v>
      </c>
      <c r="BM387" s="177" t="s">
        <v>625</v>
      </c>
    </row>
    <row r="388" spans="1:47" s="2" customFormat="1" ht="12">
      <c r="A388" s="37"/>
      <c r="B388" s="38"/>
      <c r="C388" s="37"/>
      <c r="D388" s="179" t="s">
        <v>137</v>
      </c>
      <c r="E388" s="37"/>
      <c r="F388" s="180" t="s">
        <v>626</v>
      </c>
      <c r="G388" s="37"/>
      <c r="H388" s="37"/>
      <c r="I388" s="181"/>
      <c r="J388" s="37"/>
      <c r="K388" s="37"/>
      <c r="L388" s="38"/>
      <c r="M388" s="182"/>
      <c r="N388" s="183"/>
      <c r="O388" s="71"/>
      <c r="P388" s="71"/>
      <c r="Q388" s="71"/>
      <c r="R388" s="71"/>
      <c r="S388" s="71"/>
      <c r="T388" s="72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8" t="s">
        <v>137</v>
      </c>
      <c r="AU388" s="18" t="s">
        <v>82</v>
      </c>
    </row>
    <row r="389" spans="1:47" s="2" customFormat="1" ht="12">
      <c r="A389" s="37"/>
      <c r="B389" s="38"/>
      <c r="C389" s="37"/>
      <c r="D389" s="185" t="s">
        <v>146</v>
      </c>
      <c r="E389" s="37"/>
      <c r="F389" s="204" t="s">
        <v>627</v>
      </c>
      <c r="G389" s="37"/>
      <c r="H389" s="37"/>
      <c r="I389" s="181"/>
      <c r="J389" s="37"/>
      <c r="K389" s="37"/>
      <c r="L389" s="38"/>
      <c r="M389" s="182"/>
      <c r="N389" s="183"/>
      <c r="O389" s="71"/>
      <c r="P389" s="71"/>
      <c r="Q389" s="71"/>
      <c r="R389" s="71"/>
      <c r="S389" s="71"/>
      <c r="T389" s="72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8" t="s">
        <v>146</v>
      </c>
      <c r="AU389" s="18" t="s">
        <v>82</v>
      </c>
    </row>
    <row r="390" spans="1:65" s="2" customFormat="1" ht="16.5" customHeight="1">
      <c r="A390" s="37"/>
      <c r="B390" s="164"/>
      <c r="C390" s="165" t="s">
        <v>628</v>
      </c>
      <c r="D390" s="165" t="s">
        <v>131</v>
      </c>
      <c r="E390" s="166" t="s">
        <v>629</v>
      </c>
      <c r="F390" s="167" t="s">
        <v>630</v>
      </c>
      <c r="G390" s="168" t="s">
        <v>559</v>
      </c>
      <c r="H390" s="169">
        <v>1</v>
      </c>
      <c r="I390" s="170"/>
      <c r="J390" s="171">
        <f>ROUND(I390*H390,2)</f>
        <v>0</v>
      </c>
      <c r="K390" s="172"/>
      <c r="L390" s="38"/>
      <c r="M390" s="173" t="s">
        <v>3</v>
      </c>
      <c r="N390" s="174" t="s">
        <v>43</v>
      </c>
      <c r="O390" s="71"/>
      <c r="P390" s="175">
        <f>O390*H390</f>
        <v>0</v>
      </c>
      <c r="Q390" s="175">
        <v>0</v>
      </c>
      <c r="R390" s="175">
        <f>Q390*H390</f>
        <v>0</v>
      </c>
      <c r="S390" s="175">
        <v>0</v>
      </c>
      <c r="T390" s="176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77" t="s">
        <v>560</v>
      </c>
      <c r="AT390" s="177" t="s">
        <v>131</v>
      </c>
      <c r="AU390" s="177" t="s">
        <v>82</v>
      </c>
      <c r="AY390" s="18" t="s">
        <v>128</v>
      </c>
      <c r="BE390" s="178">
        <f>IF(N390="základní",J390,0)</f>
        <v>0</v>
      </c>
      <c r="BF390" s="178">
        <f>IF(N390="snížená",J390,0)</f>
        <v>0</v>
      </c>
      <c r="BG390" s="178">
        <f>IF(N390="zákl. přenesená",J390,0)</f>
        <v>0</v>
      </c>
      <c r="BH390" s="178">
        <f>IF(N390="sníž. přenesená",J390,0)</f>
        <v>0</v>
      </c>
      <c r="BI390" s="178">
        <f>IF(N390="nulová",J390,0)</f>
        <v>0</v>
      </c>
      <c r="BJ390" s="18" t="s">
        <v>80</v>
      </c>
      <c r="BK390" s="178">
        <f>ROUND(I390*H390,2)</f>
        <v>0</v>
      </c>
      <c r="BL390" s="18" t="s">
        <v>560</v>
      </c>
      <c r="BM390" s="177" t="s">
        <v>631</v>
      </c>
    </row>
    <row r="391" spans="1:47" s="2" customFormat="1" ht="12">
      <c r="A391" s="37"/>
      <c r="B391" s="38"/>
      <c r="C391" s="37"/>
      <c r="D391" s="185" t="s">
        <v>146</v>
      </c>
      <c r="E391" s="37"/>
      <c r="F391" s="204" t="s">
        <v>632</v>
      </c>
      <c r="G391" s="37"/>
      <c r="H391" s="37"/>
      <c r="I391" s="181"/>
      <c r="J391" s="37"/>
      <c r="K391" s="37"/>
      <c r="L391" s="38"/>
      <c r="M391" s="182"/>
      <c r="N391" s="183"/>
      <c r="O391" s="71"/>
      <c r="P391" s="71"/>
      <c r="Q391" s="71"/>
      <c r="R391" s="71"/>
      <c r="S391" s="71"/>
      <c r="T391" s="72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8" t="s">
        <v>146</v>
      </c>
      <c r="AU391" s="18" t="s">
        <v>82</v>
      </c>
    </row>
    <row r="392" spans="1:65" s="2" customFormat="1" ht="16.5" customHeight="1">
      <c r="A392" s="37"/>
      <c r="B392" s="164"/>
      <c r="C392" s="165" t="s">
        <v>633</v>
      </c>
      <c r="D392" s="165" t="s">
        <v>131</v>
      </c>
      <c r="E392" s="166" t="s">
        <v>634</v>
      </c>
      <c r="F392" s="167" t="s">
        <v>635</v>
      </c>
      <c r="G392" s="168" t="s">
        <v>559</v>
      </c>
      <c r="H392" s="169">
        <v>1</v>
      </c>
      <c r="I392" s="170"/>
      <c r="J392" s="171">
        <f>ROUND(I392*H392,2)</f>
        <v>0</v>
      </c>
      <c r="K392" s="172"/>
      <c r="L392" s="38"/>
      <c r="M392" s="173" t="s">
        <v>3</v>
      </c>
      <c r="N392" s="174" t="s">
        <v>43</v>
      </c>
      <c r="O392" s="71"/>
      <c r="P392" s="175">
        <f>O392*H392</f>
        <v>0</v>
      </c>
      <c r="Q392" s="175">
        <v>0</v>
      </c>
      <c r="R392" s="175">
        <f>Q392*H392</f>
        <v>0</v>
      </c>
      <c r="S392" s="175">
        <v>0</v>
      </c>
      <c r="T392" s="176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77" t="s">
        <v>560</v>
      </c>
      <c r="AT392" s="177" t="s">
        <v>131</v>
      </c>
      <c r="AU392" s="177" t="s">
        <v>82</v>
      </c>
      <c r="AY392" s="18" t="s">
        <v>128</v>
      </c>
      <c r="BE392" s="178">
        <f>IF(N392="základní",J392,0)</f>
        <v>0</v>
      </c>
      <c r="BF392" s="178">
        <f>IF(N392="snížená",J392,0)</f>
        <v>0</v>
      </c>
      <c r="BG392" s="178">
        <f>IF(N392="zákl. přenesená",J392,0)</f>
        <v>0</v>
      </c>
      <c r="BH392" s="178">
        <f>IF(N392="sníž. přenesená",J392,0)</f>
        <v>0</v>
      </c>
      <c r="BI392" s="178">
        <f>IF(N392="nulová",J392,0)</f>
        <v>0</v>
      </c>
      <c r="BJ392" s="18" t="s">
        <v>80</v>
      </c>
      <c r="BK392" s="178">
        <f>ROUND(I392*H392,2)</f>
        <v>0</v>
      </c>
      <c r="BL392" s="18" t="s">
        <v>560</v>
      </c>
      <c r="BM392" s="177" t="s">
        <v>636</v>
      </c>
    </row>
    <row r="393" spans="1:47" s="2" customFormat="1" ht="12">
      <c r="A393" s="37"/>
      <c r="B393" s="38"/>
      <c r="C393" s="37"/>
      <c r="D393" s="179" t="s">
        <v>137</v>
      </c>
      <c r="E393" s="37"/>
      <c r="F393" s="180" t="s">
        <v>637</v>
      </c>
      <c r="G393" s="37"/>
      <c r="H393" s="37"/>
      <c r="I393" s="181"/>
      <c r="J393" s="37"/>
      <c r="K393" s="37"/>
      <c r="L393" s="38"/>
      <c r="M393" s="182"/>
      <c r="N393" s="183"/>
      <c r="O393" s="71"/>
      <c r="P393" s="71"/>
      <c r="Q393" s="71"/>
      <c r="R393" s="71"/>
      <c r="S393" s="71"/>
      <c r="T393" s="72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8" t="s">
        <v>137</v>
      </c>
      <c r="AU393" s="18" t="s">
        <v>82</v>
      </c>
    </row>
    <row r="394" spans="1:47" s="2" customFormat="1" ht="12">
      <c r="A394" s="37"/>
      <c r="B394" s="38"/>
      <c r="C394" s="37"/>
      <c r="D394" s="185" t="s">
        <v>146</v>
      </c>
      <c r="E394" s="37"/>
      <c r="F394" s="204" t="s">
        <v>638</v>
      </c>
      <c r="G394" s="37"/>
      <c r="H394" s="37"/>
      <c r="I394" s="181"/>
      <c r="J394" s="37"/>
      <c r="K394" s="37"/>
      <c r="L394" s="38"/>
      <c r="M394" s="213"/>
      <c r="N394" s="214"/>
      <c r="O394" s="215"/>
      <c r="P394" s="215"/>
      <c r="Q394" s="215"/>
      <c r="R394" s="215"/>
      <c r="S394" s="215"/>
      <c r="T394" s="216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8" t="s">
        <v>146</v>
      </c>
      <c r="AU394" s="18" t="s">
        <v>82</v>
      </c>
    </row>
    <row r="395" spans="1:31" s="2" customFormat="1" ht="6.95" customHeight="1">
      <c r="A395" s="37"/>
      <c r="B395" s="54"/>
      <c r="C395" s="55"/>
      <c r="D395" s="55"/>
      <c r="E395" s="55"/>
      <c r="F395" s="55"/>
      <c r="G395" s="55"/>
      <c r="H395" s="55"/>
      <c r="I395" s="55"/>
      <c r="J395" s="55"/>
      <c r="K395" s="55"/>
      <c r="L395" s="38"/>
      <c r="M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</row>
  </sheetData>
  <autoFilter ref="C95:K394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2_01/349234841"/>
    <hyperlink ref="F114" r:id="rId2" display="https://podminky.urs.cz/item/CS_URS_2022_01/622131121"/>
    <hyperlink ref="F119" r:id="rId3" display="https://podminky.urs.cz/item/CS_URS_2022_01/622135011"/>
    <hyperlink ref="F124" r:id="rId4" display="https://podminky.urs.cz/item/CS_URS_2022_01/622142001"/>
    <hyperlink ref="F129" r:id="rId5" display="https://podminky.urs.cz/item/CS_URS_2022_01/622143004"/>
    <hyperlink ref="F151" r:id="rId6" display="https://podminky.urs.cz/item/CS_URS_2022_01/622151001"/>
    <hyperlink ref="F156" r:id="rId7" display="https://podminky.urs.cz/item/CS_URS_2022_01/622221031"/>
    <hyperlink ref="F161" r:id="rId8" display="https://podminky.urs.cz/item/CS_URS_2022_01/622221201"/>
    <hyperlink ref="F166" r:id="rId9" display="https://podminky.urs.cz/item/CS_URS_2022_01/622222001"/>
    <hyperlink ref="F177" r:id="rId10" display="https://podminky.urs.cz/item/CS_URS_2022_01/622251105"/>
    <hyperlink ref="F180" r:id="rId11" display="https://podminky.urs.cz/item/CS_URS_2022_01/622252001"/>
    <hyperlink ref="F185" r:id="rId12" display="https://podminky.urs.cz/item/CS_URS_2022_01/622511012"/>
    <hyperlink ref="F190" r:id="rId13" display="https://podminky.urs.cz/item/CS_URS_2022_01/629991011"/>
    <hyperlink ref="F198" r:id="rId14" display="https://podminky.urs.cz/item/CS_URS_2022_01/629995101"/>
    <hyperlink ref="F207" r:id="rId15" display="https://podminky.urs.cz/item/CS_URS_2022_01/941211112"/>
    <hyperlink ref="F210" r:id="rId16" display="https://podminky.urs.cz/item/CS_URS_2022_01/941211211"/>
    <hyperlink ref="F213" r:id="rId17" display="https://podminky.urs.cz/item/CS_URS_2022_01/941211812"/>
    <hyperlink ref="F216" r:id="rId18" display="https://podminky.urs.cz/item/CS_URS_2022_01/944511111"/>
    <hyperlink ref="F219" r:id="rId19" display="https://podminky.urs.cz/item/CS_URS_2022_01/944511211"/>
    <hyperlink ref="F222" r:id="rId20" display="https://podminky.urs.cz/item/CS_URS_2022_01/944711112"/>
    <hyperlink ref="F225" r:id="rId21" display="https://podminky.urs.cz/item/CS_URS_2022_01/944711212"/>
    <hyperlink ref="F228" r:id="rId22" display="https://podminky.urs.cz/item/CS_URS_2022_01/944711812"/>
    <hyperlink ref="F231" r:id="rId23" display="https://podminky.urs.cz/item/CS_URS_2022_01/965046111"/>
    <hyperlink ref="F234" r:id="rId24" display="https://podminky.urs.cz/item/CS_URS_2022_01/966032911R"/>
    <hyperlink ref="F238" r:id="rId25" display="https://podminky.urs.cz/item/CS_URS_2022_01/978015331"/>
    <hyperlink ref="F240" r:id="rId26" display="https://podminky.urs.cz/item/CS_URS_2022_01/985131211"/>
    <hyperlink ref="F247" r:id="rId27" display="https://podminky.urs.cz/item/CS_URS_2022_01/985142111"/>
    <hyperlink ref="F254" r:id="rId28" display="https://podminky.urs.cz/item/CS_URS_2022_01/985231112"/>
    <hyperlink ref="F261" r:id="rId29" display="https://podminky.urs.cz/item/CS_URS_2022_01/985231192"/>
    <hyperlink ref="F263" r:id="rId30" display="https://podminky.urs.cz/item/CS_URS_2022_01/985233121"/>
    <hyperlink ref="F266" r:id="rId31" display="https://podminky.urs.cz/item/CS_URS_2022_01/997013114"/>
    <hyperlink ref="F268" r:id="rId32" display="https://podminky.urs.cz/item/CS_URS_2022_01/997013501"/>
    <hyperlink ref="F270" r:id="rId33" display="https://podminky.urs.cz/item/CS_URS_2022_01/997013509"/>
    <hyperlink ref="F274" r:id="rId34" display="https://podminky.urs.cz/item/CS_URS_2022_01/998011003"/>
    <hyperlink ref="F276" r:id="rId35" display="https://podminky.urs.cz/item/CS_URS_2022_01/998011018"/>
    <hyperlink ref="F278" r:id="rId36" display="https://podminky.urs.cz/item/CS_URS_2022_01/998011019"/>
    <hyperlink ref="F282" r:id="rId37" display="https://podminky.urs.cz/item/CS_URS_2022_01/764002811"/>
    <hyperlink ref="F285" r:id="rId38" display="https://podminky.urs.cz/item/CS_URS_2022_01/764002851"/>
    <hyperlink ref="F288" r:id="rId39" display="https://podminky.urs.cz/item/CS_URS_2022_01/764011611"/>
    <hyperlink ref="F291" r:id="rId40" display="https://podminky.urs.cz/item/CS_URS_2022_01/764011614"/>
    <hyperlink ref="F294" r:id="rId41" display="https://podminky.urs.cz/item/CS_URS_2022_01/764212662"/>
    <hyperlink ref="F300" r:id="rId42" display="https://podminky.urs.cz/item/CS_URS_2022_01/764216605"/>
    <hyperlink ref="F303" r:id="rId43" display="https://podminky.urs.cz/item/CS_URS_2022_01/998764103"/>
    <hyperlink ref="F306" r:id="rId44" display="https://podminky.urs.cz/item/CS_URS_2022_01/767812611"/>
    <hyperlink ref="F308" r:id="rId45" display="https://podminky.urs.cz/item/CS_URS_2022_01/767812851"/>
    <hyperlink ref="F310" r:id="rId46" display="https://podminky.urs.cz/item/CS_URS_2022_01/998767103"/>
    <hyperlink ref="F313" r:id="rId47" display="https://podminky.urs.cz/item/CS_URS_2022_01/782991111"/>
    <hyperlink ref="F320" r:id="rId48" display="https://podminky.urs.cz/item/CS_URS_2022_01/782991422"/>
    <hyperlink ref="F323" r:id="rId49" display="https://podminky.urs.cz/item/CS_URS_2022_01/998782103"/>
    <hyperlink ref="F326" r:id="rId50" display="https://podminky.urs.cz/item/CS_URS_2022_01/783901453"/>
    <hyperlink ref="F329" r:id="rId51" display="https://podminky.urs.cz/item/CS_URS_2022_01/783901551"/>
    <hyperlink ref="F332" r:id="rId52" display="https://podminky.urs.cz/item/CS_URS_2022_01/783906857"/>
    <hyperlink ref="F336" r:id="rId53" display="https://podminky.urs.cz/item/CS_URS_2022_01/783906861"/>
    <hyperlink ref="F340" r:id="rId54" display="https://podminky.urs.cz/item/CS_URS_2022_01/783932153"/>
    <hyperlink ref="F344" r:id="rId55" display="https://podminky.urs.cz/item/CS_URS_2022_01/783932171"/>
    <hyperlink ref="F347" r:id="rId56" display="https://podminky.urs.cz/item/CS_URS_2022_01/783933161"/>
    <hyperlink ref="F350" r:id="rId57" display="https://podminky.urs.cz/item/CS_URS_2022_01/783947161"/>
    <hyperlink ref="F353" r:id="rId58" display="https://podminky.urs.cz/item/CS_URS_2022_01/783997153"/>
    <hyperlink ref="F361" r:id="rId59" display="https://podminky.urs.cz/item/CS_URS_2022_01/032103000"/>
    <hyperlink ref="F363" r:id="rId60" display="https://podminky.urs.cz/item/CS_URS_2022_01/032503000"/>
    <hyperlink ref="F365" r:id="rId61" display="https://podminky.urs.cz/item/CS_URS_2022_01/032803000"/>
    <hyperlink ref="F367" r:id="rId62" display="https://podminky.urs.cz/item/CS_URS_2022_01/032903000"/>
    <hyperlink ref="F369" r:id="rId63" display="https://podminky.urs.cz/item/CS_URS_2022_01/033103000"/>
    <hyperlink ref="F371" r:id="rId64" display="https://podminky.urs.cz/item/CS_URS_2022_01/033203000"/>
    <hyperlink ref="F373" r:id="rId65" display="https://podminky.urs.cz/item/CS_URS_2022_01/034503000"/>
    <hyperlink ref="F375" r:id="rId66" display="https://podminky.urs.cz/item/CS_URS_2022_01/039103000"/>
    <hyperlink ref="F377" r:id="rId67" display="https://podminky.urs.cz/item/CS_URS_2022_01/039203000"/>
    <hyperlink ref="F380" r:id="rId68" display="https://podminky.urs.cz/item/CS_URS_2022_01/042503000"/>
    <hyperlink ref="F382" r:id="rId69" display="https://podminky.urs.cz/item/CS_URS_2022_01/043194000"/>
    <hyperlink ref="F388" r:id="rId70" display="https://podminky.urs.cz/item/CS_URS_2022_01/091003000"/>
    <hyperlink ref="F393" r:id="rId71" display="https://podminky.urs.cz/item/CS_URS_2021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89</v>
      </c>
      <c r="L4" s="21"/>
      <c r="M4" s="11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14" t="str">
        <f>'Rekapitulace stavby'!K6</f>
        <v>MŠ Děčín XXXI, Dlouhá 112 - zateplení objektu a oprava zpevněných ploch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90</v>
      </c>
      <c r="E8" s="37"/>
      <c r="F8" s="37"/>
      <c r="G8" s="37"/>
      <c r="H8" s="37"/>
      <c r="I8" s="37"/>
      <c r="J8" s="37"/>
      <c r="K8" s="37"/>
      <c r="L8" s="11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1" t="s">
        <v>639</v>
      </c>
      <c r="F9" s="37"/>
      <c r="G9" s="37"/>
      <c r="H9" s="37"/>
      <c r="I9" s="37"/>
      <c r="J9" s="37"/>
      <c r="K9" s="37"/>
      <c r="L9" s="11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115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3</v>
      </c>
      <c r="G11" s="37"/>
      <c r="H11" s="37"/>
      <c r="I11" s="31" t="s">
        <v>20</v>
      </c>
      <c r="J11" s="26" t="s">
        <v>3</v>
      </c>
      <c r="K11" s="37"/>
      <c r="L11" s="11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3" t="str">
        <f>'Rekapitulace stavby'!AN8</f>
        <v>17. 1. 2022</v>
      </c>
      <c r="K12" s="37"/>
      <c r="L12" s="115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11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3</v>
      </c>
      <c r="K14" s="37"/>
      <c r="L14" s="11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3</v>
      </c>
      <c r="K15" s="37"/>
      <c r="L15" s="115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115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115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11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115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tr">
        <f>IF('Rekapitulace stavby'!AN16="","",'Rekapitulace stavby'!AN16)</f>
        <v/>
      </c>
      <c r="K20" s="37"/>
      <c r="L20" s="11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28</v>
      </c>
      <c r="J21" s="26" t="str">
        <f>IF('Rekapitulace stavby'!AN17="","",'Rekapitulace stavby'!AN17)</f>
        <v/>
      </c>
      <c r="K21" s="37"/>
      <c r="L21" s="115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11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3</v>
      </c>
      <c r="K23" s="37"/>
      <c r="L23" s="11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3</v>
      </c>
      <c r="K24" s="37"/>
      <c r="L24" s="11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11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11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6"/>
      <c r="B27" s="117"/>
      <c r="C27" s="116"/>
      <c r="D27" s="116"/>
      <c r="E27" s="35" t="s">
        <v>3</v>
      </c>
      <c r="F27" s="35"/>
      <c r="G27" s="35"/>
      <c r="H27" s="35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1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3"/>
      <c r="E29" s="83"/>
      <c r="F29" s="83"/>
      <c r="G29" s="83"/>
      <c r="H29" s="83"/>
      <c r="I29" s="83"/>
      <c r="J29" s="83"/>
      <c r="K29" s="83"/>
      <c r="L29" s="11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19" t="s">
        <v>38</v>
      </c>
      <c r="E30" s="37"/>
      <c r="F30" s="37"/>
      <c r="G30" s="37"/>
      <c r="H30" s="37"/>
      <c r="I30" s="37"/>
      <c r="J30" s="89">
        <f>ROUND(J86,2)</f>
        <v>0</v>
      </c>
      <c r="K30" s="37"/>
      <c r="L30" s="115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3"/>
      <c r="E31" s="83"/>
      <c r="F31" s="83"/>
      <c r="G31" s="83"/>
      <c r="H31" s="83"/>
      <c r="I31" s="83"/>
      <c r="J31" s="83"/>
      <c r="K31" s="83"/>
      <c r="L31" s="11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42" t="s">
        <v>39</v>
      </c>
      <c r="J32" s="42" t="s">
        <v>41</v>
      </c>
      <c r="K32" s="37"/>
      <c r="L32" s="115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0" t="s">
        <v>42</v>
      </c>
      <c r="E33" s="31" t="s">
        <v>43</v>
      </c>
      <c r="F33" s="121">
        <f>ROUND((SUM(BE86:BE156)),2)</f>
        <v>0</v>
      </c>
      <c r="G33" s="37"/>
      <c r="H33" s="37"/>
      <c r="I33" s="122">
        <v>0.21</v>
      </c>
      <c r="J33" s="121">
        <f>ROUND(((SUM(BE86:BE156))*I33),2)</f>
        <v>0</v>
      </c>
      <c r="K33" s="37"/>
      <c r="L33" s="115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21">
        <f>ROUND((SUM(BF86:BF156)),2)</f>
        <v>0</v>
      </c>
      <c r="G34" s="37"/>
      <c r="H34" s="37"/>
      <c r="I34" s="122">
        <v>0.15</v>
      </c>
      <c r="J34" s="121">
        <f>ROUND(((SUM(BF86:BF156))*I34),2)</f>
        <v>0</v>
      </c>
      <c r="K34" s="37"/>
      <c r="L34" s="11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21">
        <f>ROUND((SUM(BG86:BG156)),2)</f>
        <v>0</v>
      </c>
      <c r="G35" s="37"/>
      <c r="H35" s="37"/>
      <c r="I35" s="122">
        <v>0.21</v>
      </c>
      <c r="J35" s="121">
        <f>0</f>
        <v>0</v>
      </c>
      <c r="K35" s="37"/>
      <c r="L35" s="11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21">
        <f>ROUND((SUM(BH86:BH156)),2)</f>
        <v>0</v>
      </c>
      <c r="G36" s="37"/>
      <c r="H36" s="37"/>
      <c r="I36" s="122">
        <v>0.15</v>
      </c>
      <c r="J36" s="121">
        <f>0</f>
        <v>0</v>
      </c>
      <c r="K36" s="37"/>
      <c r="L36" s="11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21">
        <f>ROUND((SUM(BI86:BI156)),2)</f>
        <v>0</v>
      </c>
      <c r="G37" s="37"/>
      <c r="H37" s="37"/>
      <c r="I37" s="122">
        <v>0</v>
      </c>
      <c r="J37" s="121">
        <f>0</f>
        <v>0</v>
      </c>
      <c r="K37" s="37"/>
      <c r="L37" s="115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11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3"/>
      <c r="D39" s="124" t="s">
        <v>48</v>
      </c>
      <c r="E39" s="75"/>
      <c r="F39" s="75"/>
      <c r="G39" s="125" t="s">
        <v>49</v>
      </c>
      <c r="H39" s="126" t="s">
        <v>50</v>
      </c>
      <c r="I39" s="75"/>
      <c r="J39" s="127">
        <f>SUM(J30:J37)</f>
        <v>0</v>
      </c>
      <c r="K39" s="128"/>
      <c r="L39" s="115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115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115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7"/>
      <c r="E45" s="37"/>
      <c r="F45" s="37"/>
      <c r="G45" s="37"/>
      <c r="H45" s="37"/>
      <c r="I45" s="37"/>
      <c r="J45" s="37"/>
      <c r="K45" s="37"/>
      <c r="L45" s="115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115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17</v>
      </c>
      <c r="D47" s="37"/>
      <c r="E47" s="37"/>
      <c r="F47" s="37"/>
      <c r="G47" s="37"/>
      <c r="H47" s="37"/>
      <c r="I47" s="37"/>
      <c r="J47" s="37"/>
      <c r="K47" s="37"/>
      <c r="L47" s="11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7"/>
      <c r="D48" s="37"/>
      <c r="E48" s="114" t="str">
        <f>E7</f>
        <v>MŠ Děčín XXXI, Dlouhá 112 - zateplení objektu a oprava zpevněných ploch</v>
      </c>
      <c r="F48" s="31"/>
      <c r="G48" s="31"/>
      <c r="H48" s="31"/>
      <c r="I48" s="37"/>
      <c r="J48" s="37"/>
      <c r="K48" s="37"/>
      <c r="L48" s="115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7"/>
      <c r="E49" s="37"/>
      <c r="F49" s="37"/>
      <c r="G49" s="37"/>
      <c r="H49" s="37"/>
      <c r="I49" s="37"/>
      <c r="J49" s="37"/>
      <c r="K49" s="37"/>
      <c r="L49" s="115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7"/>
      <c r="D50" s="37"/>
      <c r="E50" s="61" t="str">
        <f>E9</f>
        <v>SO 02 - Zateplení půdy</v>
      </c>
      <c r="F50" s="37"/>
      <c r="G50" s="37"/>
      <c r="H50" s="37"/>
      <c r="I50" s="37"/>
      <c r="J50" s="37"/>
      <c r="K50" s="37"/>
      <c r="L50" s="115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115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7"/>
      <c r="E52" s="37"/>
      <c r="F52" s="26" t="str">
        <f>F12</f>
        <v>Děčín, k.ú. Křešice u Děčína</v>
      </c>
      <c r="G52" s="37"/>
      <c r="H52" s="37"/>
      <c r="I52" s="31" t="s">
        <v>23</v>
      </c>
      <c r="J52" s="63" t="str">
        <f>IF(J12="","",J12)</f>
        <v>17. 1. 2022</v>
      </c>
      <c r="K52" s="37"/>
      <c r="L52" s="115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115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7"/>
      <c r="E54" s="37"/>
      <c r="F54" s="26" t="str">
        <f>E15</f>
        <v>Petr Andrejkovič - PRO DESIGN 2013</v>
      </c>
      <c r="G54" s="37"/>
      <c r="H54" s="37"/>
      <c r="I54" s="31" t="s">
        <v>31</v>
      </c>
      <c r="J54" s="35" t="str">
        <f>E21</f>
        <v xml:space="preserve"> </v>
      </c>
      <c r="K54" s="37"/>
      <c r="L54" s="115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29</v>
      </c>
      <c r="D55" s="37"/>
      <c r="E55" s="37"/>
      <c r="F55" s="26" t="str">
        <f>IF(E18="","",E18)</f>
        <v>Vyplň údaj</v>
      </c>
      <c r="G55" s="37"/>
      <c r="H55" s="37"/>
      <c r="I55" s="31" t="s">
        <v>34</v>
      </c>
      <c r="J55" s="35" t="str">
        <f>E24</f>
        <v>Petr Macek, Otevřená 680/7, Kuřim 664 34</v>
      </c>
      <c r="K55" s="37"/>
      <c r="L55" s="115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11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29" t="s">
        <v>93</v>
      </c>
      <c r="D57" s="123"/>
      <c r="E57" s="123"/>
      <c r="F57" s="123"/>
      <c r="G57" s="123"/>
      <c r="H57" s="123"/>
      <c r="I57" s="123"/>
      <c r="J57" s="130" t="s">
        <v>94</v>
      </c>
      <c r="K57" s="123"/>
      <c r="L57" s="115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115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1" t="s">
        <v>70</v>
      </c>
      <c r="D59" s="37"/>
      <c r="E59" s="37"/>
      <c r="F59" s="37"/>
      <c r="G59" s="37"/>
      <c r="H59" s="37"/>
      <c r="I59" s="37"/>
      <c r="J59" s="89">
        <f>J86</f>
        <v>0</v>
      </c>
      <c r="K59" s="37"/>
      <c r="L59" s="11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8" t="s">
        <v>95</v>
      </c>
    </row>
    <row r="60" spans="1:31" s="9" customFormat="1" ht="24.95" customHeight="1">
      <c r="A60" s="9"/>
      <c r="B60" s="132"/>
      <c r="C60" s="9"/>
      <c r="D60" s="133" t="s">
        <v>96</v>
      </c>
      <c r="E60" s="134"/>
      <c r="F60" s="134"/>
      <c r="G60" s="134"/>
      <c r="H60" s="134"/>
      <c r="I60" s="134"/>
      <c r="J60" s="135">
        <f>J87</f>
        <v>0</v>
      </c>
      <c r="K60" s="9"/>
      <c r="L60" s="13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6"/>
      <c r="C61" s="10"/>
      <c r="D61" s="137" t="s">
        <v>99</v>
      </c>
      <c r="E61" s="138"/>
      <c r="F61" s="138"/>
      <c r="G61" s="138"/>
      <c r="H61" s="138"/>
      <c r="I61" s="138"/>
      <c r="J61" s="139">
        <f>J88</f>
        <v>0</v>
      </c>
      <c r="K61" s="10"/>
      <c r="L61" s="13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6"/>
      <c r="C62" s="10"/>
      <c r="D62" s="137" t="s">
        <v>100</v>
      </c>
      <c r="E62" s="138"/>
      <c r="F62" s="138"/>
      <c r="G62" s="138"/>
      <c r="H62" s="138"/>
      <c r="I62" s="138"/>
      <c r="J62" s="139">
        <f>J95</f>
        <v>0</v>
      </c>
      <c r="K62" s="10"/>
      <c r="L62" s="13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32"/>
      <c r="C63" s="9"/>
      <c r="D63" s="133" t="s">
        <v>102</v>
      </c>
      <c r="E63" s="134"/>
      <c r="F63" s="134"/>
      <c r="G63" s="134"/>
      <c r="H63" s="134"/>
      <c r="I63" s="134"/>
      <c r="J63" s="135">
        <f>J105</f>
        <v>0</v>
      </c>
      <c r="K63" s="9"/>
      <c r="L63" s="13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36"/>
      <c r="C64" s="10"/>
      <c r="D64" s="137" t="s">
        <v>640</v>
      </c>
      <c r="E64" s="138"/>
      <c r="F64" s="138"/>
      <c r="G64" s="138"/>
      <c r="H64" s="138"/>
      <c r="I64" s="138"/>
      <c r="J64" s="139">
        <f>J106</f>
        <v>0</v>
      </c>
      <c r="K64" s="10"/>
      <c r="L64" s="13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6"/>
      <c r="C65" s="10"/>
      <c r="D65" s="137" t="s">
        <v>641</v>
      </c>
      <c r="E65" s="138"/>
      <c r="F65" s="138"/>
      <c r="G65" s="138"/>
      <c r="H65" s="138"/>
      <c r="I65" s="138"/>
      <c r="J65" s="139">
        <f>J137</f>
        <v>0</v>
      </c>
      <c r="K65" s="10"/>
      <c r="L65" s="13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6"/>
      <c r="C66" s="10"/>
      <c r="D66" s="137" t="s">
        <v>642</v>
      </c>
      <c r="E66" s="138"/>
      <c r="F66" s="138"/>
      <c r="G66" s="138"/>
      <c r="H66" s="138"/>
      <c r="I66" s="138"/>
      <c r="J66" s="139">
        <f>J143</f>
        <v>0</v>
      </c>
      <c r="K66" s="10"/>
      <c r="L66" s="13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7"/>
      <c r="B67" s="38"/>
      <c r="C67" s="37"/>
      <c r="D67" s="37"/>
      <c r="E67" s="37"/>
      <c r="F67" s="37"/>
      <c r="G67" s="37"/>
      <c r="H67" s="37"/>
      <c r="I67" s="37"/>
      <c r="J67" s="37"/>
      <c r="K67" s="37"/>
      <c r="L67" s="115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115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115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113</v>
      </c>
      <c r="D73" s="37"/>
      <c r="E73" s="37"/>
      <c r="F73" s="37"/>
      <c r="G73" s="37"/>
      <c r="H73" s="37"/>
      <c r="I73" s="37"/>
      <c r="J73" s="37"/>
      <c r="K73" s="37"/>
      <c r="L73" s="115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7"/>
      <c r="D74" s="37"/>
      <c r="E74" s="37"/>
      <c r="F74" s="37"/>
      <c r="G74" s="37"/>
      <c r="H74" s="37"/>
      <c r="I74" s="37"/>
      <c r="J74" s="37"/>
      <c r="K74" s="37"/>
      <c r="L74" s="115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17</v>
      </c>
      <c r="D75" s="37"/>
      <c r="E75" s="37"/>
      <c r="F75" s="37"/>
      <c r="G75" s="37"/>
      <c r="H75" s="37"/>
      <c r="I75" s="37"/>
      <c r="J75" s="37"/>
      <c r="K75" s="37"/>
      <c r="L75" s="115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7"/>
      <c r="D76" s="37"/>
      <c r="E76" s="114" t="str">
        <f>E7</f>
        <v>MŠ Děčín XXXI, Dlouhá 112 - zateplení objektu a oprava zpevněných ploch</v>
      </c>
      <c r="F76" s="31"/>
      <c r="G76" s="31"/>
      <c r="H76" s="31"/>
      <c r="I76" s="37"/>
      <c r="J76" s="37"/>
      <c r="K76" s="37"/>
      <c r="L76" s="115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90</v>
      </c>
      <c r="D77" s="37"/>
      <c r="E77" s="37"/>
      <c r="F77" s="37"/>
      <c r="G77" s="37"/>
      <c r="H77" s="37"/>
      <c r="I77" s="37"/>
      <c r="J77" s="37"/>
      <c r="K77" s="37"/>
      <c r="L77" s="115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7"/>
      <c r="D78" s="37"/>
      <c r="E78" s="61" t="str">
        <f>E9</f>
        <v>SO 02 - Zateplení půdy</v>
      </c>
      <c r="F78" s="37"/>
      <c r="G78" s="37"/>
      <c r="H78" s="37"/>
      <c r="I78" s="37"/>
      <c r="J78" s="37"/>
      <c r="K78" s="37"/>
      <c r="L78" s="115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7"/>
      <c r="D79" s="37"/>
      <c r="E79" s="37"/>
      <c r="F79" s="37"/>
      <c r="G79" s="37"/>
      <c r="H79" s="37"/>
      <c r="I79" s="37"/>
      <c r="J79" s="37"/>
      <c r="K79" s="37"/>
      <c r="L79" s="115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7"/>
      <c r="E80" s="37"/>
      <c r="F80" s="26" t="str">
        <f>F12</f>
        <v>Děčín, k.ú. Křešice u Děčína</v>
      </c>
      <c r="G80" s="37"/>
      <c r="H80" s="37"/>
      <c r="I80" s="31" t="s">
        <v>23</v>
      </c>
      <c r="J80" s="63" t="str">
        <f>IF(J12="","",J12)</f>
        <v>17. 1. 2022</v>
      </c>
      <c r="K80" s="37"/>
      <c r="L80" s="115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7"/>
      <c r="D81" s="37"/>
      <c r="E81" s="37"/>
      <c r="F81" s="37"/>
      <c r="G81" s="37"/>
      <c r="H81" s="37"/>
      <c r="I81" s="37"/>
      <c r="J81" s="37"/>
      <c r="K81" s="37"/>
      <c r="L81" s="115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25</v>
      </c>
      <c r="D82" s="37"/>
      <c r="E82" s="37"/>
      <c r="F82" s="26" t="str">
        <f>E15</f>
        <v>Petr Andrejkovič - PRO DESIGN 2013</v>
      </c>
      <c r="G82" s="37"/>
      <c r="H82" s="37"/>
      <c r="I82" s="31" t="s">
        <v>31</v>
      </c>
      <c r="J82" s="35" t="str">
        <f>E21</f>
        <v xml:space="preserve"> </v>
      </c>
      <c r="K82" s="37"/>
      <c r="L82" s="115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5.65" customHeight="1">
      <c r="A83" s="37"/>
      <c r="B83" s="38"/>
      <c r="C83" s="31" t="s">
        <v>29</v>
      </c>
      <c r="D83" s="37"/>
      <c r="E83" s="37"/>
      <c r="F83" s="26" t="str">
        <f>IF(E18="","",E18)</f>
        <v>Vyplň údaj</v>
      </c>
      <c r="G83" s="37"/>
      <c r="H83" s="37"/>
      <c r="I83" s="31" t="s">
        <v>34</v>
      </c>
      <c r="J83" s="35" t="str">
        <f>E24</f>
        <v>Petr Macek, Otevřená 680/7, Kuřim 664 34</v>
      </c>
      <c r="K83" s="37"/>
      <c r="L83" s="115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7"/>
      <c r="D84" s="37"/>
      <c r="E84" s="37"/>
      <c r="F84" s="37"/>
      <c r="G84" s="37"/>
      <c r="H84" s="37"/>
      <c r="I84" s="37"/>
      <c r="J84" s="37"/>
      <c r="K84" s="37"/>
      <c r="L84" s="115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1" customFormat="1" ht="29.25" customHeight="1">
      <c r="A85" s="140"/>
      <c r="B85" s="141"/>
      <c r="C85" s="142" t="s">
        <v>114</v>
      </c>
      <c r="D85" s="143" t="s">
        <v>57</v>
      </c>
      <c r="E85" s="143" t="s">
        <v>53</v>
      </c>
      <c r="F85" s="143" t="s">
        <v>54</v>
      </c>
      <c r="G85" s="143" t="s">
        <v>115</v>
      </c>
      <c r="H85" s="143" t="s">
        <v>116</v>
      </c>
      <c r="I85" s="143" t="s">
        <v>117</v>
      </c>
      <c r="J85" s="144" t="s">
        <v>94</v>
      </c>
      <c r="K85" s="145" t="s">
        <v>118</v>
      </c>
      <c r="L85" s="146"/>
      <c r="M85" s="79" t="s">
        <v>3</v>
      </c>
      <c r="N85" s="80" t="s">
        <v>42</v>
      </c>
      <c r="O85" s="80" t="s">
        <v>119</v>
      </c>
      <c r="P85" s="80" t="s">
        <v>120</v>
      </c>
      <c r="Q85" s="80" t="s">
        <v>121</v>
      </c>
      <c r="R85" s="80" t="s">
        <v>122</v>
      </c>
      <c r="S85" s="80" t="s">
        <v>123</v>
      </c>
      <c r="T85" s="81" t="s">
        <v>124</v>
      </c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63" s="2" customFormat="1" ht="22.8" customHeight="1">
      <c r="A86" s="37"/>
      <c r="B86" s="38"/>
      <c r="C86" s="86" t="s">
        <v>125</v>
      </c>
      <c r="D86" s="37"/>
      <c r="E86" s="37"/>
      <c r="F86" s="37"/>
      <c r="G86" s="37"/>
      <c r="H86" s="37"/>
      <c r="I86" s="37"/>
      <c r="J86" s="147">
        <f>BK86</f>
        <v>0</v>
      </c>
      <c r="K86" s="37"/>
      <c r="L86" s="38"/>
      <c r="M86" s="82"/>
      <c r="N86" s="67"/>
      <c r="O86" s="83"/>
      <c r="P86" s="148">
        <f>P87+P105</f>
        <v>0</v>
      </c>
      <c r="Q86" s="83"/>
      <c r="R86" s="148">
        <f>R87+R105</f>
        <v>5.09139812</v>
      </c>
      <c r="S86" s="83"/>
      <c r="T86" s="149">
        <f>T87+T105</f>
        <v>2.1875725000000004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8" t="s">
        <v>71</v>
      </c>
      <c r="AU86" s="18" t="s">
        <v>95</v>
      </c>
      <c r="BK86" s="150">
        <f>BK87+BK105</f>
        <v>0</v>
      </c>
    </row>
    <row r="87" spans="1:63" s="12" customFormat="1" ht="25.9" customHeight="1">
      <c r="A87" s="12"/>
      <c r="B87" s="151"/>
      <c r="C87" s="12"/>
      <c r="D87" s="152" t="s">
        <v>71</v>
      </c>
      <c r="E87" s="153" t="s">
        <v>126</v>
      </c>
      <c r="F87" s="153" t="s">
        <v>127</v>
      </c>
      <c r="G87" s="12"/>
      <c r="H87" s="12"/>
      <c r="I87" s="154"/>
      <c r="J87" s="155">
        <f>BK87</f>
        <v>0</v>
      </c>
      <c r="K87" s="12"/>
      <c r="L87" s="151"/>
      <c r="M87" s="156"/>
      <c r="N87" s="157"/>
      <c r="O87" s="157"/>
      <c r="P87" s="158">
        <f>P88+P95</f>
        <v>0</v>
      </c>
      <c r="Q87" s="157"/>
      <c r="R87" s="158">
        <f>R88+R95</f>
        <v>0</v>
      </c>
      <c r="S87" s="157"/>
      <c r="T87" s="159">
        <f>T88+T95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2" t="s">
        <v>80</v>
      </c>
      <c r="AT87" s="160" t="s">
        <v>71</v>
      </c>
      <c r="AU87" s="160" t="s">
        <v>72</v>
      </c>
      <c r="AY87" s="152" t="s">
        <v>128</v>
      </c>
      <c r="BK87" s="161">
        <f>BK88+BK95</f>
        <v>0</v>
      </c>
    </row>
    <row r="88" spans="1:63" s="12" customFormat="1" ht="22.8" customHeight="1">
      <c r="A88" s="12"/>
      <c r="B88" s="151"/>
      <c r="C88" s="12"/>
      <c r="D88" s="152" t="s">
        <v>71</v>
      </c>
      <c r="E88" s="162" t="s">
        <v>177</v>
      </c>
      <c r="F88" s="162" t="s">
        <v>283</v>
      </c>
      <c r="G88" s="12"/>
      <c r="H88" s="12"/>
      <c r="I88" s="154"/>
      <c r="J88" s="163">
        <f>BK88</f>
        <v>0</v>
      </c>
      <c r="K88" s="12"/>
      <c r="L88" s="151"/>
      <c r="M88" s="156"/>
      <c r="N88" s="157"/>
      <c r="O88" s="157"/>
      <c r="P88" s="158">
        <f>SUM(P89:P94)</f>
        <v>0</v>
      </c>
      <c r="Q88" s="157"/>
      <c r="R88" s="158">
        <f>SUM(R89:R94)</f>
        <v>0</v>
      </c>
      <c r="S88" s="157"/>
      <c r="T88" s="159">
        <f>SUM(T89:T94)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2" t="s">
        <v>80</v>
      </c>
      <c r="AT88" s="160" t="s">
        <v>71</v>
      </c>
      <c r="AU88" s="160" t="s">
        <v>80</v>
      </c>
      <c r="AY88" s="152" t="s">
        <v>128</v>
      </c>
      <c r="BK88" s="161">
        <f>SUM(BK89:BK94)</f>
        <v>0</v>
      </c>
    </row>
    <row r="89" spans="1:65" s="2" customFormat="1" ht="16.5" customHeight="1">
      <c r="A89" s="37"/>
      <c r="B89" s="164"/>
      <c r="C89" s="165" t="s">
        <v>80</v>
      </c>
      <c r="D89" s="165" t="s">
        <v>131</v>
      </c>
      <c r="E89" s="166" t="s">
        <v>643</v>
      </c>
      <c r="F89" s="167" t="s">
        <v>644</v>
      </c>
      <c r="G89" s="168" t="s">
        <v>167</v>
      </c>
      <c r="H89" s="169">
        <v>85.2</v>
      </c>
      <c r="I89" s="170"/>
      <c r="J89" s="171">
        <f>ROUND(I89*H89,2)</f>
        <v>0</v>
      </c>
      <c r="K89" s="172"/>
      <c r="L89" s="38"/>
      <c r="M89" s="173" t="s">
        <v>3</v>
      </c>
      <c r="N89" s="174" t="s">
        <v>43</v>
      </c>
      <c r="O89" s="71"/>
      <c r="P89" s="175">
        <f>O89*H89</f>
        <v>0</v>
      </c>
      <c r="Q89" s="175">
        <v>0</v>
      </c>
      <c r="R89" s="175">
        <f>Q89*H89</f>
        <v>0</v>
      </c>
      <c r="S89" s="175">
        <v>0</v>
      </c>
      <c r="T89" s="17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77" t="s">
        <v>135</v>
      </c>
      <c r="AT89" s="177" t="s">
        <v>131</v>
      </c>
      <c r="AU89" s="177" t="s">
        <v>82</v>
      </c>
      <c r="AY89" s="18" t="s">
        <v>128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18" t="s">
        <v>80</v>
      </c>
      <c r="BK89" s="178">
        <f>ROUND(I89*H89,2)</f>
        <v>0</v>
      </c>
      <c r="BL89" s="18" t="s">
        <v>135</v>
      </c>
      <c r="BM89" s="177" t="s">
        <v>645</v>
      </c>
    </row>
    <row r="90" spans="1:47" s="2" customFormat="1" ht="12">
      <c r="A90" s="37"/>
      <c r="B90" s="38"/>
      <c r="C90" s="37"/>
      <c r="D90" s="179" t="s">
        <v>137</v>
      </c>
      <c r="E90" s="37"/>
      <c r="F90" s="180" t="s">
        <v>646</v>
      </c>
      <c r="G90" s="37"/>
      <c r="H90" s="37"/>
      <c r="I90" s="181"/>
      <c r="J90" s="37"/>
      <c r="K90" s="37"/>
      <c r="L90" s="38"/>
      <c r="M90" s="182"/>
      <c r="N90" s="183"/>
      <c r="O90" s="71"/>
      <c r="P90" s="71"/>
      <c r="Q90" s="71"/>
      <c r="R90" s="71"/>
      <c r="S90" s="71"/>
      <c r="T90" s="72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8" t="s">
        <v>137</v>
      </c>
      <c r="AU90" s="18" t="s">
        <v>82</v>
      </c>
    </row>
    <row r="91" spans="1:51" s="13" customFormat="1" ht="12">
      <c r="A91" s="13"/>
      <c r="B91" s="184"/>
      <c r="C91" s="13"/>
      <c r="D91" s="185" t="s">
        <v>139</v>
      </c>
      <c r="E91" s="186" t="s">
        <v>3</v>
      </c>
      <c r="F91" s="187" t="s">
        <v>647</v>
      </c>
      <c r="G91" s="13"/>
      <c r="H91" s="188">
        <v>85.2</v>
      </c>
      <c r="I91" s="189"/>
      <c r="J91" s="13"/>
      <c r="K91" s="13"/>
      <c r="L91" s="184"/>
      <c r="M91" s="190"/>
      <c r="N91" s="191"/>
      <c r="O91" s="191"/>
      <c r="P91" s="191"/>
      <c r="Q91" s="191"/>
      <c r="R91" s="191"/>
      <c r="S91" s="191"/>
      <c r="T91" s="19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6" t="s">
        <v>139</v>
      </c>
      <c r="AU91" s="186" t="s">
        <v>82</v>
      </c>
      <c r="AV91" s="13" t="s">
        <v>82</v>
      </c>
      <c r="AW91" s="13" t="s">
        <v>33</v>
      </c>
      <c r="AX91" s="13" t="s">
        <v>80</v>
      </c>
      <c r="AY91" s="186" t="s">
        <v>128</v>
      </c>
    </row>
    <row r="92" spans="1:65" s="2" customFormat="1" ht="16.5" customHeight="1">
      <c r="A92" s="37"/>
      <c r="B92" s="164"/>
      <c r="C92" s="165" t="s">
        <v>82</v>
      </c>
      <c r="D92" s="165" t="s">
        <v>131</v>
      </c>
      <c r="E92" s="166" t="s">
        <v>648</v>
      </c>
      <c r="F92" s="167" t="s">
        <v>649</v>
      </c>
      <c r="G92" s="168" t="s">
        <v>167</v>
      </c>
      <c r="H92" s="169">
        <v>85.2</v>
      </c>
      <c r="I92" s="170"/>
      <c r="J92" s="171">
        <f>ROUND(I92*H92,2)</f>
        <v>0</v>
      </c>
      <c r="K92" s="172"/>
      <c r="L92" s="38"/>
      <c r="M92" s="173" t="s">
        <v>3</v>
      </c>
      <c r="N92" s="174" t="s">
        <v>43</v>
      </c>
      <c r="O92" s="71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77" t="s">
        <v>135</v>
      </c>
      <c r="AT92" s="177" t="s">
        <v>131</v>
      </c>
      <c r="AU92" s="177" t="s">
        <v>82</v>
      </c>
      <c r="AY92" s="18" t="s">
        <v>128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18" t="s">
        <v>80</v>
      </c>
      <c r="BK92" s="178">
        <f>ROUND(I92*H92,2)</f>
        <v>0</v>
      </c>
      <c r="BL92" s="18" t="s">
        <v>135</v>
      </c>
      <c r="BM92" s="177" t="s">
        <v>650</v>
      </c>
    </row>
    <row r="93" spans="1:47" s="2" customFormat="1" ht="12">
      <c r="A93" s="37"/>
      <c r="B93" s="38"/>
      <c r="C93" s="37"/>
      <c r="D93" s="179" t="s">
        <v>137</v>
      </c>
      <c r="E93" s="37"/>
      <c r="F93" s="180" t="s">
        <v>651</v>
      </c>
      <c r="G93" s="37"/>
      <c r="H93" s="37"/>
      <c r="I93" s="181"/>
      <c r="J93" s="37"/>
      <c r="K93" s="37"/>
      <c r="L93" s="38"/>
      <c r="M93" s="182"/>
      <c r="N93" s="183"/>
      <c r="O93" s="71"/>
      <c r="P93" s="71"/>
      <c r="Q93" s="71"/>
      <c r="R93" s="71"/>
      <c r="S93" s="71"/>
      <c r="T93" s="72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8" t="s">
        <v>137</v>
      </c>
      <c r="AU93" s="18" t="s">
        <v>82</v>
      </c>
    </row>
    <row r="94" spans="1:51" s="13" customFormat="1" ht="12">
      <c r="A94" s="13"/>
      <c r="B94" s="184"/>
      <c r="C94" s="13"/>
      <c r="D94" s="185" t="s">
        <v>139</v>
      </c>
      <c r="E94" s="186" t="s">
        <v>3</v>
      </c>
      <c r="F94" s="187" t="s">
        <v>647</v>
      </c>
      <c r="G94" s="13"/>
      <c r="H94" s="188">
        <v>85.2</v>
      </c>
      <c r="I94" s="189"/>
      <c r="J94" s="13"/>
      <c r="K94" s="13"/>
      <c r="L94" s="184"/>
      <c r="M94" s="190"/>
      <c r="N94" s="191"/>
      <c r="O94" s="191"/>
      <c r="P94" s="191"/>
      <c r="Q94" s="191"/>
      <c r="R94" s="191"/>
      <c r="S94" s="191"/>
      <c r="T94" s="19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6" t="s">
        <v>139</v>
      </c>
      <c r="AU94" s="186" t="s">
        <v>82</v>
      </c>
      <c r="AV94" s="13" t="s">
        <v>82</v>
      </c>
      <c r="AW94" s="13" t="s">
        <v>33</v>
      </c>
      <c r="AX94" s="13" t="s">
        <v>80</v>
      </c>
      <c r="AY94" s="186" t="s">
        <v>128</v>
      </c>
    </row>
    <row r="95" spans="1:63" s="12" customFormat="1" ht="22.8" customHeight="1">
      <c r="A95" s="12"/>
      <c r="B95" s="151"/>
      <c r="C95" s="12"/>
      <c r="D95" s="152" t="s">
        <v>71</v>
      </c>
      <c r="E95" s="162" t="s">
        <v>375</v>
      </c>
      <c r="F95" s="162" t="s">
        <v>376</v>
      </c>
      <c r="G95" s="12"/>
      <c r="H95" s="12"/>
      <c r="I95" s="154"/>
      <c r="J95" s="163">
        <f>BK95</f>
        <v>0</v>
      </c>
      <c r="K95" s="12"/>
      <c r="L95" s="151"/>
      <c r="M95" s="156"/>
      <c r="N95" s="157"/>
      <c r="O95" s="157"/>
      <c r="P95" s="158">
        <f>SUM(P96:P104)</f>
        <v>0</v>
      </c>
      <c r="Q95" s="157"/>
      <c r="R95" s="158">
        <f>SUM(R96:R104)</f>
        <v>0</v>
      </c>
      <c r="S95" s="157"/>
      <c r="T95" s="159">
        <f>SUM(T96:T104)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2" t="s">
        <v>80</v>
      </c>
      <c r="AT95" s="160" t="s">
        <v>71</v>
      </c>
      <c r="AU95" s="160" t="s">
        <v>80</v>
      </c>
      <c r="AY95" s="152" t="s">
        <v>128</v>
      </c>
      <c r="BK95" s="161">
        <f>SUM(BK96:BK104)</f>
        <v>0</v>
      </c>
    </row>
    <row r="96" spans="1:65" s="2" customFormat="1" ht="24.15" customHeight="1">
      <c r="A96" s="37"/>
      <c r="B96" s="164"/>
      <c r="C96" s="165" t="s">
        <v>129</v>
      </c>
      <c r="D96" s="165" t="s">
        <v>131</v>
      </c>
      <c r="E96" s="166" t="s">
        <v>378</v>
      </c>
      <c r="F96" s="167" t="s">
        <v>379</v>
      </c>
      <c r="G96" s="168" t="s">
        <v>380</v>
      </c>
      <c r="H96" s="169">
        <v>2.188</v>
      </c>
      <c r="I96" s="170"/>
      <c r="J96" s="171">
        <f>ROUND(I96*H96,2)</f>
        <v>0</v>
      </c>
      <c r="K96" s="172"/>
      <c r="L96" s="38"/>
      <c r="M96" s="173" t="s">
        <v>3</v>
      </c>
      <c r="N96" s="174" t="s">
        <v>43</v>
      </c>
      <c r="O96" s="71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77" t="s">
        <v>135</v>
      </c>
      <c r="AT96" s="177" t="s">
        <v>131</v>
      </c>
      <c r="AU96" s="177" t="s">
        <v>82</v>
      </c>
      <c r="AY96" s="18" t="s">
        <v>128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18" t="s">
        <v>80</v>
      </c>
      <c r="BK96" s="178">
        <f>ROUND(I96*H96,2)</f>
        <v>0</v>
      </c>
      <c r="BL96" s="18" t="s">
        <v>135</v>
      </c>
      <c r="BM96" s="177" t="s">
        <v>652</v>
      </c>
    </row>
    <row r="97" spans="1:47" s="2" customFormat="1" ht="12">
      <c r="A97" s="37"/>
      <c r="B97" s="38"/>
      <c r="C97" s="37"/>
      <c r="D97" s="179" t="s">
        <v>137</v>
      </c>
      <c r="E97" s="37"/>
      <c r="F97" s="180" t="s">
        <v>382</v>
      </c>
      <c r="G97" s="37"/>
      <c r="H97" s="37"/>
      <c r="I97" s="181"/>
      <c r="J97" s="37"/>
      <c r="K97" s="37"/>
      <c r="L97" s="38"/>
      <c r="M97" s="182"/>
      <c r="N97" s="183"/>
      <c r="O97" s="71"/>
      <c r="P97" s="71"/>
      <c r="Q97" s="71"/>
      <c r="R97" s="71"/>
      <c r="S97" s="71"/>
      <c r="T97" s="72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8" t="s">
        <v>137</v>
      </c>
      <c r="AU97" s="18" t="s">
        <v>82</v>
      </c>
    </row>
    <row r="98" spans="1:65" s="2" customFormat="1" ht="21.75" customHeight="1">
      <c r="A98" s="37"/>
      <c r="B98" s="164"/>
      <c r="C98" s="165" t="s">
        <v>135</v>
      </c>
      <c r="D98" s="165" t="s">
        <v>131</v>
      </c>
      <c r="E98" s="166" t="s">
        <v>384</v>
      </c>
      <c r="F98" s="167" t="s">
        <v>385</v>
      </c>
      <c r="G98" s="168" t="s">
        <v>380</v>
      </c>
      <c r="H98" s="169">
        <v>2.188</v>
      </c>
      <c r="I98" s="170"/>
      <c r="J98" s="171">
        <f>ROUND(I98*H98,2)</f>
        <v>0</v>
      </c>
      <c r="K98" s="172"/>
      <c r="L98" s="38"/>
      <c r="M98" s="173" t="s">
        <v>3</v>
      </c>
      <c r="N98" s="174" t="s">
        <v>43</v>
      </c>
      <c r="O98" s="71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77" t="s">
        <v>135</v>
      </c>
      <c r="AT98" s="177" t="s">
        <v>131</v>
      </c>
      <c r="AU98" s="177" t="s">
        <v>82</v>
      </c>
      <c r="AY98" s="18" t="s">
        <v>128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8" t="s">
        <v>80</v>
      </c>
      <c r="BK98" s="178">
        <f>ROUND(I98*H98,2)</f>
        <v>0</v>
      </c>
      <c r="BL98" s="18" t="s">
        <v>135</v>
      </c>
      <c r="BM98" s="177" t="s">
        <v>653</v>
      </c>
    </row>
    <row r="99" spans="1:47" s="2" customFormat="1" ht="12">
      <c r="A99" s="37"/>
      <c r="B99" s="38"/>
      <c r="C99" s="37"/>
      <c r="D99" s="179" t="s">
        <v>137</v>
      </c>
      <c r="E99" s="37"/>
      <c r="F99" s="180" t="s">
        <v>387</v>
      </c>
      <c r="G99" s="37"/>
      <c r="H99" s="37"/>
      <c r="I99" s="181"/>
      <c r="J99" s="37"/>
      <c r="K99" s="37"/>
      <c r="L99" s="38"/>
      <c r="M99" s="182"/>
      <c r="N99" s="183"/>
      <c r="O99" s="71"/>
      <c r="P99" s="71"/>
      <c r="Q99" s="71"/>
      <c r="R99" s="71"/>
      <c r="S99" s="71"/>
      <c r="T99" s="72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8" t="s">
        <v>137</v>
      </c>
      <c r="AU99" s="18" t="s">
        <v>82</v>
      </c>
    </row>
    <row r="100" spans="1:65" s="2" customFormat="1" ht="24.15" customHeight="1">
      <c r="A100" s="37"/>
      <c r="B100" s="164"/>
      <c r="C100" s="165" t="s">
        <v>154</v>
      </c>
      <c r="D100" s="165" t="s">
        <v>131</v>
      </c>
      <c r="E100" s="166" t="s">
        <v>389</v>
      </c>
      <c r="F100" s="167" t="s">
        <v>390</v>
      </c>
      <c r="G100" s="168" t="s">
        <v>380</v>
      </c>
      <c r="H100" s="169">
        <v>19.692</v>
      </c>
      <c r="I100" s="170"/>
      <c r="J100" s="171">
        <f>ROUND(I100*H100,2)</f>
        <v>0</v>
      </c>
      <c r="K100" s="172"/>
      <c r="L100" s="38"/>
      <c r="M100" s="173" t="s">
        <v>3</v>
      </c>
      <c r="N100" s="174" t="s">
        <v>43</v>
      </c>
      <c r="O100" s="71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77" t="s">
        <v>135</v>
      </c>
      <c r="AT100" s="177" t="s">
        <v>131</v>
      </c>
      <c r="AU100" s="177" t="s">
        <v>82</v>
      </c>
      <c r="AY100" s="18" t="s">
        <v>128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18" t="s">
        <v>80</v>
      </c>
      <c r="BK100" s="178">
        <f>ROUND(I100*H100,2)</f>
        <v>0</v>
      </c>
      <c r="BL100" s="18" t="s">
        <v>135</v>
      </c>
      <c r="BM100" s="177" t="s">
        <v>654</v>
      </c>
    </row>
    <row r="101" spans="1:47" s="2" customFormat="1" ht="12">
      <c r="A101" s="37"/>
      <c r="B101" s="38"/>
      <c r="C101" s="37"/>
      <c r="D101" s="179" t="s">
        <v>137</v>
      </c>
      <c r="E101" s="37"/>
      <c r="F101" s="180" t="s">
        <v>392</v>
      </c>
      <c r="G101" s="37"/>
      <c r="H101" s="37"/>
      <c r="I101" s="181"/>
      <c r="J101" s="37"/>
      <c r="K101" s="37"/>
      <c r="L101" s="38"/>
      <c r="M101" s="182"/>
      <c r="N101" s="183"/>
      <c r="O101" s="71"/>
      <c r="P101" s="71"/>
      <c r="Q101" s="71"/>
      <c r="R101" s="71"/>
      <c r="S101" s="71"/>
      <c r="T101" s="72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8" t="s">
        <v>137</v>
      </c>
      <c r="AU101" s="18" t="s">
        <v>82</v>
      </c>
    </row>
    <row r="102" spans="1:51" s="13" customFormat="1" ht="12">
      <c r="A102" s="13"/>
      <c r="B102" s="184"/>
      <c r="C102" s="13"/>
      <c r="D102" s="185" t="s">
        <v>139</v>
      </c>
      <c r="E102" s="13"/>
      <c r="F102" s="187" t="s">
        <v>655</v>
      </c>
      <c r="G102" s="13"/>
      <c r="H102" s="188">
        <v>19.692</v>
      </c>
      <c r="I102" s="189"/>
      <c r="J102" s="13"/>
      <c r="K102" s="13"/>
      <c r="L102" s="184"/>
      <c r="M102" s="190"/>
      <c r="N102" s="191"/>
      <c r="O102" s="191"/>
      <c r="P102" s="191"/>
      <c r="Q102" s="191"/>
      <c r="R102" s="191"/>
      <c r="S102" s="191"/>
      <c r="T102" s="19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6" t="s">
        <v>139</v>
      </c>
      <c r="AU102" s="186" t="s">
        <v>82</v>
      </c>
      <c r="AV102" s="13" t="s">
        <v>82</v>
      </c>
      <c r="AW102" s="13" t="s">
        <v>4</v>
      </c>
      <c r="AX102" s="13" t="s">
        <v>80</v>
      </c>
      <c r="AY102" s="186" t="s">
        <v>128</v>
      </c>
    </row>
    <row r="103" spans="1:65" s="2" customFormat="1" ht="24.15" customHeight="1">
      <c r="A103" s="37"/>
      <c r="B103" s="164"/>
      <c r="C103" s="165" t="s">
        <v>158</v>
      </c>
      <c r="D103" s="165" t="s">
        <v>131</v>
      </c>
      <c r="E103" s="166" t="s">
        <v>656</v>
      </c>
      <c r="F103" s="167" t="s">
        <v>657</v>
      </c>
      <c r="G103" s="168" t="s">
        <v>380</v>
      </c>
      <c r="H103" s="169">
        <v>2.188</v>
      </c>
      <c r="I103" s="170"/>
      <c r="J103" s="171">
        <f>ROUND(I103*H103,2)</f>
        <v>0</v>
      </c>
      <c r="K103" s="172"/>
      <c r="L103" s="38"/>
      <c r="M103" s="173" t="s">
        <v>3</v>
      </c>
      <c r="N103" s="174" t="s">
        <v>43</v>
      </c>
      <c r="O103" s="71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77" t="s">
        <v>135</v>
      </c>
      <c r="AT103" s="177" t="s">
        <v>131</v>
      </c>
      <c r="AU103" s="177" t="s">
        <v>82</v>
      </c>
      <c r="AY103" s="18" t="s">
        <v>128</v>
      </c>
      <c r="BE103" s="178">
        <f>IF(N103="základní",J103,0)</f>
        <v>0</v>
      </c>
      <c r="BF103" s="178">
        <f>IF(N103="snížená",J103,0)</f>
        <v>0</v>
      </c>
      <c r="BG103" s="178">
        <f>IF(N103="zákl. přenesená",J103,0)</f>
        <v>0</v>
      </c>
      <c r="BH103" s="178">
        <f>IF(N103="sníž. přenesená",J103,0)</f>
        <v>0</v>
      </c>
      <c r="BI103" s="178">
        <f>IF(N103="nulová",J103,0)</f>
        <v>0</v>
      </c>
      <c r="BJ103" s="18" t="s">
        <v>80</v>
      </c>
      <c r="BK103" s="178">
        <f>ROUND(I103*H103,2)</f>
        <v>0</v>
      </c>
      <c r="BL103" s="18" t="s">
        <v>135</v>
      </c>
      <c r="BM103" s="177" t="s">
        <v>658</v>
      </c>
    </row>
    <row r="104" spans="1:47" s="2" customFormat="1" ht="12">
      <c r="A104" s="37"/>
      <c r="B104" s="38"/>
      <c r="C104" s="37"/>
      <c r="D104" s="179" t="s">
        <v>137</v>
      </c>
      <c r="E104" s="37"/>
      <c r="F104" s="180" t="s">
        <v>659</v>
      </c>
      <c r="G104" s="37"/>
      <c r="H104" s="37"/>
      <c r="I104" s="181"/>
      <c r="J104" s="37"/>
      <c r="K104" s="37"/>
      <c r="L104" s="38"/>
      <c r="M104" s="182"/>
      <c r="N104" s="183"/>
      <c r="O104" s="71"/>
      <c r="P104" s="71"/>
      <c r="Q104" s="71"/>
      <c r="R104" s="71"/>
      <c r="S104" s="71"/>
      <c r="T104" s="72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8" t="s">
        <v>137</v>
      </c>
      <c r="AU104" s="18" t="s">
        <v>82</v>
      </c>
    </row>
    <row r="105" spans="1:63" s="12" customFormat="1" ht="25.9" customHeight="1">
      <c r="A105" s="12"/>
      <c r="B105" s="151"/>
      <c r="C105" s="12"/>
      <c r="D105" s="152" t="s">
        <v>71</v>
      </c>
      <c r="E105" s="153" t="s">
        <v>411</v>
      </c>
      <c r="F105" s="153" t="s">
        <v>412</v>
      </c>
      <c r="G105" s="12"/>
      <c r="H105" s="12"/>
      <c r="I105" s="154"/>
      <c r="J105" s="155">
        <f>BK105</f>
        <v>0</v>
      </c>
      <c r="K105" s="12"/>
      <c r="L105" s="151"/>
      <c r="M105" s="156"/>
      <c r="N105" s="157"/>
      <c r="O105" s="157"/>
      <c r="P105" s="158">
        <f>P106+P137+P143</f>
        <v>0</v>
      </c>
      <c r="Q105" s="157"/>
      <c r="R105" s="158">
        <f>R106+R137+R143</f>
        <v>5.09139812</v>
      </c>
      <c r="S105" s="157"/>
      <c r="T105" s="159">
        <f>T106+T137+T143</f>
        <v>2.1875725000000004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52" t="s">
        <v>82</v>
      </c>
      <c r="AT105" s="160" t="s">
        <v>71</v>
      </c>
      <c r="AU105" s="160" t="s">
        <v>72</v>
      </c>
      <c r="AY105" s="152" t="s">
        <v>128</v>
      </c>
      <c r="BK105" s="161">
        <f>BK106+BK137+BK143</f>
        <v>0</v>
      </c>
    </row>
    <row r="106" spans="1:63" s="12" customFormat="1" ht="22.8" customHeight="1">
      <c r="A106" s="12"/>
      <c r="B106" s="151"/>
      <c r="C106" s="12"/>
      <c r="D106" s="152" t="s">
        <v>71</v>
      </c>
      <c r="E106" s="162" t="s">
        <v>660</v>
      </c>
      <c r="F106" s="162" t="s">
        <v>661</v>
      </c>
      <c r="G106" s="12"/>
      <c r="H106" s="12"/>
      <c r="I106" s="154"/>
      <c r="J106" s="163">
        <f>BK106</f>
        <v>0</v>
      </c>
      <c r="K106" s="12"/>
      <c r="L106" s="151"/>
      <c r="M106" s="156"/>
      <c r="N106" s="157"/>
      <c r="O106" s="157"/>
      <c r="P106" s="158">
        <f>SUM(P107:P136)</f>
        <v>0</v>
      </c>
      <c r="Q106" s="157"/>
      <c r="R106" s="158">
        <f>SUM(R107:R136)</f>
        <v>2.0141676</v>
      </c>
      <c r="S106" s="157"/>
      <c r="T106" s="159">
        <f>SUM(T107:T136)</f>
        <v>0.27627250000000003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52" t="s">
        <v>82</v>
      </c>
      <c r="AT106" s="160" t="s">
        <v>71</v>
      </c>
      <c r="AU106" s="160" t="s">
        <v>80</v>
      </c>
      <c r="AY106" s="152" t="s">
        <v>128</v>
      </c>
      <c r="BK106" s="161">
        <f>SUM(BK107:BK136)</f>
        <v>0</v>
      </c>
    </row>
    <row r="107" spans="1:65" s="2" customFormat="1" ht="24.15" customHeight="1">
      <c r="A107" s="37"/>
      <c r="B107" s="164"/>
      <c r="C107" s="165" t="s">
        <v>164</v>
      </c>
      <c r="D107" s="165" t="s">
        <v>131</v>
      </c>
      <c r="E107" s="166" t="s">
        <v>662</v>
      </c>
      <c r="F107" s="167" t="s">
        <v>663</v>
      </c>
      <c r="G107" s="168" t="s">
        <v>167</v>
      </c>
      <c r="H107" s="169">
        <v>157.87</v>
      </c>
      <c r="I107" s="170"/>
      <c r="J107" s="171">
        <f>ROUND(I107*H107,2)</f>
        <v>0</v>
      </c>
      <c r="K107" s="172"/>
      <c r="L107" s="38"/>
      <c r="M107" s="173" t="s">
        <v>3</v>
      </c>
      <c r="N107" s="174" t="s">
        <v>43</v>
      </c>
      <c r="O107" s="71"/>
      <c r="P107" s="175">
        <f>O107*H107</f>
        <v>0</v>
      </c>
      <c r="Q107" s="175">
        <v>0</v>
      </c>
      <c r="R107" s="175">
        <f>Q107*H107</f>
        <v>0</v>
      </c>
      <c r="S107" s="175">
        <v>0.00175</v>
      </c>
      <c r="T107" s="176">
        <f>S107*H107</f>
        <v>0.27627250000000003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77" t="s">
        <v>217</v>
      </c>
      <c r="AT107" s="177" t="s">
        <v>131</v>
      </c>
      <c r="AU107" s="177" t="s">
        <v>82</v>
      </c>
      <c r="AY107" s="18" t="s">
        <v>128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18" t="s">
        <v>80</v>
      </c>
      <c r="BK107" s="178">
        <f>ROUND(I107*H107,2)</f>
        <v>0</v>
      </c>
      <c r="BL107" s="18" t="s">
        <v>217</v>
      </c>
      <c r="BM107" s="177" t="s">
        <v>664</v>
      </c>
    </row>
    <row r="108" spans="1:47" s="2" customFormat="1" ht="12">
      <c r="A108" s="37"/>
      <c r="B108" s="38"/>
      <c r="C108" s="37"/>
      <c r="D108" s="179" t="s">
        <v>137</v>
      </c>
      <c r="E108" s="37"/>
      <c r="F108" s="180" t="s">
        <v>665</v>
      </c>
      <c r="G108" s="37"/>
      <c r="H108" s="37"/>
      <c r="I108" s="181"/>
      <c r="J108" s="37"/>
      <c r="K108" s="37"/>
      <c r="L108" s="38"/>
      <c r="M108" s="182"/>
      <c r="N108" s="183"/>
      <c r="O108" s="71"/>
      <c r="P108" s="71"/>
      <c r="Q108" s="71"/>
      <c r="R108" s="71"/>
      <c r="S108" s="71"/>
      <c r="T108" s="72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8" t="s">
        <v>137</v>
      </c>
      <c r="AU108" s="18" t="s">
        <v>82</v>
      </c>
    </row>
    <row r="109" spans="1:51" s="13" customFormat="1" ht="12">
      <c r="A109" s="13"/>
      <c r="B109" s="184"/>
      <c r="C109" s="13"/>
      <c r="D109" s="185" t="s">
        <v>139</v>
      </c>
      <c r="E109" s="186" t="s">
        <v>3</v>
      </c>
      <c r="F109" s="187" t="s">
        <v>666</v>
      </c>
      <c r="G109" s="13"/>
      <c r="H109" s="188">
        <v>157.87</v>
      </c>
      <c r="I109" s="189"/>
      <c r="J109" s="13"/>
      <c r="K109" s="13"/>
      <c r="L109" s="184"/>
      <c r="M109" s="190"/>
      <c r="N109" s="191"/>
      <c r="O109" s="191"/>
      <c r="P109" s="191"/>
      <c r="Q109" s="191"/>
      <c r="R109" s="191"/>
      <c r="S109" s="191"/>
      <c r="T109" s="19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6" t="s">
        <v>139</v>
      </c>
      <c r="AU109" s="186" t="s">
        <v>82</v>
      </c>
      <c r="AV109" s="13" t="s">
        <v>82</v>
      </c>
      <c r="AW109" s="13" t="s">
        <v>33</v>
      </c>
      <c r="AX109" s="13" t="s">
        <v>80</v>
      </c>
      <c r="AY109" s="186" t="s">
        <v>128</v>
      </c>
    </row>
    <row r="110" spans="1:65" s="2" customFormat="1" ht="16.5" customHeight="1">
      <c r="A110" s="37"/>
      <c r="B110" s="164"/>
      <c r="C110" s="165" t="s">
        <v>144</v>
      </c>
      <c r="D110" s="165" t="s">
        <v>131</v>
      </c>
      <c r="E110" s="166" t="s">
        <v>667</v>
      </c>
      <c r="F110" s="167" t="s">
        <v>668</v>
      </c>
      <c r="G110" s="168" t="s">
        <v>167</v>
      </c>
      <c r="H110" s="169">
        <v>85.2</v>
      </c>
      <c r="I110" s="170"/>
      <c r="J110" s="171">
        <f>ROUND(I110*H110,2)</f>
        <v>0</v>
      </c>
      <c r="K110" s="172"/>
      <c r="L110" s="38"/>
      <c r="M110" s="173" t="s">
        <v>3</v>
      </c>
      <c r="N110" s="174" t="s">
        <v>43</v>
      </c>
      <c r="O110" s="71"/>
      <c r="P110" s="175">
        <f>O110*H110</f>
        <v>0</v>
      </c>
      <c r="Q110" s="175">
        <v>3E-05</v>
      </c>
      <c r="R110" s="175">
        <f>Q110*H110</f>
        <v>0.002556</v>
      </c>
      <c r="S110" s="175">
        <v>0</v>
      </c>
      <c r="T110" s="17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77" t="s">
        <v>217</v>
      </c>
      <c r="AT110" s="177" t="s">
        <v>131</v>
      </c>
      <c r="AU110" s="177" t="s">
        <v>82</v>
      </c>
      <c r="AY110" s="18" t="s">
        <v>128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18" t="s">
        <v>80</v>
      </c>
      <c r="BK110" s="178">
        <f>ROUND(I110*H110,2)</f>
        <v>0</v>
      </c>
      <c r="BL110" s="18" t="s">
        <v>217</v>
      </c>
      <c r="BM110" s="177" t="s">
        <v>669</v>
      </c>
    </row>
    <row r="111" spans="1:47" s="2" customFormat="1" ht="12">
      <c r="A111" s="37"/>
      <c r="B111" s="38"/>
      <c r="C111" s="37"/>
      <c r="D111" s="179" t="s">
        <v>137</v>
      </c>
      <c r="E111" s="37"/>
      <c r="F111" s="180" t="s">
        <v>670</v>
      </c>
      <c r="G111" s="37"/>
      <c r="H111" s="37"/>
      <c r="I111" s="181"/>
      <c r="J111" s="37"/>
      <c r="K111" s="37"/>
      <c r="L111" s="38"/>
      <c r="M111" s="182"/>
      <c r="N111" s="183"/>
      <c r="O111" s="71"/>
      <c r="P111" s="71"/>
      <c r="Q111" s="71"/>
      <c r="R111" s="71"/>
      <c r="S111" s="71"/>
      <c r="T111" s="72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8" t="s">
        <v>137</v>
      </c>
      <c r="AU111" s="18" t="s">
        <v>82</v>
      </c>
    </row>
    <row r="112" spans="1:51" s="13" customFormat="1" ht="12">
      <c r="A112" s="13"/>
      <c r="B112" s="184"/>
      <c r="C112" s="13"/>
      <c r="D112" s="185" t="s">
        <v>139</v>
      </c>
      <c r="E112" s="186" t="s">
        <v>3</v>
      </c>
      <c r="F112" s="187" t="s">
        <v>647</v>
      </c>
      <c r="G112" s="13"/>
      <c r="H112" s="188">
        <v>85.2</v>
      </c>
      <c r="I112" s="189"/>
      <c r="J112" s="13"/>
      <c r="K112" s="13"/>
      <c r="L112" s="184"/>
      <c r="M112" s="190"/>
      <c r="N112" s="191"/>
      <c r="O112" s="191"/>
      <c r="P112" s="191"/>
      <c r="Q112" s="191"/>
      <c r="R112" s="191"/>
      <c r="S112" s="191"/>
      <c r="T112" s="19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6" t="s">
        <v>139</v>
      </c>
      <c r="AU112" s="186" t="s">
        <v>82</v>
      </c>
      <c r="AV112" s="13" t="s">
        <v>82</v>
      </c>
      <c r="AW112" s="13" t="s">
        <v>33</v>
      </c>
      <c r="AX112" s="13" t="s">
        <v>80</v>
      </c>
      <c r="AY112" s="186" t="s">
        <v>128</v>
      </c>
    </row>
    <row r="113" spans="1:65" s="2" customFormat="1" ht="16.5" customHeight="1">
      <c r="A113" s="37"/>
      <c r="B113" s="164"/>
      <c r="C113" s="193" t="s">
        <v>177</v>
      </c>
      <c r="D113" s="193" t="s">
        <v>141</v>
      </c>
      <c r="E113" s="194" t="s">
        <v>671</v>
      </c>
      <c r="F113" s="195" t="s">
        <v>672</v>
      </c>
      <c r="G113" s="196" t="s">
        <v>167</v>
      </c>
      <c r="H113" s="197">
        <v>89.46</v>
      </c>
      <c r="I113" s="198"/>
      <c r="J113" s="199">
        <f>ROUND(I113*H113,2)</f>
        <v>0</v>
      </c>
      <c r="K113" s="200"/>
      <c r="L113" s="201"/>
      <c r="M113" s="202" t="s">
        <v>3</v>
      </c>
      <c r="N113" s="203" t="s">
        <v>43</v>
      </c>
      <c r="O113" s="71"/>
      <c r="P113" s="175">
        <f>O113*H113</f>
        <v>0</v>
      </c>
      <c r="Q113" s="175">
        <v>0.00022</v>
      </c>
      <c r="R113" s="175">
        <f>Q113*H113</f>
        <v>0.0196812</v>
      </c>
      <c r="S113" s="175">
        <v>0</v>
      </c>
      <c r="T113" s="17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77" t="s">
        <v>306</v>
      </c>
      <c r="AT113" s="177" t="s">
        <v>141</v>
      </c>
      <c r="AU113" s="177" t="s">
        <v>82</v>
      </c>
      <c r="AY113" s="18" t="s">
        <v>128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18" t="s">
        <v>80</v>
      </c>
      <c r="BK113" s="178">
        <f>ROUND(I113*H113,2)</f>
        <v>0</v>
      </c>
      <c r="BL113" s="18" t="s">
        <v>217</v>
      </c>
      <c r="BM113" s="177" t="s">
        <v>673</v>
      </c>
    </row>
    <row r="114" spans="1:51" s="13" customFormat="1" ht="12">
      <c r="A114" s="13"/>
      <c r="B114" s="184"/>
      <c r="C114" s="13"/>
      <c r="D114" s="185" t="s">
        <v>139</v>
      </c>
      <c r="E114" s="13"/>
      <c r="F114" s="187" t="s">
        <v>674</v>
      </c>
      <c r="G114" s="13"/>
      <c r="H114" s="188">
        <v>89.46</v>
      </c>
      <c r="I114" s="189"/>
      <c r="J114" s="13"/>
      <c r="K114" s="13"/>
      <c r="L114" s="184"/>
      <c r="M114" s="190"/>
      <c r="N114" s="191"/>
      <c r="O114" s="191"/>
      <c r="P114" s="191"/>
      <c r="Q114" s="191"/>
      <c r="R114" s="191"/>
      <c r="S114" s="191"/>
      <c r="T114" s="19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6" t="s">
        <v>139</v>
      </c>
      <c r="AU114" s="186" t="s">
        <v>82</v>
      </c>
      <c r="AV114" s="13" t="s">
        <v>82</v>
      </c>
      <c r="AW114" s="13" t="s">
        <v>4</v>
      </c>
      <c r="AX114" s="13" t="s">
        <v>80</v>
      </c>
      <c r="AY114" s="186" t="s">
        <v>128</v>
      </c>
    </row>
    <row r="115" spans="1:65" s="2" customFormat="1" ht="16.5" customHeight="1">
      <c r="A115" s="37"/>
      <c r="B115" s="164"/>
      <c r="C115" s="165" t="s">
        <v>182</v>
      </c>
      <c r="D115" s="165" t="s">
        <v>131</v>
      </c>
      <c r="E115" s="166" t="s">
        <v>675</v>
      </c>
      <c r="F115" s="167" t="s">
        <v>676</v>
      </c>
      <c r="G115" s="168" t="s">
        <v>167</v>
      </c>
      <c r="H115" s="169">
        <v>85.2</v>
      </c>
      <c r="I115" s="170"/>
      <c r="J115" s="171">
        <f>ROUND(I115*H115,2)</f>
        <v>0</v>
      </c>
      <c r="K115" s="172"/>
      <c r="L115" s="38"/>
      <c r="M115" s="173" t="s">
        <v>3</v>
      </c>
      <c r="N115" s="174" t="s">
        <v>43</v>
      </c>
      <c r="O115" s="71"/>
      <c r="P115" s="175">
        <f>O115*H115</f>
        <v>0</v>
      </c>
      <c r="Q115" s="175">
        <v>0.00081</v>
      </c>
      <c r="R115" s="175">
        <f>Q115*H115</f>
        <v>0.069012</v>
      </c>
      <c r="S115" s="175">
        <v>0</v>
      </c>
      <c r="T115" s="17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77" t="s">
        <v>217</v>
      </c>
      <c r="AT115" s="177" t="s">
        <v>131</v>
      </c>
      <c r="AU115" s="177" t="s">
        <v>82</v>
      </c>
      <c r="AY115" s="18" t="s">
        <v>128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18" t="s">
        <v>80</v>
      </c>
      <c r="BK115" s="178">
        <f>ROUND(I115*H115,2)</f>
        <v>0</v>
      </c>
      <c r="BL115" s="18" t="s">
        <v>217</v>
      </c>
      <c r="BM115" s="177" t="s">
        <v>677</v>
      </c>
    </row>
    <row r="116" spans="1:47" s="2" customFormat="1" ht="12">
      <c r="A116" s="37"/>
      <c r="B116" s="38"/>
      <c r="C116" s="37"/>
      <c r="D116" s="179" t="s">
        <v>137</v>
      </c>
      <c r="E116" s="37"/>
      <c r="F116" s="180" t="s">
        <v>678</v>
      </c>
      <c r="G116" s="37"/>
      <c r="H116" s="37"/>
      <c r="I116" s="181"/>
      <c r="J116" s="37"/>
      <c r="K116" s="37"/>
      <c r="L116" s="38"/>
      <c r="M116" s="182"/>
      <c r="N116" s="183"/>
      <c r="O116" s="71"/>
      <c r="P116" s="71"/>
      <c r="Q116" s="71"/>
      <c r="R116" s="71"/>
      <c r="S116" s="71"/>
      <c r="T116" s="72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8" t="s">
        <v>137</v>
      </c>
      <c r="AU116" s="18" t="s">
        <v>82</v>
      </c>
    </row>
    <row r="117" spans="1:51" s="13" customFormat="1" ht="12">
      <c r="A117" s="13"/>
      <c r="B117" s="184"/>
      <c r="C117" s="13"/>
      <c r="D117" s="185" t="s">
        <v>139</v>
      </c>
      <c r="E117" s="186" t="s">
        <v>3</v>
      </c>
      <c r="F117" s="187" t="s">
        <v>647</v>
      </c>
      <c r="G117" s="13"/>
      <c r="H117" s="188">
        <v>85.2</v>
      </c>
      <c r="I117" s="189"/>
      <c r="J117" s="13"/>
      <c r="K117" s="13"/>
      <c r="L117" s="184"/>
      <c r="M117" s="190"/>
      <c r="N117" s="191"/>
      <c r="O117" s="191"/>
      <c r="P117" s="191"/>
      <c r="Q117" s="191"/>
      <c r="R117" s="191"/>
      <c r="S117" s="191"/>
      <c r="T117" s="19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6" t="s">
        <v>139</v>
      </c>
      <c r="AU117" s="186" t="s">
        <v>82</v>
      </c>
      <c r="AV117" s="13" t="s">
        <v>82</v>
      </c>
      <c r="AW117" s="13" t="s">
        <v>33</v>
      </c>
      <c r="AX117" s="13" t="s">
        <v>80</v>
      </c>
      <c r="AY117" s="186" t="s">
        <v>128</v>
      </c>
    </row>
    <row r="118" spans="1:65" s="2" customFormat="1" ht="21.75" customHeight="1">
      <c r="A118" s="37"/>
      <c r="B118" s="164"/>
      <c r="C118" s="165" t="s">
        <v>193</v>
      </c>
      <c r="D118" s="165" t="s">
        <v>131</v>
      </c>
      <c r="E118" s="166" t="s">
        <v>679</v>
      </c>
      <c r="F118" s="167" t="s">
        <v>680</v>
      </c>
      <c r="G118" s="168" t="s">
        <v>167</v>
      </c>
      <c r="H118" s="169">
        <v>85.2</v>
      </c>
      <c r="I118" s="170"/>
      <c r="J118" s="171">
        <f>ROUND(I118*H118,2)</f>
        <v>0</v>
      </c>
      <c r="K118" s="172"/>
      <c r="L118" s="38"/>
      <c r="M118" s="173" t="s">
        <v>3</v>
      </c>
      <c r="N118" s="174" t="s">
        <v>43</v>
      </c>
      <c r="O118" s="71"/>
      <c r="P118" s="175">
        <f>O118*H118</f>
        <v>0</v>
      </c>
      <c r="Q118" s="175">
        <v>0.00171</v>
      </c>
      <c r="R118" s="175">
        <f>Q118*H118</f>
        <v>0.145692</v>
      </c>
      <c r="S118" s="175">
        <v>0</v>
      </c>
      <c r="T118" s="17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77" t="s">
        <v>217</v>
      </c>
      <c r="AT118" s="177" t="s">
        <v>131</v>
      </c>
      <c r="AU118" s="177" t="s">
        <v>82</v>
      </c>
      <c r="AY118" s="18" t="s">
        <v>128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18" t="s">
        <v>80</v>
      </c>
      <c r="BK118" s="178">
        <f>ROUND(I118*H118,2)</f>
        <v>0</v>
      </c>
      <c r="BL118" s="18" t="s">
        <v>217</v>
      </c>
      <c r="BM118" s="177" t="s">
        <v>681</v>
      </c>
    </row>
    <row r="119" spans="1:51" s="13" customFormat="1" ht="12">
      <c r="A119" s="13"/>
      <c r="B119" s="184"/>
      <c r="C119" s="13"/>
      <c r="D119" s="185" t="s">
        <v>139</v>
      </c>
      <c r="E119" s="186" t="s">
        <v>3</v>
      </c>
      <c r="F119" s="187" t="s">
        <v>647</v>
      </c>
      <c r="G119" s="13"/>
      <c r="H119" s="188">
        <v>85.2</v>
      </c>
      <c r="I119" s="189"/>
      <c r="J119" s="13"/>
      <c r="K119" s="13"/>
      <c r="L119" s="184"/>
      <c r="M119" s="190"/>
      <c r="N119" s="191"/>
      <c r="O119" s="191"/>
      <c r="P119" s="191"/>
      <c r="Q119" s="191"/>
      <c r="R119" s="191"/>
      <c r="S119" s="191"/>
      <c r="T119" s="19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6" t="s">
        <v>139</v>
      </c>
      <c r="AU119" s="186" t="s">
        <v>82</v>
      </c>
      <c r="AV119" s="13" t="s">
        <v>82</v>
      </c>
      <c r="AW119" s="13" t="s">
        <v>33</v>
      </c>
      <c r="AX119" s="13" t="s">
        <v>80</v>
      </c>
      <c r="AY119" s="186" t="s">
        <v>128</v>
      </c>
    </row>
    <row r="120" spans="1:65" s="2" customFormat="1" ht="16.5" customHeight="1">
      <c r="A120" s="37"/>
      <c r="B120" s="164"/>
      <c r="C120" s="165" t="s">
        <v>198</v>
      </c>
      <c r="D120" s="165" t="s">
        <v>131</v>
      </c>
      <c r="E120" s="166" t="s">
        <v>682</v>
      </c>
      <c r="F120" s="167" t="s">
        <v>683</v>
      </c>
      <c r="G120" s="168" t="s">
        <v>167</v>
      </c>
      <c r="H120" s="169">
        <v>170.4</v>
      </c>
      <c r="I120" s="170"/>
      <c r="J120" s="171">
        <f>ROUND(I120*H120,2)</f>
        <v>0</v>
      </c>
      <c r="K120" s="172"/>
      <c r="L120" s="38"/>
      <c r="M120" s="173" t="s">
        <v>3</v>
      </c>
      <c r="N120" s="174" t="s">
        <v>43</v>
      </c>
      <c r="O120" s="71"/>
      <c r="P120" s="175">
        <f>O120*H120</f>
        <v>0</v>
      </c>
      <c r="Q120" s="175">
        <v>0.00605</v>
      </c>
      <c r="R120" s="175">
        <f>Q120*H120</f>
        <v>1.03092</v>
      </c>
      <c r="S120" s="175">
        <v>0</v>
      </c>
      <c r="T120" s="17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77" t="s">
        <v>217</v>
      </c>
      <c r="AT120" s="177" t="s">
        <v>131</v>
      </c>
      <c r="AU120" s="177" t="s">
        <v>82</v>
      </c>
      <c r="AY120" s="18" t="s">
        <v>128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8" t="s">
        <v>80</v>
      </c>
      <c r="BK120" s="178">
        <f>ROUND(I120*H120,2)</f>
        <v>0</v>
      </c>
      <c r="BL120" s="18" t="s">
        <v>217</v>
      </c>
      <c r="BM120" s="177" t="s">
        <v>684</v>
      </c>
    </row>
    <row r="121" spans="1:47" s="2" customFormat="1" ht="12">
      <c r="A121" s="37"/>
      <c r="B121" s="38"/>
      <c r="C121" s="37"/>
      <c r="D121" s="179" t="s">
        <v>137</v>
      </c>
      <c r="E121" s="37"/>
      <c r="F121" s="180" t="s">
        <v>685</v>
      </c>
      <c r="G121" s="37"/>
      <c r="H121" s="37"/>
      <c r="I121" s="181"/>
      <c r="J121" s="37"/>
      <c r="K121" s="37"/>
      <c r="L121" s="38"/>
      <c r="M121" s="182"/>
      <c r="N121" s="183"/>
      <c r="O121" s="71"/>
      <c r="P121" s="71"/>
      <c r="Q121" s="71"/>
      <c r="R121" s="71"/>
      <c r="S121" s="71"/>
      <c r="T121" s="72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137</v>
      </c>
      <c r="AU121" s="18" t="s">
        <v>82</v>
      </c>
    </row>
    <row r="122" spans="1:51" s="13" customFormat="1" ht="12">
      <c r="A122" s="13"/>
      <c r="B122" s="184"/>
      <c r="C122" s="13"/>
      <c r="D122" s="185" t="s">
        <v>139</v>
      </c>
      <c r="E122" s="186" t="s">
        <v>3</v>
      </c>
      <c r="F122" s="187" t="s">
        <v>686</v>
      </c>
      <c r="G122" s="13"/>
      <c r="H122" s="188">
        <v>170.4</v>
      </c>
      <c r="I122" s="189"/>
      <c r="J122" s="13"/>
      <c r="K122" s="13"/>
      <c r="L122" s="184"/>
      <c r="M122" s="190"/>
      <c r="N122" s="191"/>
      <c r="O122" s="191"/>
      <c r="P122" s="191"/>
      <c r="Q122" s="191"/>
      <c r="R122" s="191"/>
      <c r="S122" s="191"/>
      <c r="T122" s="19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6" t="s">
        <v>139</v>
      </c>
      <c r="AU122" s="186" t="s">
        <v>82</v>
      </c>
      <c r="AV122" s="13" t="s">
        <v>82</v>
      </c>
      <c r="AW122" s="13" t="s">
        <v>33</v>
      </c>
      <c r="AX122" s="13" t="s">
        <v>80</v>
      </c>
      <c r="AY122" s="186" t="s">
        <v>128</v>
      </c>
    </row>
    <row r="123" spans="1:65" s="2" customFormat="1" ht="21.75" customHeight="1">
      <c r="A123" s="37"/>
      <c r="B123" s="164"/>
      <c r="C123" s="165" t="s">
        <v>203</v>
      </c>
      <c r="D123" s="165" t="s">
        <v>131</v>
      </c>
      <c r="E123" s="166" t="s">
        <v>687</v>
      </c>
      <c r="F123" s="167" t="s">
        <v>688</v>
      </c>
      <c r="G123" s="168" t="s">
        <v>167</v>
      </c>
      <c r="H123" s="169">
        <v>42.6</v>
      </c>
      <c r="I123" s="170"/>
      <c r="J123" s="171">
        <f>ROUND(I123*H123,2)</f>
        <v>0</v>
      </c>
      <c r="K123" s="172"/>
      <c r="L123" s="38"/>
      <c r="M123" s="173" t="s">
        <v>3</v>
      </c>
      <c r="N123" s="174" t="s">
        <v>43</v>
      </c>
      <c r="O123" s="71"/>
      <c r="P123" s="175">
        <f>O123*H123</f>
        <v>0</v>
      </c>
      <c r="Q123" s="175">
        <v>0.00334</v>
      </c>
      <c r="R123" s="175">
        <f>Q123*H123</f>
        <v>0.14228400000000002</v>
      </c>
      <c r="S123" s="175">
        <v>0</v>
      </c>
      <c r="T123" s="17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77" t="s">
        <v>217</v>
      </c>
      <c r="AT123" s="177" t="s">
        <v>131</v>
      </c>
      <c r="AU123" s="177" t="s">
        <v>82</v>
      </c>
      <c r="AY123" s="18" t="s">
        <v>128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8" t="s">
        <v>80</v>
      </c>
      <c r="BK123" s="178">
        <f>ROUND(I123*H123,2)</f>
        <v>0</v>
      </c>
      <c r="BL123" s="18" t="s">
        <v>217</v>
      </c>
      <c r="BM123" s="177" t="s">
        <v>689</v>
      </c>
    </row>
    <row r="124" spans="1:47" s="2" customFormat="1" ht="12">
      <c r="A124" s="37"/>
      <c r="B124" s="38"/>
      <c r="C124" s="37"/>
      <c r="D124" s="179" t="s">
        <v>137</v>
      </c>
      <c r="E124" s="37"/>
      <c r="F124" s="180" t="s">
        <v>690</v>
      </c>
      <c r="G124" s="37"/>
      <c r="H124" s="37"/>
      <c r="I124" s="181"/>
      <c r="J124" s="37"/>
      <c r="K124" s="37"/>
      <c r="L124" s="38"/>
      <c r="M124" s="182"/>
      <c r="N124" s="183"/>
      <c r="O124" s="71"/>
      <c r="P124" s="71"/>
      <c r="Q124" s="71"/>
      <c r="R124" s="71"/>
      <c r="S124" s="71"/>
      <c r="T124" s="72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137</v>
      </c>
      <c r="AU124" s="18" t="s">
        <v>82</v>
      </c>
    </row>
    <row r="125" spans="1:51" s="13" customFormat="1" ht="12">
      <c r="A125" s="13"/>
      <c r="B125" s="184"/>
      <c r="C125" s="13"/>
      <c r="D125" s="185" t="s">
        <v>139</v>
      </c>
      <c r="E125" s="186" t="s">
        <v>3</v>
      </c>
      <c r="F125" s="187" t="s">
        <v>691</v>
      </c>
      <c r="G125" s="13"/>
      <c r="H125" s="188">
        <v>42.6</v>
      </c>
      <c r="I125" s="189"/>
      <c r="J125" s="13"/>
      <c r="K125" s="13"/>
      <c r="L125" s="184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6" t="s">
        <v>139</v>
      </c>
      <c r="AU125" s="186" t="s">
        <v>82</v>
      </c>
      <c r="AV125" s="13" t="s">
        <v>82</v>
      </c>
      <c r="AW125" s="13" t="s">
        <v>33</v>
      </c>
      <c r="AX125" s="13" t="s">
        <v>80</v>
      </c>
      <c r="AY125" s="186" t="s">
        <v>128</v>
      </c>
    </row>
    <row r="126" spans="1:65" s="2" customFormat="1" ht="24.15" customHeight="1">
      <c r="A126" s="37"/>
      <c r="B126" s="164"/>
      <c r="C126" s="165" t="s">
        <v>208</v>
      </c>
      <c r="D126" s="165" t="s">
        <v>131</v>
      </c>
      <c r="E126" s="166" t="s">
        <v>692</v>
      </c>
      <c r="F126" s="167" t="s">
        <v>693</v>
      </c>
      <c r="G126" s="168" t="s">
        <v>167</v>
      </c>
      <c r="H126" s="169">
        <v>19.9</v>
      </c>
      <c r="I126" s="170"/>
      <c r="J126" s="171">
        <f>ROUND(I126*H126,2)</f>
        <v>0</v>
      </c>
      <c r="K126" s="172"/>
      <c r="L126" s="38"/>
      <c r="M126" s="173" t="s">
        <v>3</v>
      </c>
      <c r="N126" s="174" t="s">
        <v>43</v>
      </c>
      <c r="O126" s="71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77" t="s">
        <v>217</v>
      </c>
      <c r="AT126" s="177" t="s">
        <v>131</v>
      </c>
      <c r="AU126" s="177" t="s">
        <v>82</v>
      </c>
      <c r="AY126" s="18" t="s">
        <v>128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8" t="s">
        <v>80</v>
      </c>
      <c r="BK126" s="178">
        <f>ROUND(I126*H126,2)</f>
        <v>0</v>
      </c>
      <c r="BL126" s="18" t="s">
        <v>217</v>
      </c>
      <c r="BM126" s="177" t="s">
        <v>694</v>
      </c>
    </row>
    <row r="127" spans="1:47" s="2" customFormat="1" ht="12">
      <c r="A127" s="37"/>
      <c r="B127" s="38"/>
      <c r="C127" s="37"/>
      <c r="D127" s="179" t="s">
        <v>137</v>
      </c>
      <c r="E127" s="37"/>
      <c r="F127" s="180" t="s">
        <v>695</v>
      </c>
      <c r="G127" s="37"/>
      <c r="H127" s="37"/>
      <c r="I127" s="181"/>
      <c r="J127" s="37"/>
      <c r="K127" s="37"/>
      <c r="L127" s="38"/>
      <c r="M127" s="182"/>
      <c r="N127" s="183"/>
      <c r="O127" s="71"/>
      <c r="P127" s="71"/>
      <c r="Q127" s="71"/>
      <c r="R127" s="71"/>
      <c r="S127" s="71"/>
      <c r="T127" s="72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137</v>
      </c>
      <c r="AU127" s="18" t="s">
        <v>82</v>
      </c>
    </row>
    <row r="128" spans="1:51" s="13" customFormat="1" ht="12">
      <c r="A128" s="13"/>
      <c r="B128" s="184"/>
      <c r="C128" s="13"/>
      <c r="D128" s="185" t="s">
        <v>139</v>
      </c>
      <c r="E128" s="186" t="s">
        <v>3</v>
      </c>
      <c r="F128" s="187" t="s">
        <v>696</v>
      </c>
      <c r="G128" s="13"/>
      <c r="H128" s="188">
        <v>19.9</v>
      </c>
      <c r="I128" s="189"/>
      <c r="J128" s="13"/>
      <c r="K128" s="13"/>
      <c r="L128" s="184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139</v>
      </c>
      <c r="AU128" s="186" t="s">
        <v>82</v>
      </c>
      <c r="AV128" s="13" t="s">
        <v>82</v>
      </c>
      <c r="AW128" s="13" t="s">
        <v>33</v>
      </c>
      <c r="AX128" s="13" t="s">
        <v>80</v>
      </c>
      <c r="AY128" s="186" t="s">
        <v>128</v>
      </c>
    </row>
    <row r="129" spans="1:65" s="2" customFormat="1" ht="16.5" customHeight="1">
      <c r="A129" s="37"/>
      <c r="B129" s="164"/>
      <c r="C129" s="193" t="s">
        <v>9</v>
      </c>
      <c r="D129" s="193" t="s">
        <v>141</v>
      </c>
      <c r="E129" s="194" t="s">
        <v>697</v>
      </c>
      <c r="F129" s="195" t="s">
        <v>698</v>
      </c>
      <c r="G129" s="196" t="s">
        <v>167</v>
      </c>
      <c r="H129" s="197">
        <v>20.298</v>
      </c>
      <c r="I129" s="198"/>
      <c r="J129" s="199">
        <f>ROUND(I129*H129,2)</f>
        <v>0</v>
      </c>
      <c r="K129" s="200"/>
      <c r="L129" s="201"/>
      <c r="M129" s="202" t="s">
        <v>3</v>
      </c>
      <c r="N129" s="203" t="s">
        <v>43</v>
      </c>
      <c r="O129" s="71"/>
      <c r="P129" s="175">
        <f>O129*H129</f>
        <v>0</v>
      </c>
      <c r="Q129" s="175">
        <v>0.0048</v>
      </c>
      <c r="R129" s="175">
        <f>Q129*H129</f>
        <v>0.09743039999999999</v>
      </c>
      <c r="S129" s="175">
        <v>0</v>
      </c>
      <c r="T129" s="17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7" t="s">
        <v>306</v>
      </c>
      <c r="AT129" s="177" t="s">
        <v>141</v>
      </c>
      <c r="AU129" s="177" t="s">
        <v>82</v>
      </c>
      <c r="AY129" s="18" t="s">
        <v>128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8" t="s">
        <v>80</v>
      </c>
      <c r="BK129" s="178">
        <f>ROUND(I129*H129,2)</f>
        <v>0</v>
      </c>
      <c r="BL129" s="18" t="s">
        <v>217</v>
      </c>
      <c r="BM129" s="177" t="s">
        <v>699</v>
      </c>
    </row>
    <row r="130" spans="1:51" s="13" customFormat="1" ht="12">
      <c r="A130" s="13"/>
      <c r="B130" s="184"/>
      <c r="C130" s="13"/>
      <c r="D130" s="185" t="s">
        <v>139</v>
      </c>
      <c r="E130" s="13"/>
      <c r="F130" s="187" t="s">
        <v>700</v>
      </c>
      <c r="G130" s="13"/>
      <c r="H130" s="188">
        <v>20.298</v>
      </c>
      <c r="I130" s="189"/>
      <c r="J130" s="13"/>
      <c r="K130" s="13"/>
      <c r="L130" s="184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6" t="s">
        <v>139</v>
      </c>
      <c r="AU130" s="186" t="s">
        <v>82</v>
      </c>
      <c r="AV130" s="13" t="s">
        <v>82</v>
      </c>
      <c r="AW130" s="13" t="s">
        <v>4</v>
      </c>
      <c r="AX130" s="13" t="s">
        <v>80</v>
      </c>
      <c r="AY130" s="186" t="s">
        <v>128</v>
      </c>
    </row>
    <row r="131" spans="1:65" s="2" customFormat="1" ht="24.15" customHeight="1">
      <c r="A131" s="37"/>
      <c r="B131" s="164"/>
      <c r="C131" s="165" t="s">
        <v>217</v>
      </c>
      <c r="D131" s="165" t="s">
        <v>131</v>
      </c>
      <c r="E131" s="166" t="s">
        <v>701</v>
      </c>
      <c r="F131" s="167" t="s">
        <v>693</v>
      </c>
      <c r="G131" s="168" t="s">
        <v>167</v>
      </c>
      <c r="H131" s="169">
        <v>52.77</v>
      </c>
      <c r="I131" s="170"/>
      <c r="J131" s="171">
        <f>ROUND(I131*H131,2)</f>
        <v>0</v>
      </c>
      <c r="K131" s="172"/>
      <c r="L131" s="38"/>
      <c r="M131" s="173" t="s">
        <v>3</v>
      </c>
      <c r="N131" s="174" t="s">
        <v>43</v>
      </c>
      <c r="O131" s="71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7" t="s">
        <v>217</v>
      </c>
      <c r="AT131" s="177" t="s">
        <v>131</v>
      </c>
      <c r="AU131" s="177" t="s">
        <v>82</v>
      </c>
      <c r="AY131" s="18" t="s">
        <v>128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8" t="s">
        <v>80</v>
      </c>
      <c r="BK131" s="178">
        <f>ROUND(I131*H131,2)</f>
        <v>0</v>
      </c>
      <c r="BL131" s="18" t="s">
        <v>217</v>
      </c>
      <c r="BM131" s="177" t="s">
        <v>702</v>
      </c>
    </row>
    <row r="132" spans="1:51" s="13" customFormat="1" ht="12">
      <c r="A132" s="13"/>
      <c r="B132" s="184"/>
      <c r="C132" s="13"/>
      <c r="D132" s="185" t="s">
        <v>139</v>
      </c>
      <c r="E132" s="186" t="s">
        <v>3</v>
      </c>
      <c r="F132" s="187" t="s">
        <v>703</v>
      </c>
      <c r="G132" s="13"/>
      <c r="H132" s="188">
        <v>52.77</v>
      </c>
      <c r="I132" s="189"/>
      <c r="J132" s="13"/>
      <c r="K132" s="13"/>
      <c r="L132" s="184"/>
      <c r="M132" s="190"/>
      <c r="N132" s="191"/>
      <c r="O132" s="191"/>
      <c r="P132" s="191"/>
      <c r="Q132" s="191"/>
      <c r="R132" s="191"/>
      <c r="S132" s="191"/>
      <c r="T132" s="19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6" t="s">
        <v>139</v>
      </c>
      <c r="AU132" s="186" t="s">
        <v>82</v>
      </c>
      <c r="AV132" s="13" t="s">
        <v>82</v>
      </c>
      <c r="AW132" s="13" t="s">
        <v>33</v>
      </c>
      <c r="AX132" s="13" t="s">
        <v>80</v>
      </c>
      <c r="AY132" s="186" t="s">
        <v>128</v>
      </c>
    </row>
    <row r="133" spans="1:65" s="2" customFormat="1" ht="16.5" customHeight="1">
      <c r="A133" s="37"/>
      <c r="B133" s="164"/>
      <c r="C133" s="193" t="s">
        <v>222</v>
      </c>
      <c r="D133" s="193" t="s">
        <v>141</v>
      </c>
      <c r="E133" s="194" t="s">
        <v>704</v>
      </c>
      <c r="F133" s="195" t="s">
        <v>698</v>
      </c>
      <c r="G133" s="196" t="s">
        <v>167</v>
      </c>
      <c r="H133" s="197">
        <v>105.54</v>
      </c>
      <c r="I133" s="198"/>
      <c r="J133" s="199">
        <f>ROUND(I133*H133,2)</f>
        <v>0</v>
      </c>
      <c r="K133" s="200"/>
      <c r="L133" s="201"/>
      <c r="M133" s="202" t="s">
        <v>3</v>
      </c>
      <c r="N133" s="203" t="s">
        <v>43</v>
      </c>
      <c r="O133" s="71"/>
      <c r="P133" s="175">
        <f>O133*H133</f>
        <v>0</v>
      </c>
      <c r="Q133" s="175">
        <v>0.0048</v>
      </c>
      <c r="R133" s="175">
        <f>Q133*H133</f>
        <v>0.5065919999999999</v>
      </c>
      <c r="S133" s="175">
        <v>0</v>
      </c>
      <c r="T133" s="17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7" t="s">
        <v>306</v>
      </c>
      <c r="AT133" s="177" t="s">
        <v>141</v>
      </c>
      <c r="AU133" s="177" t="s">
        <v>82</v>
      </c>
      <c r="AY133" s="18" t="s">
        <v>128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8" t="s">
        <v>80</v>
      </c>
      <c r="BK133" s="178">
        <f>ROUND(I133*H133,2)</f>
        <v>0</v>
      </c>
      <c r="BL133" s="18" t="s">
        <v>217</v>
      </c>
      <c r="BM133" s="177" t="s">
        <v>705</v>
      </c>
    </row>
    <row r="134" spans="1:51" s="13" customFormat="1" ht="12">
      <c r="A134" s="13"/>
      <c r="B134" s="184"/>
      <c r="C134" s="13"/>
      <c r="D134" s="185" t="s">
        <v>139</v>
      </c>
      <c r="E134" s="186" t="s">
        <v>3</v>
      </c>
      <c r="F134" s="187" t="s">
        <v>706</v>
      </c>
      <c r="G134" s="13"/>
      <c r="H134" s="188">
        <v>105.54</v>
      </c>
      <c r="I134" s="189"/>
      <c r="J134" s="13"/>
      <c r="K134" s="13"/>
      <c r="L134" s="184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6" t="s">
        <v>139</v>
      </c>
      <c r="AU134" s="186" t="s">
        <v>82</v>
      </c>
      <c r="AV134" s="13" t="s">
        <v>82</v>
      </c>
      <c r="AW134" s="13" t="s">
        <v>33</v>
      </c>
      <c r="AX134" s="13" t="s">
        <v>80</v>
      </c>
      <c r="AY134" s="186" t="s">
        <v>128</v>
      </c>
    </row>
    <row r="135" spans="1:65" s="2" customFormat="1" ht="24.15" customHeight="1">
      <c r="A135" s="37"/>
      <c r="B135" s="164"/>
      <c r="C135" s="165" t="s">
        <v>228</v>
      </c>
      <c r="D135" s="165" t="s">
        <v>131</v>
      </c>
      <c r="E135" s="166" t="s">
        <v>707</v>
      </c>
      <c r="F135" s="167" t="s">
        <v>708</v>
      </c>
      <c r="G135" s="168" t="s">
        <v>380</v>
      </c>
      <c r="H135" s="169">
        <v>2.014</v>
      </c>
      <c r="I135" s="170"/>
      <c r="J135" s="171">
        <f>ROUND(I135*H135,2)</f>
        <v>0</v>
      </c>
      <c r="K135" s="172"/>
      <c r="L135" s="38"/>
      <c r="M135" s="173" t="s">
        <v>3</v>
      </c>
      <c r="N135" s="174" t="s">
        <v>43</v>
      </c>
      <c r="O135" s="71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7" t="s">
        <v>217</v>
      </c>
      <c r="AT135" s="177" t="s">
        <v>131</v>
      </c>
      <c r="AU135" s="177" t="s">
        <v>82</v>
      </c>
      <c r="AY135" s="18" t="s">
        <v>128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8" t="s">
        <v>80</v>
      </c>
      <c r="BK135" s="178">
        <f>ROUND(I135*H135,2)</f>
        <v>0</v>
      </c>
      <c r="BL135" s="18" t="s">
        <v>217</v>
      </c>
      <c r="BM135" s="177" t="s">
        <v>709</v>
      </c>
    </row>
    <row r="136" spans="1:47" s="2" customFormat="1" ht="12">
      <c r="A136" s="37"/>
      <c r="B136" s="38"/>
      <c r="C136" s="37"/>
      <c r="D136" s="179" t="s">
        <v>137</v>
      </c>
      <c r="E136" s="37"/>
      <c r="F136" s="180" t="s">
        <v>710</v>
      </c>
      <c r="G136" s="37"/>
      <c r="H136" s="37"/>
      <c r="I136" s="181"/>
      <c r="J136" s="37"/>
      <c r="K136" s="37"/>
      <c r="L136" s="38"/>
      <c r="M136" s="182"/>
      <c r="N136" s="183"/>
      <c r="O136" s="71"/>
      <c r="P136" s="71"/>
      <c r="Q136" s="71"/>
      <c r="R136" s="71"/>
      <c r="S136" s="71"/>
      <c r="T136" s="72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137</v>
      </c>
      <c r="AU136" s="18" t="s">
        <v>82</v>
      </c>
    </row>
    <row r="137" spans="1:63" s="12" customFormat="1" ht="22.8" customHeight="1">
      <c r="A137" s="12"/>
      <c r="B137" s="151"/>
      <c r="C137" s="12"/>
      <c r="D137" s="152" t="s">
        <v>71</v>
      </c>
      <c r="E137" s="162" t="s">
        <v>711</v>
      </c>
      <c r="F137" s="162" t="s">
        <v>712</v>
      </c>
      <c r="G137" s="12"/>
      <c r="H137" s="12"/>
      <c r="I137" s="154"/>
      <c r="J137" s="163">
        <f>BK137</f>
        <v>0</v>
      </c>
      <c r="K137" s="12"/>
      <c r="L137" s="151"/>
      <c r="M137" s="156"/>
      <c r="N137" s="157"/>
      <c r="O137" s="157"/>
      <c r="P137" s="158">
        <f>SUM(P138:P142)</f>
        <v>0</v>
      </c>
      <c r="Q137" s="157"/>
      <c r="R137" s="158">
        <f>SUM(R138:R142)</f>
        <v>1.1885400000000002</v>
      </c>
      <c r="S137" s="157"/>
      <c r="T137" s="159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2" t="s">
        <v>82</v>
      </c>
      <c r="AT137" s="160" t="s">
        <v>71</v>
      </c>
      <c r="AU137" s="160" t="s">
        <v>80</v>
      </c>
      <c r="AY137" s="152" t="s">
        <v>128</v>
      </c>
      <c r="BK137" s="161">
        <f>SUM(BK138:BK142)</f>
        <v>0</v>
      </c>
    </row>
    <row r="138" spans="1:65" s="2" customFormat="1" ht="21.75" customHeight="1">
      <c r="A138" s="37"/>
      <c r="B138" s="164"/>
      <c r="C138" s="165" t="s">
        <v>233</v>
      </c>
      <c r="D138" s="165" t="s">
        <v>131</v>
      </c>
      <c r="E138" s="166" t="s">
        <v>713</v>
      </c>
      <c r="F138" s="167" t="s">
        <v>714</v>
      </c>
      <c r="G138" s="168" t="s">
        <v>167</v>
      </c>
      <c r="H138" s="169">
        <v>85.2</v>
      </c>
      <c r="I138" s="170"/>
      <c r="J138" s="171">
        <f>ROUND(I138*H138,2)</f>
        <v>0</v>
      </c>
      <c r="K138" s="172"/>
      <c r="L138" s="38"/>
      <c r="M138" s="173" t="s">
        <v>3</v>
      </c>
      <c r="N138" s="174" t="s">
        <v>43</v>
      </c>
      <c r="O138" s="71"/>
      <c r="P138" s="175">
        <f>O138*H138</f>
        <v>0</v>
      </c>
      <c r="Q138" s="175">
        <v>0.01395</v>
      </c>
      <c r="R138" s="175">
        <f>Q138*H138</f>
        <v>1.1885400000000002</v>
      </c>
      <c r="S138" s="175">
        <v>0</v>
      </c>
      <c r="T138" s="17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7" t="s">
        <v>217</v>
      </c>
      <c r="AT138" s="177" t="s">
        <v>131</v>
      </c>
      <c r="AU138" s="177" t="s">
        <v>82</v>
      </c>
      <c r="AY138" s="18" t="s">
        <v>128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8" t="s">
        <v>80</v>
      </c>
      <c r="BK138" s="178">
        <f>ROUND(I138*H138,2)</f>
        <v>0</v>
      </c>
      <c r="BL138" s="18" t="s">
        <v>217</v>
      </c>
      <c r="BM138" s="177" t="s">
        <v>715</v>
      </c>
    </row>
    <row r="139" spans="1:47" s="2" customFormat="1" ht="12">
      <c r="A139" s="37"/>
      <c r="B139" s="38"/>
      <c r="C139" s="37"/>
      <c r="D139" s="179" t="s">
        <v>137</v>
      </c>
      <c r="E139" s="37"/>
      <c r="F139" s="180" t="s">
        <v>716</v>
      </c>
      <c r="G139" s="37"/>
      <c r="H139" s="37"/>
      <c r="I139" s="181"/>
      <c r="J139" s="37"/>
      <c r="K139" s="37"/>
      <c r="L139" s="38"/>
      <c r="M139" s="182"/>
      <c r="N139" s="183"/>
      <c r="O139" s="71"/>
      <c r="P139" s="71"/>
      <c r="Q139" s="71"/>
      <c r="R139" s="71"/>
      <c r="S139" s="71"/>
      <c r="T139" s="72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137</v>
      </c>
      <c r="AU139" s="18" t="s">
        <v>82</v>
      </c>
    </row>
    <row r="140" spans="1:51" s="13" customFormat="1" ht="12">
      <c r="A140" s="13"/>
      <c r="B140" s="184"/>
      <c r="C140" s="13"/>
      <c r="D140" s="185" t="s">
        <v>139</v>
      </c>
      <c r="E140" s="186" t="s">
        <v>3</v>
      </c>
      <c r="F140" s="187" t="s">
        <v>647</v>
      </c>
      <c r="G140" s="13"/>
      <c r="H140" s="188">
        <v>85.2</v>
      </c>
      <c r="I140" s="189"/>
      <c r="J140" s="13"/>
      <c r="K140" s="13"/>
      <c r="L140" s="184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6" t="s">
        <v>139</v>
      </c>
      <c r="AU140" s="186" t="s">
        <v>82</v>
      </c>
      <c r="AV140" s="13" t="s">
        <v>82</v>
      </c>
      <c r="AW140" s="13" t="s">
        <v>33</v>
      </c>
      <c r="AX140" s="13" t="s">
        <v>80</v>
      </c>
      <c r="AY140" s="186" t="s">
        <v>128</v>
      </c>
    </row>
    <row r="141" spans="1:65" s="2" customFormat="1" ht="24.15" customHeight="1">
      <c r="A141" s="37"/>
      <c r="B141" s="164"/>
      <c r="C141" s="165" t="s">
        <v>238</v>
      </c>
      <c r="D141" s="165" t="s">
        <v>131</v>
      </c>
      <c r="E141" s="166" t="s">
        <v>717</v>
      </c>
      <c r="F141" s="167" t="s">
        <v>718</v>
      </c>
      <c r="G141" s="168" t="s">
        <v>380</v>
      </c>
      <c r="H141" s="169">
        <v>1.189</v>
      </c>
      <c r="I141" s="170"/>
      <c r="J141" s="171">
        <f>ROUND(I141*H141,2)</f>
        <v>0</v>
      </c>
      <c r="K141" s="172"/>
      <c r="L141" s="38"/>
      <c r="M141" s="173" t="s">
        <v>3</v>
      </c>
      <c r="N141" s="174" t="s">
        <v>43</v>
      </c>
      <c r="O141" s="71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7" t="s">
        <v>217</v>
      </c>
      <c r="AT141" s="177" t="s">
        <v>131</v>
      </c>
      <c r="AU141" s="177" t="s">
        <v>82</v>
      </c>
      <c r="AY141" s="18" t="s">
        <v>128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8" t="s">
        <v>80</v>
      </c>
      <c r="BK141" s="178">
        <f>ROUND(I141*H141,2)</f>
        <v>0</v>
      </c>
      <c r="BL141" s="18" t="s">
        <v>217</v>
      </c>
      <c r="BM141" s="177" t="s">
        <v>719</v>
      </c>
    </row>
    <row r="142" spans="1:47" s="2" customFormat="1" ht="12">
      <c r="A142" s="37"/>
      <c r="B142" s="38"/>
      <c r="C142" s="37"/>
      <c r="D142" s="179" t="s">
        <v>137</v>
      </c>
      <c r="E142" s="37"/>
      <c r="F142" s="180" t="s">
        <v>720</v>
      </c>
      <c r="G142" s="37"/>
      <c r="H142" s="37"/>
      <c r="I142" s="181"/>
      <c r="J142" s="37"/>
      <c r="K142" s="37"/>
      <c r="L142" s="38"/>
      <c r="M142" s="182"/>
      <c r="N142" s="183"/>
      <c r="O142" s="71"/>
      <c r="P142" s="71"/>
      <c r="Q142" s="71"/>
      <c r="R142" s="71"/>
      <c r="S142" s="71"/>
      <c r="T142" s="72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137</v>
      </c>
      <c r="AU142" s="18" t="s">
        <v>82</v>
      </c>
    </row>
    <row r="143" spans="1:63" s="12" customFormat="1" ht="22.8" customHeight="1">
      <c r="A143" s="12"/>
      <c r="B143" s="151"/>
      <c r="C143" s="12"/>
      <c r="D143" s="152" t="s">
        <v>71</v>
      </c>
      <c r="E143" s="162" t="s">
        <v>721</v>
      </c>
      <c r="F143" s="162" t="s">
        <v>722</v>
      </c>
      <c r="G143" s="12"/>
      <c r="H143" s="12"/>
      <c r="I143" s="154"/>
      <c r="J143" s="163">
        <f>BK143</f>
        <v>0</v>
      </c>
      <c r="K143" s="12"/>
      <c r="L143" s="151"/>
      <c r="M143" s="156"/>
      <c r="N143" s="157"/>
      <c r="O143" s="157"/>
      <c r="P143" s="158">
        <f>SUM(P144:P156)</f>
        <v>0</v>
      </c>
      <c r="Q143" s="157"/>
      <c r="R143" s="158">
        <f>SUM(R144:R156)</f>
        <v>1.8886905200000002</v>
      </c>
      <c r="S143" s="157"/>
      <c r="T143" s="159">
        <f>SUM(T144:T156)</f>
        <v>1.9113000000000002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2" t="s">
        <v>82</v>
      </c>
      <c r="AT143" s="160" t="s">
        <v>71</v>
      </c>
      <c r="AU143" s="160" t="s">
        <v>80</v>
      </c>
      <c r="AY143" s="152" t="s">
        <v>128</v>
      </c>
      <c r="BK143" s="161">
        <f>SUM(BK144:BK156)</f>
        <v>0</v>
      </c>
    </row>
    <row r="144" spans="1:65" s="2" customFormat="1" ht="24.15" customHeight="1">
      <c r="A144" s="37"/>
      <c r="B144" s="164"/>
      <c r="C144" s="165" t="s">
        <v>8</v>
      </c>
      <c r="D144" s="165" t="s">
        <v>131</v>
      </c>
      <c r="E144" s="166" t="s">
        <v>723</v>
      </c>
      <c r="F144" s="167" t="s">
        <v>724</v>
      </c>
      <c r="G144" s="168" t="s">
        <v>167</v>
      </c>
      <c r="H144" s="169">
        <v>110.8</v>
      </c>
      <c r="I144" s="170"/>
      <c r="J144" s="171">
        <f>ROUND(I144*H144,2)</f>
        <v>0</v>
      </c>
      <c r="K144" s="172"/>
      <c r="L144" s="38"/>
      <c r="M144" s="173" t="s">
        <v>3</v>
      </c>
      <c r="N144" s="174" t="s">
        <v>43</v>
      </c>
      <c r="O144" s="71"/>
      <c r="P144" s="175">
        <f>O144*H144</f>
        <v>0</v>
      </c>
      <c r="Q144" s="175">
        <v>0.01691</v>
      </c>
      <c r="R144" s="175">
        <f>Q144*H144</f>
        <v>1.873628</v>
      </c>
      <c r="S144" s="175">
        <v>0</v>
      </c>
      <c r="T144" s="17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7" t="s">
        <v>217</v>
      </c>
      <c r="AT144" s="177" t="s">
        <v>131</v>
      </c>
      <c r="AU144" s="177" t="s">
        <v>82</v>
      </c>
      <c r="AY144" s="18" t="s">
        <v>128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8" t="s">
        <v>80</v>
      </c>
      <c r="BK144" s="178">
        <f>ROUND(I144*H144,2)</f>
        <v>0</v>
      </c>
      <c r="BL144" s="18" t="s">
        <v>217</v>
      </c>
      <c r="BM144" s="177" t="s">
        <v>725</v>
      </c>
    </row>
    <row r="145" spans="1:47" s="2" customFormat="1" ht="12">
      <c r="A145" s="37"/>
      <c r="B145" s="38"/>
      <c r="C145" s="37"/>
      <c r="D145" s="179" t="s">
        <v>137</v>
      </c>
      <c r="E145" s="37"/>
      <c r="F145" s="180" t="s">
        <v>726</v>
      </c>
      <c r="G145" s="37"/>
      <c r="H145" s="37"/>
      <c r="I145" s="181"/>
      <c r="J145" s="37"/>
      <c r="K145" s="37"/>
      <c r="L145" s="38"/>
      <c r="M145" s="182"/>
      <c r="N145" s="183"/>
      <c r="O145" s="71"/>
      <c r="P145" s="71"/>
      <c r="Q145" s="71"/>
      <c r="R145" s="71"/>
      <c r="S145" s="71"/>
      <c r="T145" s="72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137</v>
      </c>
      <c r="AU145" s="18" t="s">
        <v>82</v>
      </c>
    </row>
    <row r="146" spans="1:51" s="13" customFormat="1" ht="12">
      <c r="A146" s="13"/>
      <c r="B146" s="184"/>
      <c r="C146" s="13"/>
      <c r="D146" s="185" t="s">
        <v>139</v>
      </c>
      <c r="E146" s="186" t="s">
        <v>3</v>
      </c>
      <c r="F146" s="187" t="s">
        <v>727</v>
      </c>
      <c r="G146" s="13"/>
      <c r="H146" s="188">
        <v>110.8</v>
      </c>
      <c r="I146" s="189"/>
      <c r="J146" s="13"/>
      <c r="K146" s="13"/>
      <c r="L146" s="184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6" t="s">
        <v>139</v>
      </c>
      <c r="AU146" s="186" t="s">
        <v>82</v>
      </c>
      <c r="AV146" s="13" t="s">
        <v>82</v>
      </c>
      <c r="AW146" s="13" t="s">
        <v>33</v>
      </c>
      <c r="AX146" s="13" t="s">
        <v>80</v>
      </c>
      <c r="AY146" s="186" t="s">
        <v>128</v>
      </c>
    </row>
    <row r="147" spans="1:65" s="2" customFormat="1" ht="24.15" customHeight="1">
      <c r="A147" s="37"/>
      <c r="B147" s="164"/>
      <c r="C147" s="165" t="s">
        <v>247</v>
      </c>
      <c r="D147" s="165" t="s">
        <v>131</v>
      </c>
      <c r="E147" s="166" t="s">
        <v>728</v>
      </c>
      <c r="F147" s="167" t="s">
        <v>729</v>
      </c>
      <c r="G147" s="168" t="s">
        <v>167</v>
      </c>
      <c r="H147" s="169">
        <v>121.88</v>
      </c>
      <c r="I147" s="170"/>
      <c r="J147" s="171">
        <f>ROUND(I147*H147,2)</f>
        <v>0</v>
      </c>
      <c r="K147" s="172"/>
      <c r="L147" s="38"/>
      <c r="M147" s="173" t="s">
        <v>3</v>
      </c>
      <c r="N147" s="174" t="s">
        <v>43</v>
      </c>
      <c r="O147" s="71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7" t="s">
        <v>217</v>
      </c>
      <c r="AT147" s="177" t="s">
        <v>131</v>
      </c>
      <c r="AU147" s="177" t="s">
        <v>82</v>
      </c>
      <c r="AY147" s="18" t="s">
        <v>128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8" t="s">
        <v>80</v>
      </c>
      <c r="BK147" s="178">
        <f>ROUND(I147*H147,2)</f>
        <v>0</v>
      </c>
      <c r="BL147" s="18" t="s">
        <v>217</v>
      </c>
      <c r="BM147" s="177" t="s">
        <v>730</v>
      </c>
    </row>
    <row r="148" spans="1:47" s="2" customFormat="1" ht="12">
      <c r="A148" s="37"/>
      <c r="B148" s="38"/>
      <c r="C148" s="37"/>
      <c r="D148" s="179" t="s">
        <v>137</v>
      </c>
      <c r="E148" s="37"/>
      <c r="F148" s="180" t="s">
        <v>731</v>
      </c>
      <c r="G148" s="37"/>
      <c r="H148" s="37"/>
      <c r="I148" s="181"/>
      <c r="J148" s="37"/>
      <c r="K148" s="37"/>
      <c r="L148" s="38"/>
      <c r="M148" s="182"/>
      <c r="N148" s="183"/>
      <c r="O148" s="71"/>
      <c r="P148" s="71"/>
      <c r="Q148" s="71"/>
      <c r="R148" s="71"/>
      <c r="S148" s="71"/>
      <c r="T148" s="72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137</v>
      </c>
      <c r="AU148" s="18" t="s">
        <v>82</v>
      </c>
    </row>
    <row r="149" spans="1:51" s="13" customFormat="1" ht="12">
      <c r="A149" s="13"/>
      <c r="B149" s="184"/>
      <c r="C149" s="13"/>
      <c r="D149" s="185" t="s">
        <v>139</v>
      </c>
      <c r="E149" s="186" t="s">
        <v>3</v>
      </c>
      <c r="F149" s="187" t="s">
        <v>732</v>
      </c>
      <c r="G149" s="13"/>
      <c r="H149" s="188">
        <v>121.88</v>
      </c>
      <c r="I149" s="189"/>
      <c r="J149" s="13"/>
      <c r="K149" s="13"/>
      <c r="L149" s="184"/>
      <c r="M149" s="190"/>
      <c r="N149" s="191"/>
      <c r="O149" s="191"/>
      <c r="P149" s="191"/>
      <c r="Q149" s="191"/>
      <c r="R149" s="191"/>
      <c r="S149" s="191"/>
      <c r="T149" s="19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6" t="s">
        <v>139</v>
      </c>
      <c r="AU149" s="186" t="s">
        <v>82</v>
      </c>
      <c r="AV149" s="13" t="s">
        <v>82</v>
      </c>
      <c r="AW149" s="13" t="s">
        <v>33</v>
      </c>
      <c r="AX149" s="13" t="s">
        <v>80</v>
      </c>
      <c r="AY149" s="186" t="s">
        <v>128</v>
      </c>
    </row>
    <row r="150" spans="1:65" s="2" customFormat="1" ht="16.5" customHeight="1">
      <c r="A150" s="37"/>
      <c r="B150" s="164"/>
      <c r="C150" s="193" t="s">
        <v>253</v>
      </c>
      <c r="D150" s="193" t="s">
        <v>141</v>
      </c>
      <c r="E150" s="194" t="s">
        <v>733</v>
      </c>
      <c r="F150" s="195" t="s">
        <v>734</v>
      </c>
      <c r="G150" s="196" t="s">
        <v>167</v>
      </c>
      <c r="H150" s="197">
        <v>136.932</v>
      </c>
      <c r="I150" s="198"/>
      <c r="J150" s="199">
        <f>ROUND(I150*H150,2)</f>
        <v>0</v>
      </c>
      <c r="K150" s="200"/>
      <c r="L150" s="201"/>
      <c r="M150" s="202" t="s">
        <v>3</v>
      </c>
      <c r="N150" s="203" t="s">
        <v>43</v>
      </c>
      <c r="O150" s="71"/>
      <c r="P150" s="175">
        <f>O150*H150</f>
        <v>0</v>
      </c>
      <c r="Q150" s="175">
        <v>0.00011</v>
      </c>
      <c r="R150" s="175">
        <f>Q150*H150</f>
        <v>0.01506252</v>
      </c>
      <c r="S150" s="175">
        <v>0</v>
      </c>
      <c r="T150" s="17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7" t="s">
        <v>306</v>
      </c>
      <c r="AT150" s="177" t="s">
        <v>141</v>
      </c>
      <c r="AU150" s="177" t="s">
        <v>82</v>
      </c>
      <c r="AY150" s="18" t="s">
        <v>128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8" t="s">
        <v>80</v>
      </c>
      <c r="BK150" s="178">
        <f>ROUND(I150*H150,2)</f>
        <v>0</v>
      </c>
      <c r="BL150" s="18" t="s">
        <v>217</v>
      </c>
      <c r="BM150" s="177" t="s">
        <v>735</v>
      </c>
    </row>
    <row r="151" spans="1:51" s="13" customFormat="1" ht="12">
      <c r="A151" s="13"/>
      <c r="B151" s="184"/>
      <c r="C151" s="13"/>
      <c r="D151" s="185" t="s">
        <v>139</v>
      </c>
      <c r="E151" s="13"/>
      <c r="F151" s="187" t="s">
        <v>736</v>
      </c>
      <c r="G151" s="13"/>
      <c r="H151" s="188">
        <v>136.932</v>
      </c>
      <c r="I151" s="189"/>
      <c r="J151" s="13"/>
      <c r="K151" s="13"/>
      <c r="L151" s="184"/>
      <c r="M151" s="190"/>
      <c r="N151" s="191"/>
      <c r="O151" s="191"/>
      <c r="P151" s="191"/>
      <c r="Q151" s="191"/>
      <c r="R151" s="191"/>
      <c r="S151" s="191"/>
      <c r="T151" s="19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6" t="s">
        <v>139</v>
      </c>
      <c r="AU151" s="186" t="s">
        <v>82</v>
      </c>
      <c r="AV151" s="13" t="s">
        <v>82</v>
      </c>
      <c r="AW151" s="13" t="s">
        <v>4</v>
      </c>
      <c r="AX151" s="13" t="s">
        <v>80</v>
      </c>
      <c r="AY151" s="186" t="s">
        <v>128</v>
      </c>
    </row>
    <row r="152" spans="1:65" s="2" customFormat="1" ht="24.15" customHeight="1">
      <c r="A152" s="37"/>
      <c r="B152" s="164"/>
      <c r="C152" s="165" t="s">
        <v>258</v>
      </c>
      <c r="D152" s="165" t="s">
        <v>131</v>
      </c>
      <c r="E152" s="166" t="s">
        <v>737</v>
      </c>
      <c r="F152" s="167" t="s">
        <v>738</v>
      </c>
      <c r="G152" s="168" t="s">
        <v>167</v>
      </c>
      <c r="H152" s="169">
        <v>110.8</v>
      </c>
      <c r="I152" s="170"/>
      <c r="J152" s="171">
        <f>ROUND(I152*H152,2)</f>
        <v>0</v>
      </c>
      <c r="K152" s="172"/>
      <c r="L152" s="38"/>
      <c r="M152" s="173" t="s">
        <v>3</v>
      </c>
      <c r="N152" s="174" t="s">
        <v>43</v>
      </c>
      <c r="O152" s="71"/>
      <c r="P152" s="175">
        <f>O152*H152</f>
        <v>0</v>
      </c>
      <c r="Q152" s="175">
        <v>0</v>
      </c>
      <c r="R152" s="175">
        <f>Q152*H152</f>
        <v>0</v>
      </c>
      <c r="S152" s="175">
        <v>0.01725</v>
      </c>
      <c r="T152" s="176">
        <f>S152*H152</f>
        <v>1.9113000000000002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7" t="s">
        <v>217</v>
      </c>
      <c r="AT152" s="177" t="s">
        <v>131</v>
      </c>
      <c r="AU152" s="177" t="s">
        <v>82</v>
      </c>
      <c r="AY152" s="18" t="s">
        <v>128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8" t="s">
        <v>80</v>
      </c>
      <c r="BK152" s="178">
        <f>ROUND(I152*H152,2)</f>
        <v>0</v>
      </c>
      <c r="BL152" s="18" t="s">
        <v>217</v>
      </c>
      <c r="BM152" s="177" t="s">
        <v>739</v>
      </c>
    </row>
    <row r="153" spans="1:47" s="2" customFormat="1" ht="12">
      <c r="A153" s="37"/>
      <c r="B153" s="38"/>
      <c r="C153" s="37"/>
      <c r="D153" s="179" t="s">
        <v>137</v>
      </c>
      <c r="E153" s="37"/>
      <c r="F153" s="180" t="s">
        <v>740</v>
      </c>
      <c r="G153" s="37"/>
      <c r="H153" s="37"/>
      <c r="I153" s="181"/>
      <c r="J153" s="37"/>
      <c r="K153" s="37"/>
      <c r="L153" s="38"/>
      <c r="M153" s="182"/>
      <c r="N153" s="183"/>
      <c r="O153" s="71"/>
      <c r="P153" s="71"/>
      <c r="Q153" s="71"/>
      <c r="R153" s="71"/>
      <c r="S153" s="71"/>
      <c r="T153" s="72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137</v>
      </c>
      <c r="AU153" s="18" t="s">
        <v>82</v>
      </c>
    </row>
    <row r="154" spans="1:51" s="13" customFormat="1" ht="12">
      <c r="A154" s="13"/>
      <c r="B154" s="184"/>
      <c r="C154" s="13"/>
      <c r="D154" s="185" t="s">
        <v>139</v>
      </c>
      <c r="E154" s="186" t="s">
        <v>3</v>
      </c>
      <c r="F154" s="187" t="s">
        <v>727</v>
      </c>
      <c r="G154" s="13"/>
      <c r="H154" s="188">
        <v>110.8</v>
      </c>
      <c r="I154" s="189"/>
      <c r="J154" s="13"/>
      <c r="K154" s="13"/>
      <c r="L154" s="184"/>
      <c r="M154" s="190"/>
      <c r="N154" s="191"/>
      <c r="O154" s="191"/>
      <c r="P154" s="191"/>
      <c r="Q154" s="191"/>
      <c r="R154" s="191"/>
      <c r="S154" s="191"/>
      <c r="T154" s="19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6" t="s">
        <v>139</v>
      </c>
      <c r="AU154" s="186" t="s">
        <v>82</v>
      </c>
      <c r="AV154" s="13" t="s">
        <v>82</v>
      </c>
      <c r="AW154" s="13" t="s">
        <v>33</v>
      </c>
      <c r="AX154" s="13" t="s">
        <v>80</v>
      </c>
      <c r="AY154" s="186" t="s">
        <v>128</v>
      </c>
    </row>
    <row r="155" spans="1:65" s="2" customFormat="1" ht="37.8" customHeight="1">
      <c r="A155" s="37"/>
      <c r="B155" s="164"/>
      <c r="C155" s="165" t="s">
        <v>263</v>
      </c>
      <c r="D155" s="165" t="s">
        <v>131</v>
      </c>
      <c r="E155" s="166" t="s">
        <v>741</v>
      </c>
      <c r="F155" s="167" t="s">
        <v>742</v>
      </c>
      <c r="G155" s="168" t="s">
        <v>380</v>
      </c>
      <c r="H155" s="169">
        <v>1.889</v>
      </c>
      <c r="I155" s="170"/>
      <c r="J155" s="171">
        <f>ROUND(I155*H155,2)</f>
        <v>0</v>
      </c>
      <c r="K155" s="172"/>
      <c r="L155" s="38"/>
      <c r="M155" s="173" t="s">
        <v>3</v>
      </c>
      <c r="N155" s="174" t="s">
        <v>43</v>
      </c>
      <c r="O155" s="71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7" t="s">
        <v>217</v>
      </c>
      <c r="AT155" s="177" t="s">
        <v>131</v>
      </c>
      <c r="AU155" s="177" t="s">
        <v>82</v>
      </c>
      <c r="AY155" s="18" t="s">
        <v>128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8" t="s">
        <v>80</v>
      </c>
      <c r="BK155" s="178">
        <f>ROUND(I155*H155,2)</f>
        <v>0</v>
      </c>
      <c r="BL155" s="18" t="s">
        <v>217</v>
      </c>
      <c r="BM155" s="177" t="s">
        <v>743</v>
      </c>
    </row>
    <row r="156" spans="1:47" s="2" customFormat="1" ht="12">
      <c r="A156" s="37"/>
      <c r="B156" s="38"/>
      <c r="C156" s="37"/>
      <c r="D156" s="179" t="s">
        <v>137</v>
      </c>
      <c r="E156" s="37"/>
      <c r="F156" s="180" t="s">
        <v>744</v>
      </c>
      <c r="G156" s="37"/>
      <c r="H156" s="37"/>
      <c r="I156" s="181"/>
      <c r="J156" s="37"/>
      <c r="K156" s="37"/>
      <c r="L156" s="38"/>
      <c r="M156" s="213"/>
      <c r="N156" s="214"/>
      <c r="O156" s="215"/>
      <c r="P156" s="215"/>
      <c r="Q156" s="215"/>
      <c r="R156" s="215"/>
      <c r="S156" s="215"/>
      <c r="T156" s="216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137</v>
      </c>
      <c r="AU156" s="18" t="s">
        <v>82</v>
      </c>
    </row>
    <row r="157" spans="1:31" s="2" customFormat="1" ht="6.95" customHeight="1">
      <c r="A157" s="37"/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38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autoFilter ref="C85:K15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1/952902601"/>
    <hyperlink ref="F93" r:id="rId2" display="https://podminky.urs.cz/item/CS_URS_2022_01/985131311"/>
    <hyperlink ref="F97" r:id="rId3" display="https://podminky.urs.cz/item/CS_URS_2022_01/997013114"/>
    <hyperlink ref="F99" r:id="rId4" display="https://podminky.urs.cz/item/CS_URS_2022_01/997013501"/>
    <hyperlink ref="F101" r:id="rId5" display="https://podminky.urs.cz/item/CS_URS_2022_01/997013509"/>
    <hyperlink ref="F104" r:id="rId6" display="https://podminky.urs.cz/item/CS_URS_2022_01/997013631"/>
    <hyperlink ref="F108" r:id="rId7" display="https://podminky.urs.cz/item/CS_URS_2022_01/713110813"/>
    <hyperlink ref="F111" r:id="rId8" display="https://podminky.urs.cz/item/CS_URS_2022_01/713121131"/>
    <hyperlink ref="F116" r:id="rId9" display="https://podminky.urs.cz/item/CS_URS_2022_01/713122111"/>
    <hyperlink ref="F121" r:id="rId10" display="https://podminky.urs.cz/item/CS_URS_2022_01/713122131"/>
    <hyperlink ref="F124" r:id="rId11" display="https://podminky.urs.cz/item/CS_URS_2022_01/713122141"/>
    <hyperlink ref="F127" r:id="rId12" display="https://podminky.urs.cz/item/CS_URS_2022_01/713151111"/>
    <hyperlink ref="F136" r:id="rId13" display="https://podminky.urs.cz/item/CS_URS_2022_01/998713103"/>
    <hyperlink ref="F139" r:id="rId14" display="https://podminky.urs.cz/item/CS_URS_2022_01/762810046"/>
    <hyperlink ref="F142" r:id="rId15" display="https://podminky.urs.cz/item/CS_URS_2022_01/998762103"/>
    <hyperlink ref="F145" r:id="rId16" display="https://podminky.urs.cz/item/CS_URS_2022_01/763131432"/>
    <hyperlink ref="F148" r:id="rId17" display="https://podminky.urs.cz/item/CS_URS_2022_01/763131751"/>
    <hyperlink ref="F153" r:id="rId18" display="https://podminky.urs.cz/item/CS_URS_2022_01/763131831"/>
    <hyperlink ref="F156" r:id="rId19" display="https://podminky.urs.cz/item/CS_URS_2022_01/9987633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89</v>
      </c>
      <c r="L4" s="21"/>
      <c r="M4" s="113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17</v>
      </c>
      <c r="L6" s="21"/>
    </row>
    <row r="7" spans="2:12" s="1" customFormat="1" ht="16.5" customHeight="1">
      <c r="B7" s="21"/>
      <c r="E7" s="114" t="str">
        <f>'Rekapitulace stavby'!K6</f>
        <v>MŠ Děčín XXXI, Dlouhá 112 - zateplení objektu a oprava zpevněných ploch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90</v>
      </c>
      <c r="E8" s="37"/>
      <c r="F8" s="37"/>
      <c r="G8" s="37"/>
      <c r="H8" s="37"/>
      <c r="I8" s="37"/>
      <c r="J8" s="37"/>
      <c r="K8" s="37"/>
      <c r="L8" s="11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1" t="s">
        <v>745</v>
      </c>
      <c r="F9" s="37"/>
      <c r="G9" s="37"/>
      <c r="H9" s="37"/>
      <c r="I9" s="37"/>
      <c r="J9" s="37"/>
      <c r="K9" s="37"/>
      <c r="L9" s="11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115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19</v>
      </c>
      <c r="E11" s="37"/>
      <c r="F11" s="26" t="s">
        <v>3</v>
      </c>
      <c r="G11" s="37"/>
      <c r="H11" s="37"/>
      <c r="I11" s="31" t="s">
        <v>20</v>
      </c>
      <c r="J11" s="26" t="s">
        <v>3</v>
      </c>
      <c r="K11" s="37"/>
      <c r="L11" s="11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31" t="s">
        <v>23</v>
      </c>
      <c r="J12" s="63" t="str">
        <f>'Rekapitulace stavby'!AN8</f>
        <v>17. 1. 2022</v>
      </c>
      <c r="K12" s="37"/>
      <c r="L12" s="115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11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25</v>
      </c>
      <c r="E14" s="37"/>
      <c r="F14" s="37"/>
      <c r="G14" s="37"/>
      <c r="H14" s="37"/>
      <c r="I14" s="31" t="s">
        <v>26</v>
      </c>
      <c r="J14" s="26" t="s">
        <v>3</v>
      </c>
      <c r="K14" s="37"/>
      <c r="L14" s="11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3</v>
      </c>
      <c r="K15" s="37"/>
      <c r="L15" s="115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115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26</v>
      </c>
      <c r="J17" s="32" t="str">
        <f>'Rekapitulace stavby'!AN13</f>
        <v>Vyplň údaj</v>
      </c>
      <c r="K17" s="37"/>
      <c r="L17" s="115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11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115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26</v>
      </c>
      <c r="J20" s="26" t="str">
        <f>IF('Rekapitulace stavby'!AN16="","",'Rekapitulace stavby'!AN16)</f>
        <v/>
      </c>
      <c r="K20" s="37"/>
      <c r="L20" s="11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28</v>
      </c>
      <c r="J21" s="26" t="str">
        <f>IF('Rekapitulace stavby'!AN17="","",'Rekapitulace stavby'!AN17)</f>
        <v/>
      </c>
      <c r="K21" s="37"/>
      <c r="L21" s="115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11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26</v>
      </c>
      <c r="J23" s="26" t="s">
        <v>3</v>
      </c>
      <c r="K23" s="37"/>
      <c r="L23" s="11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31" t="s">
        <v>28</v>
      </c>
      <c r="J24" s="26" t="s">
        <v>3</v>
      </c>
      <c r="K24" s="37"/>
      <c r="L24" s="11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11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37"/>
      <c r="J26" s="37"/>
      <c r="K26" s="37"/>
      <c r="L26" s="11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6"/>
      <c r="B27" s="117"/>
      <c r="C27" s="116"/>
      <c r="D27" s="116"/>
      <c r="E27" s="35" t="s">
        <v>3</v>
      </c>
      <c r="F27" s="35"/>
      <c r="G27" s="35"/>
      <c r="H27" s="35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1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3"/>
      <c r="E29" s="83"/>
      <c r="F29" s="83"/>
      <c r="G29" s="83"/>
      <c r="H29" s="83"/>
      <c r="I29" s="83"/>
      <c r="J29" s="83"/>
      <c r="K29" s="83"/>
      <c r="L29" s="11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19" t="s">
        <v>38</v>
      </c>
      <c r="E30" s="37"/>
      <c r="F30" s="37"/>
      <c r="G30" s="37"/>
      <c r="H30" s="37"/>
      <c r="I30" s="37"/>
      <c r="J30" s="89">
        <f>ROUND(J89,2)</f>
        <v>0</v>
      </c>
      <c r="K30" s="37"/>
      <c r="L30" s="115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3"/>
      <c r="E31" s="83"/>
      <c r="F31" s="83"/>
      <c r="G31" s="83"/>
      <c r="H31" s="83"/>
      <c r="I31" s="83"/>
      <c r="J31" s="83"/>
      <c r="K31" s="83"/>
      <c r="L31" s="11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42" t="s">
        <v>39</v>
      </c>
      <c r="J32" s="42" t="s">
        <v>41</v>
      </c>
      <c r="K32" s="37"/>
      <c r="L32" s="115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0" t="s">
        <v>42</v>
      </c>
      <c r="E33" s="31" t="s">
        <v>43</v>
      </c>
      <c r="F33" s="121">
        <f>ROUND((SUM(BE89:BE166)),2)</f>
        <v>0</v>
      </c>
      <c r="G33" s="37"/>
      <c r="H33" s="37"/>
      <c r="I33" s="122">
        <v>0.21</v>
      </c>
      <c r="J33" s="121">
        <f>ROUND(((SUM(BE89:BE166))*I33),2)</f>
        <v>0</v>
      </c>
      <c r="K33" s="37"/>
      <c r="L33" s="115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21">
        <f>ROUND((SUM(BF89:BF166)),2)</f>
        <v>0</v>
      </c>
      <c r="G34" s="37"/>
      <c r="H34" s="37"/>
      <c r="I34" s="122">
        <v>0.15</v>
      </c>
      <c r="J34" s="121">
        <f>ROUND(((SUM(BF89:BF166))*I34),2)</f>
        <v>0</v>
      </c>
      <c r="K34" s="37"/>
      <c r="L34" s="11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21">
        <f>ROUND((SUM(BG89:BG166)),2)</f>
        <v>0</v>
      </c>
      <c r="G35" s="37"/>
      <c r="H35" s="37"/>
      <c r="I35" s="122">
        <v>0.21</v>
      </c>
      <c r="J35" s="121">
        <f>0</f>
        <v>0</v>
      </c>
      <c r="K35" s="37"/>
      <c r="L35" s="11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21">
        <f>ROUND((SUM(BH89:BH166)),2)</f>
        <v>0</v>
      </c>
      <c r="G36" s="37"/>
      <c r="H36" s="37"/>
      <c r="I36" s="122">
        <v>0.15</v>
      </c>
      <c r="J36" s="121">
        <f>0</f>
        <v>0</v>
      </c>
      <c r="K36" s="37"/>
      <c r="L36" s="11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21">
        <f>ROUND((SUM(BI89:BI166)),2)</f>
        <v>0</v>
      </c>
      <c r="G37" s="37"/>
      <c r="H37" s="37"/>
      <c r="I37" s="122">
        <v>0</v>
      </c>
      <c r="J37" s="121">
        <f>0</f>
        <v>0</v>
      </c>
      <c r="K37" s="37"/>
      <c r="L37" s="115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11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3"/>
      <c r="D39" s="124" t="s">
        <v>48</v>
      </c>
      <c r="E39" s="75"/>
      <c r="F39" s="75"/>
      <c r="G39" s="125" t="s">
        <v>49</v>
      </c>
      <c r="H39" s="126" t="s">
        <v>50</v>
      </c>
      <c r="I39" s="75"/>
      <c r="J39" s="127">
        <f>SUM(J30:J37)</f>
        <v>0</v>
      </c>
      <c r="K39" s="128"/>
      <c r="L39" s="115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115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115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92</v>
      </c>
      <c r="D45" s="37"/>
      <c r="E45" s="37"/>
      <c r="F45" s="37"/>
      <c r="G45" s="37"/>
      <c r="H45" s="37"/>
      <c r="I45" s="37"/>
      <c r="J45" s="37"/>
      <c r="K45" s="37"/>
      <c r="L45" s="115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115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17</v>
      </c>
      <c r="D47" s="37"/>
      <c r="E47" s="37"/>
      <c r="F47" s="37"/>
      <c r="G47" s="37"/>
      <c r="H47" s="37"/>
      <c r="I47" s="37"/>
      <c r="J47" s="37"/>
      <c r="K47" s="37"/>
      <c r="L47" s="11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7"/>
      <c r="D48" s="37"/>
      <c r="E48" s="114" t="str">
        <f>E7</f>
        <v>MŠ Děčín XXXI, Dlouhá 112 - zateplení objektu a oprava zpevněných ploch</v>
      </c>
      <c r="F48" s="31"/>
      <c r="G48" s="31"/>
      <c r="H48" s="31"/>
      <c r="I48" s="37"/>
      <c r="J48" s="37"/>
      <c r="K48" s="37"/>
      <c r="L48" s="115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7"/>
      <c r="E49" s="37"/>
      <c r="F49" s="37"/>
      <c r="G49" s="37"/>
      <c r="H49" s="37"/>
      <c r="I49" s="37"/>
      <c r="J49" s="37"/>
      <c r="K49" s="37"/>
      <c r="L49" s="115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7"/>
      <c r="D50" s="37"/>
      <c r="E50" s="61" t="str">
        <f>E9</f>
        <v>SO 03 - Oprava zpevněných ploch</v>
      </c>
      <c r="F50" s="37"/>
      <c r="G50" s="37"/>
      <c r="H50" s="37"/>
      <c r="I50" s="37"/>
      <c r="J50" s="37"/>
      <c r="K50" s="37"/>
      <c r="L50" s="115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115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7"/>
      <c r="E52" s="37"/>
      <c r="F52" s="26" t="str">
        <f>F12</f>
        <v>Děčín, k.ú. Křešice u Děčína</v>
      </c>
      <c r="G52" s="37"/>
      <c r="H52" s="37"/>
      <c r="I52" s="31" t="s">
        <v>23</v>
      </c>
      <c r="J52" s="63" t="str">
        <f>IF(J12="","",J12)</f>
        <v>17. 1. 2022</v>
      </c>
      <c r="K52" s="37"/>
      <c r="L52" s="115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115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7"/>
      <c r="E54" s="37"/>
      <c r="F54" s="26" t="str">
        <f>E15</f>
        <v>Petr Andrejkovič - PRO DESIGN 2013</v>
      </c>
      <c r="G54" s="37"/>
      <c r="H54" s="37"/>
      <c r="I54" s="31" t="s">
        <v>31</v>
      </c>
      <c r="J54" s="35" t="str">
        <f>E21</f>
        <v xml:space="preserve"> </v>
      </c>
      <c r="K54" s="37"/>
      <c r="L54" s="115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5.65" customHeight="1">
      <c r="A55" s="37"/>
      <c r="B55" s="38"/>
      <c r="C55" s="31" t="s">
        <v>29</v>
      </c>
      <c r="D55" s="37"/>
      <c r="E55" s="37"/>
      <c r="F55" s="26" t="str">
        <f>IF(E18="","",E18)</f>
        <v>Vyplň údaj</v>
      </c>
      <c r="G55" s="37"/>
      <c r="H55" s="37"/>
      <c r="I55" s="31" t="s">
        <v>34</v>
      </c>
      <c r="J55" s="35" t="str">
        <f>E24</f>
        <v>Petr Macek, Otevřená 680/7, Kuřim 664 34</v>
      </c>
      <c r="K55" s="37"/>
      <c r="L55" s="115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11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29" t="s">
        <v>93</v>
      </c>
      <c r="D57" s="123"/>
      <c r="E57" s="123"/>
      <c r="F57" s="123"/>
      <c r="G57" s="123"/>
      <c r="H57" s="123"/>
      <c r="I57" s="123"/>
      <c r="J57" s="130" t="s">
        <v>94</v>
      </c>
      <c r="K57" s="123"/>
      <c r="L57" s="115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115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31" t="s">
        <v>70</v>
      </c>
      <c r="D59" s="37"/>
      <c r="E59" s="37"/>
      <c r="F59" s="37"/>
      <c r="G59" s="37"/>
      <c r="H59" s="37"/>
      <c r="I59" s="37"/>
      <c r="J59" s="89">
        <f>J89</f>
        <v>0</v>
      </c>
      <c r="K59" s="37"/>
      <c r="L59" s="11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8" t="s">
        <v>95</v>
      </c>
    </row>
    <row r="60" spans="1:31" s="9" customFormat="1" ht="24.95" customHeight="1">
      <c r="A60" s="9"/>
      <c r="B60" s="132"/>
      <c r="C60" s="9"/>
      <c r="D60" s="133" t="s">
        <v>96</v>
      </c>
      <c r="E60" s="134"/>
      <c r="F60" s="134"/>
      <c r="G60" s="134"/>
      <c r="H60" s="134"/>
      <c r="I60" s="134"/>
      <c r="J60" s="135">
        <f>J90</f>
        <v>0</v>
      </c>
      <c r="K60" s="9"/>
      <c r="L60" s="13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6"/>
      <c r="C61" s="10"/>
      <c r="D61" s="137" t="s">
        <v>746</v>
      </c>
      <c r="E61" s="138"/>
      <c r="F61" s="138"/>
      <c r="G61" s="138"/>
      <c r="H61" s="138"/>
      <c r="I61" s="138"/>
      <c r="J61" s="139">
        <f>J91</f>
        <v>0</v>
      </c>
      <c r="K61" s="10"/>
      <c r="L61" s="13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6"/>
      <c r="C62" s="10"/>
      <c r="D62" s="137" t="s">
        <v>747</v>
      </c>
      <c r="E62" s="138"/>
      <c r="F62" s="138"/>
      <c r="G62" s="138"/>
      <c r="H62" s="138"/>
      <c r="I62" s="138"/>
      <c r="J62" s="139">
        <f>J101</f>
        <v>0</v>
      </c>
      <c r="K62" s="10"/>
      <c r="L62" s="13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6"/>
      <c r="C63" s="10"/>
      <c r="D63" s="137" t="s">
        <v>99</v>
      </c>
      <c r="E63" s="138"/>
      <c r="F63" s="138"/>
      <c r="G63" s="138"/>
      <c r="H63" s="138"/>
      <c r="I63" s="138"/>
      <c r="J63" s="139">
        <f>J113</f>
        <v>0</v>
      </c>
      <c r="K63" s="10"/>
      <c r="L63" s="13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6"/>
      <c r="C64" s="10"/>
      <c r="D64" s="137" t="s">
        <v>100</v>
      </c>
      <c r="E64" s="138"/>
      <c r="F64" s="138"/>
      <c r="G64" s="138"/>
      <c r="H64" s="138"/>
      <c r="I64" s="138"/>
      <c r="J64" s="139">
        <f>J126</f>
        <v>0</v>
      </c>
      <c r="K64" s="10"/>
      <c r="L64" s="13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6"/>
      <c r="C65" s="10"/>
      <c r="D65" s="137" t="s">
        <v>101</v>
      </c>
      <c r="E65" s="138"/>
      <c r="F65" s="138"/>
      <c r="G65" s="138"/>
      <c r="H65" s="138"/>
      <c r="I65" s="138"/>
      <c r="J65" s="139">
        <f>J140</f>
        <v>0</v>
      </c>
      <c r="K65" s="10"/>
      <c r="L65" s="13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2"/>
      <c r="C66" s="9"/>
      <c r="D66" s="133" t="s">
        <v>109</v>
      </c>
      <c r="E66" s="134"/>
      <c r="F66" s="134"/>
      <c r="G66" s="134"/>
      <c r="H66" s="134"/>
      <c r="I66" s="134"/>
      <c r="J66" s="135">
        <f>J147</f>
        <v>0</v>
      </c>
      <c r="K66" s="9"/>
      <c r="L66" s="13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6"/>
      <c r="C67" s="10"/>
      <c r="D67" s="137" t="s">
        <v>748</v>
      </c>
      <c r="E67" s="138"/>
      <c r="F67" s="138"/>
      <c r="G67" s="138"/>
      <c r="H67" s="138"/>
      <c r="I67" s="138"/>
      <c r="J67" s="139">
        <f>J148</f>
        <v>0</v>
      </c>
      <c r="K67" s="10"/>
      <c r="L67" s="13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6"/>
      <c r="C68" s="10"/>
      <c r="D68" s="137" t="s">
        <v>110</v>
      </c>
      <c r="E68" s="138"/>
      <c r="F68" s="138"/>
      <c r="G68" s="138"/>
      <c r="H68" s="138"/>
      <c r="I68" s="138"/>
      <c r="J68" s="139">
        <f>J155</f>
        <v>0</v>
      </c>
      <c r="K68" s="10"/>
      <c r="L68" s="13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6"/>
      <c r="C69" s="10"/>
      <c r="D69" s="137" t="s">
        <v>111</v>
      </c>
      <c r="E69" s="138"/>
      <c r="F69" s="138"/>
      <c r="G69" s="138"/>
      <c r="H69" s="138"/>
      <c r="I69" s="138"/>
      <c r="J69" s="139">
        <f>J164</f>
        <v>0</v>
      </c>
      <c r="K69" s="10"/>
      <c r="L69" s="13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115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115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115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2" t="s">
        <v>113</v>
      </c>
      <c r="D76" s="37"/>
      <c r="E76" s="37"/>
      <c r="F76" s="37"/>
      <c r="G76" s="37"/>
      <c r="H76" s="37"/>
      <c r="I76" s="37"/>
      <c r="J76" s="37"/>
      <c r="K76" s="37"/>
      <c r="L76" s="115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7"/>
      <c r="D77" s="37"/>
      <c r="E77" s="37"/>
      <c r="F77" s="37"/>
      <c r="G77" s="37"/>
      <c r="H77" s="37"/>
      <c r="I77" s="37"/>
      <c r="J77" s="37"/>
      <c r="K77" s="37"/>
      <c r="L77" s="115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17</v>
      </c>
      <c r="D78" s="37"/>
      <c r="E78" s="37"/>
      <c r="F78" s="37"/>
      <c r="G78" s="37"/>
      <c r="H78" s="37"/>
      <c r="I78" s="37"/>
      <c r="J78" s="37"/>
      <c r="K78" s="37"/>
      <c r="L78" s="115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7"/>
      <c r="D79" s="37"/>
      <c r="E79" s="114" t="str">
        <f>E7</f>
        <v>MŠ Děčín XXXI, Dlouhá 112 - zateplení objektu a oprava zpevněných ploch</v>
      </c>
      <c r="F79" s="31"/>
      <c r="G79" s="31"/>
      <c r="H79" s="31"/>
      <c r="I79" s="37"/>
      <c r="J79" s="37"/>
      <c r="K79" s="37"/>
      <c r="L79" s="115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90</v>
      </c>
      <c r="D80" s="37"/>
      <c r="E80" s="37"/>
      <c r="F80" s="37"/>
      <c r="G80" s="37"/>
      <c r="H80" s="37"/>
      <c r="I80" s="37"/>
      <c r="J80" s="37"/>
      <c r="K80" s="37"/>
      <c r="L80" s="115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7"/>
      <c r="D81" s="37"/>
      <c r="E81" s="61" t="str">
        <f>E9</f>
        <v>SO 03 - Oprava zpevněných ploch</v>
      </c>
      <c r="F81" s="37"/>
      <c r="G81" s="37"/>
      <c r="H81" s="37"/>
      <c r="I81" s="37"/>
      <c r="J81" s="37"/>
      <c r="K81" s="37"/>
      <c r="L81" s="115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7"/>
      <c r="D82" s="37"/>
      <c r="E82" s="37"/>
      <c r="F82" s="37"/>
      <c r="G82" s="37"/>
      <c r="H82" s="37"/>
      <c r="I82" s="37"/>
      <c r="J82" s="37"/>
      <c r="K82" s="37"/>
      <c r="L82" s="115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21</v>
      </c>
      <c r="D83" s="37"/>
      <c r="E83" s="37"/>
      <c r="F83" s="26" t="str">
        <f>F12</f>
        <v>Děčín, k.ú. Křešice u Děčína</v>
      </c>
      <c r="G83" s="37"/>
      <c r="H83" s="37"/>
      <c r="I83" s="31" t="s">
        <v>23</v>
      </c>
      <c r="J83" s="63" t="str">
        <f>IF(J12="","",J12)</f>
        <v>17. 1. 2022</v>
      </c>
      <c r="K83" s="37"/>
      <c r="L83" s="115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7"/>
      <c r="D84" s="37"/>
      <c r="E84" s="37"/>
      <c r="F84" s="37"/>
      <c r="G84" s="37"/>
      <c r="H84" s="37"/>
      <c r="I84" s="37"/>
      <c r="J84" s="37"/>
      <c r="K84" s="37"/>
      <c r="L84" s="115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1" t="s">
        <v>25</v>
      </c>
      <c r="D85" s="37"/>
      <c r="E85" s="37"/>
      <c r="F85" s="26" t="str">
        <f>E15</f>
        <v>Petr Andrejkovič - PRO DESIGN 2013</v>
      </c>
      <c r="G85" s="37"/>
      <c r="H85" s="37"/>
      <c r="I85" s="31" t="s">
        <v>31</v>
      </c>
      <c r="J85" s="35" t="str">
        <f>E21</f>
        <v xml:space="preserve"> </v>
      </c>
      <c r="K85" s="37"/>
      <c r="L85" s="115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25.65" customHeight="1">
      <c r="A86" s="37"/>
      <c r="B86" s="38"/>
      <c r="C86" s="31" t="s">
        <v>29</v>
      </c>
      <c r="D86" s="37"/>
      <c r="E86" s="37"/>
      <c r="F86" s="26" t="str">
        <f>IF(E18="","",E18)</f>
        <v>Vyplň údaj</v>
      </c>
      <c r="G86" s="37"/>
      <c r="H86" s="37"/>
      <c r="I86" s="31" t="s">
        <v>34</v>
      </c>
      <c r="J86" s="35" t="str">
        <f>E24</f>
        <v>Petr Macek, Otevřená 680/7, Kuřim 664 34</v>
      </c>
      <c r="K86" s="37"/>
      <c r="L86" s="115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0.3" customHeight="1">
      <c r="A87" s="37"/>
      <c r="B87" s="38"/>
      <c r="C87" s="37"/>
      <c r="D87" s="37"/>
      <c r="E87" s="37"/>
      <c r="F87" s="37"/>
      <c r="G87" s="37"/>
      <c r="H87" s="37"/>
      <c r="I87" s="37"/>
      <c r="J87" s="37"/>
      <c r="K87" s="37"/>
      <c r="L87" s="115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1" customFormat="1" ht="29.25" customHeight="1">
      <c r="A88" s="140"/>
      <c r="B88" s="141"/>
      <c r="C88" s="142" t="s">
        <v>114</v>
      </c>
      <c r="D88" s="143" t="s">
        <v>57</v>
      </c>
      <c r="E88" s="143" t="s">
        <v>53</v>
      </c>
      <c r="F88" s="143" t="s">
        <v>54</v>
      </c>
      <c r="G88" s="143" t="s">
        <v>115</v>
      </c>
      <c r="H88" s="143" t="s">
        <v>116</v>
      </c>
      <c r="I88" s="143" t="s">
        <v>117</v>
      </c>
      <c r="J88" s="144" t="s">
        <v>94</v>
      </c>
      <c r="K88" s="145" t="s">
        <v>118</v>
      </c>
      <c r="L88" s="146"/>
      <c r="M88" s="79" t="s">
        <v>3</v>
      </c>
      <c r="N88" s="80" t="s">
        <v>42</v>
      </c>
      <c r="O88" s="80" t="s">
        <v>119</v>
      </c>
      <c r="P88" s="80" t="s">
        <v>120</v>
      </c>
      <c r="Q88" s="80" t="s">
        <v>121</v>
      </c>
      <c r="R88" s="80" t="s">
        <v>122</v>
      </c>
      <c r="S88" s="80" t="s">
        <v>123</v>
      </c>
      <c r="T88" s="81" t="s">
        <v>124</v>
      </c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</row>
    <row r="89" spans="1:63" s="2" customFormat="1" ht="22.8" customHeight="1">
      <c r="A89" s="37"/>
      <c r="B89" s="38"/>
      <c r="C89" s="86" t="s">
        <v>125</v>
      </c>
      <c r="D89" s="37"/>
      <c r="E89" s="37"/>
      <c r="F89" s="37"/>
      <c r="G89" s="37"/>
      <c r="H89" s="37"/>
      <c r="I89" s="37"/>
      <c r="J89" s="147">
        <f>BK89</f>
        <v>0</v>
      </c>
      <c r="K89" s="37"/>
      <c r="L89" s="38"/>
      <c r="M89" s="82"/>
      <c r="N89" s="67"/>
      <c r="O89" s="83"/>
      <c r="P89" s="148">
        <f>P90+P147</f>
        <v>0</v>
      </c>
      <c r="Q89" s="83"/>
      <c r="R89" s="148">
        <f>R90+R147</f>
        <v>57.1389</v>
      </c>
      <c r="S89" s="83"/>
      <c r="T89" s="149">
        <f>T90+T147</f>
        <v>68.475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8" t="s">
        <v>71</v>
      </c>
      <c r="AU89" s="18" t="s">
        <v>95</v>
      </c>
      <c r="BK89" s="150">
        <f>BK90+BK147</f>
        <v>0</v>
      </c>
    </row>
    <row r="90" spans="1:63" s="12" customFormat="1" ht="25.9" customHeight="1">
      <c r="A90" s="12"/>
      <c r="B90" s="151"/>
      <c r="C90" s="12"/>
      <c r="D90" s="152" t="s">
        <v>71</v>
      </c>
      <c r="E90" s="153" t="s">
        <v>126</v>
      </c>
      <c r="F90" s="153" t="s">
        <v>127</v>
      </c>
      <c r="G90" s="12"/>
      <c r="H90" s="12"/>
      <c r="I90" s="154"/>
      <c r="J90" s="155">
        <f>BK90</f>
        <v>0</v>
      </c>
      <c r="K90" s="12"/>
      <c r="L90" s="151"/>
      <c r="M90" s="156"/>
      <c r="N90" s="157"/>
      <c r="O90" s="157"/>
      <c r="P90" s="158">
        <f>P91+P101+P113+P126+P140</f>
        <v>0</v>
      </c>
      <c r="Q90" s="157"/>
      <c r="R90" s="158">
        <f>R91+R101+R113+R126+R140</f>
        <v>57.1389</v>
      </c>
      <c r="S90" s="157"/>
      <c r="T90" s="159">
        <f>T91+T101+T113+T126+T140</f>
        <v>68.475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2" t="s">
        <v>80</v>
      </c>
      <c r="AT90" s="160" t="s">
        <v>71</v>
      </c>
      <c r="AU90" s="160" t="s">
        <v>72</v>
      </c>
      <c r="AY90" s="152" t="s">
        <v>128</v>
      </c>
      <c r="BK90" s="161">
        <f>BK91+BK101+BK113+BK126+BK140</f>
        <v>0</v>
      </c>
    </row>
    <row r="91" spans="1:63" s="12" customFormat="1" ht="22.8" customHeight="1">
      <c r="A91" s="12"/>
      <c r="B91" s="151"/>
      <c r="C91" s="12"/>
      <c r="D91" s="152" t="s">
        <v>71</v>
      </c>
      <c r="E91" s="162" t="s">
        <v>80</v>
      </c>
      <c r="F91" s="162" t="s">
        <v>749</v>
      </c>
      <c r="G91" s="12"/>
      <c r="H91" s="12"/>
      <c r="I91" s="154"/>
      <c r="J91" s="163">
        <f>BK91</f>
        <v>0</v>
      </c>
      <c r="K91" s="12"/>
      <c r="L91" s="151"/>
      <c r="M91" s="156"/>
      <c r="N91" s="157"/>
      <c r="O91" s="157"/>
      <c r="P91" s="158">
        <f>SUM(P92:P100)</f>
        <v>0</v>
      </c>
      <c r="Q91" s="157"/>
      <c r="R91" s="158">
        <f>SUM(R92:R100)</f>
        <v>0</v>
      </c>
      <c r="S91" s="157"/>
      <c r="T91" s="159">
        <f>SUM(T92:T100)</f>
        <v>32.175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2" t="s">
        <v>80</v>
      </c>
      <c r="AT91" s="160" t="s">
        <v>71</v>
      </c>
      <c r="AU91" s="160" t="s">
        <v>80</v>
      </c>
      <c r="AY91" s="152" t="s">
        <v>128</v>
      </c>
      <c r="BK91" s="161">
        <f>SUM(BK92:BK100)</f>
        <v>0</v>
      </c>
    </row>
    <row r="92" spans="1:65" s="2" customFormat="1" ht="33" customHeight="1">
      <c r="A92" s="37"/>
      <c r="B92" s="164"/>
      <c r="C92" s="165" t="s">
        <v>80</v>
      </c>
      <c r="D92" s="165" t="s">
        <v>131</v>
      </c>
      <c r="E92" s="166" t="s">
        <v>750</v>
      </c>
      <c r="F92" s="167" t="s">
        <v>751</v>
      </c>
      <c r="G92" s="168" t="s">
        <v>167</v>
      </c>
      <c r="H92" s="169">
        <v>55</v>
      </c>
      <c r="I92" s="170"/>
      <c r="J92" s="171">
        <f>ROUND(I92*H92,2)</f>
        <v>0</v>
      </c>
      <c r="K92" s="172"/>
      <c r="L92" s="38"/>
      <c r="M92" s="173" t="s">
        <v>3</v>
      </c>
      <c r="N92" s="174" t="s">
        <v>43</v>
      </c>
      <c r="O92" s="71"/>
      <c r="P92" s="175">
        <f>O92*H92</f>
        <v>0</v>
      </c>
      <c r="Q92" s="175">
        <v>0</v>
      </c>
      <c r="R92" s="175">
        <f>Q92*H92</f>
        <v>0</v>
      </c>
      <c r="S92" s="175">
        <v>0.295</v>
      </c>
      <c r="T92" s="176">
        <f>S92*H92</f>
        <v>16.224999999999998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77" t="s">
        <v>135</v>
      </c>
      <c r="AT92" s="177" t="s">
        <v>131</v>
      </c>
      <c r="AU92" s="177" t="s">
        <v>82</v>
      </c>
      <c r="AY92" s="18" t="s">
        <v>128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18" t="s">
        <v>80</v>
      </c>
      <c r="BK92" s="178">
        <f>ROUND(I92*H92,2)</f>
        <v>0</v>
      </c>
      <c r="BL92" s="18" t="s">
        <v>135</v>
      </c>
      <c r="BM92" s="177" t="s">
        <v>752</v>
      </c>
    </row>
    <row r="93" spans="1:47" s="2" customFormat="1" ht="12">
      <c r="A93" s="37"/>
      <c r="B93" s="38"/>
      <c r="C93" s="37"/>
      <c r="D93" s="179" t="s">
        <v>137</v>
      </c>
      <c r="E93" s="37"/>
      <c r="F93" s="180" t="s">
        <v>753</v>
      </c>
      <c r="G93" s="37"/>
      <c r="H93" s="37"/>
      <c r="I93" s="181"/>
      <c r="J93" s="37"/>
      <c r="K93" s="37"/>
      <c r="L93" s="38"/>
      <c r="M93" s="182"/>
      <c r="N93" s="183"/>
      <c r="O93" s="71"/>
      <c r="P93" s="71"/>
      <c r="Q93" s="71"/>
      <c r="R93" s="71"/>
      <c r="S93" s="71"/>
      <c r="T93" s="72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8" t="s">
        <v>137</v>
      </c>
      <c r="AU93" s="18" t="s">
        <v>82</v>
      </c>
    </row>
    <row r="94" spans="1:51" s="13" customFormat="1" ht="12">
      <c r="A94" s="13"/>
      <c r="B94" s="184"/>
      <c r="C94" s="13"/>
      <c r="D94" s="185" t="s">
        <v>139</v>
      </c>
      <c r="E94" s="186" t="s">
        <v>3</v>
      </c>
      <c r="F94" s="187" t="s">
        <v>754</v>
      </c>
      <c r="G94" s="13"/>
      <c r="H94" s="188">
        <v>55</v>
      </c>
      <c r="I94" s="189"/>
      <c r="J94" s="13"/>
      <c r="K94" s="13"/>
      <c r="L94" s="184"/>
      <c r="M94" s="190"/>
      <c r="N94" s="191"/>
      <c r="O94" s="191"/>
      <c r="P94" s="191"/>
      <c r="Q94" s="191"/>
      <c r="R94" s="191"/>
      <c r="S94" s="191"/>
      <c r="T94" s="19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6" t="s">
        <v>139</v>
      </c>
      <c r="AU94" s="186" t="s">
        <v>82</v>
      </c>
      <c r="AV94" s="13" t="s">
        <v>82</v>
      </c>
      <c r="AW94" s="13" t="s">
        <v>33</v>
      </c>
      <c r="AX94" s="13" t="s">
        <v>80</v>
      </c>
      <c r="AY94" s="186" t="s">
        <v>128</v>
      </c>
    </row>
    <row r="95" spans="1:65" s="2" customFormat="1" ht="37.8" customHeight="1">
      <c r="A95" s="37"/>
      <c r="B95" s="164"/>
      <c r="C95" s="165" t="s">
        <v>82</v>
      </c>
      <c r="D95" s="165" t="s">
        <v>131</v>
      </c>
      <c r="E95" s="166" t="s">
        <v>755</v>
      </c>
      <c r="F95" s="167" t="s">
        <v>756</v>
      </c>
      <c r="G95" s="168" t="s">
        <v>167</v>
      </c>
      <c r="H95" s="169">
        <v>55</v>
      </c>
      <c r="I95" s="170"/>
      <c r="J95" s="171">
        <f>ROUND(I95*H95,2)</f>
        <v>0</v>
      </c>
      <c r="K95" s="172"/>
      <c r="L95" s="38"/>
      <c r="M95" s="173" t="s">
        <v>3</v>
      </c>
      <c r="N95" s="174" t="s">
        <v>43</v>
      </c>
      <c r="O95" s="71"/>
      <c r="P95" s="175">
        <f>O95*H95</f>
        <v>0</v>
      </c>
      <c r="Q95" s="175">
        <v>0</v>
      </c>
      <c r="R95" s="175">
        <f>Q95*H95</f>
        <v>0</v>
      </c>
      <c r="S95" s="175">
        <v>0.29</v>
      </c>
      <c r="T95" s="176">
        <f>S95*H95</f>
        <v>15.95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77" t="s">
        <v>135</v>
      </c>
      <c r="AT95" s="177" t="s">
        <v>131</v>
      </c>
      <c r="AU95" s="177" t="s">
        <v>82</v>
      </c>
      <c r="AY95" s="18" t="s">
        <v>128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18" t="s">
        <v>80</v>
      </c>
      <c r="BK95" s="178">
        <f>ROUND(I95*H95,2)</f>
        <v>0</v>
      </c>
      <c r="BL95" s="18" t="s">
        <v>135</v>
      </c>
      <c r="BM95" s="177" t="s">
        <v>757</v>
      </c>
    </row>
    <row r="96" spans="1:47" s="2" customFormat="1" ht="12">
      <c r="A96" s="37"/>
      <c r="B96" s="38"/>
      <c r="C96" s="37"/>
      <c r="D96" s="179" t="s">
        <v>137</v>
      </c>
      <c r="E96" s="37"/>
      <c r="F96" s="180" t="s">
        <v>758</v>
      </c>
      <c r="G96" s="37"/>
      <c r="H96" s="37"/>
      <c r="I96" s="181"/>
      <c r="J96" s="37"/>
      <c r="K96" s="37"/>
      <c r="L96" s="38"/>
      <c r="M96" s="182"/>
      <c r="N96" s="183"/>
      <c r="O96" s="71"/>
      <c r="P96" s="71"/>
      <c r="Q96" s="71"/>
      <c r="R96" s="71"/>
      <c r="S96" s="71"/>
      <c r="T96" s="72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8" t="s">
        <v>137</v>
      </c>
      <c r="AU96" s="18" t="s">
        <v>82</v>
      </c>
    </row>
    <row r="97" spans="1:51" s="13" customFormat="1" ht="12">
      <c r="A97" s="13"/>
      <c r="B97" s="184"/>
      <c r="C97" s="13"/>
      <c r="D97" s="185" t="s">
        <v>139</v>
      </c>
      <c r="E97" s="186" t="s">
        <v>3</v>
      </c>
      <c r="F97" s="187" t="s">
        <v>754</v>
      </c>
      <c r="G97" s="13"/>
      <c r="H97" s="188">
        <v>55</v>
      </c>
      <c r="I97" s="189"/>
      <c r="J97" s="13"/>
      <c r="K97" s="13"/>
      <c r="L97" s="184"/>
      <c r="M97" s="190"/>
      <c r="N97" s="191"/>
      <c r="O97" s="191"/>
      <c r="P97" s="191"/>
      <c r="Q97" s="191"/>
      <c r="R97" s="191"/>
      <c r="S97" s="191"/>
      <c r="T97" s="19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6" t="s">
        <v>139</v>
      </c>
      <c r="AU97" s="186" t="s">
        <v>82</v>
      </c>
      <c r="AV97" s="13" t="s">
        <v>82</v>
      </c>
      <c r="AW97" s="13" t="s">
        <v>33</v>
      </c>
      <c r="AX97" s="13" t="s">
        <v>80</v>
      </c>
      <c r="AY97" s="186" t="s">
        <v>128</v>
      </c>
    </row>
    <row r="98" spans="1:65" s="2" customFormat="1" ht="21.75" customHeight="1">
      <c r="A98" s="37"/>
      <c r="B98" s="164"/>
      <c r="C98" s="165" t="s">
        <v>129</v>
      </c>
      <c r="D98" s="165" t="s">
        <v>131</v>
      </c>
      <c r="E98" s="166" t="s">
        <v>759</v>
      </c>
      <c r="F98" s="167" t="s">
        <v>760</v>
      </c>
      <c r="G98" s="168" t="s">
        <v>167</v>
      </c>
      <c r="H98" s="169">
        <v>55</v>
      </c>
      <c r="I98" s="170"/>
      <c r="J98" s="171">
        <f>ROUND(I98*H98,2)</f>
        <v>0</v>
      </c>
      <c r="K98" s="172"/>
      <c r="L98" s="38"/>
      <c r="M98" s="173" t="s">
        <v>3</v>
      </c>
      <c r="N98" s="174" t="s">
        <v>43</v>
      </c>
      <c r="O98" s="71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77" t="s">
        <v>135</v>
      </c>
      <c r="AT98" s="177" t="s">
        <v>131</v>
      </c>
      <c r="AU98" s="177" t="s">
        <v>82</v>
      </c>
      <c r="AY98" s="18" t="s">
        <v>128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8" t="s">
        <v>80</v>
      </c>
      <c r="BK98" s="178">
        <f>ROUND(I98*H98,2)</f>
        <v>0</v>
      </c>
      <c r="BL98" s="18" t="s">
        <v>135</v>
      </c>
      <c r="BM98" s="177" t="s">
        <v>761</v>
      </c>
    </row>
    <row r="99" spans="1:47" s="2" customFormat="1" ht="12">
      <c r="A99" s="37"/>
      <c r="B99" s="38"/>
      <c r="C99" s="37"/>
      <c r="D99" s="179" t="s">
        <v>137</v>
      </c>
      <c r="E99" s="37"/>
      <c r="F99" s="180" t="s">
        <v>762</v>
      </c>
      <c r="G99" s="37"/>
      <c r="H99" s="37"/>
      <c r="I99" s="181"/>
      <c r="J99" s="37"/>
      <c r="K99" s="37"/>
      <c r="L99" s="38"/>
      <c r="M99" s="182"/>
      <c r="N99" s="183"/>
      <c r="O99" s="71"/>
      <c r="P99" s="71"/>
      <c r="Q99" s="71"/>
      <c r="R99" s="71"/>
      <c r="S99" s="71"/>
      <c r="T99" s="72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8" t="s">
        <v>137</v>
      </c>
      <c r="AU99" s="18" t="s">
        <v>82</v>
      </c>
    </row>
    <row r="100" spans="1:51" s="13" customFormat="1" ht="12">
      <c r="A100" s="13"/>
      <c r="B100" s="184"/>
      <c r="C100" s="13"/>
      <c r="D100" s="185" t="s">
        <v>139</v>
      </c>
      <c r="E100" s="186" t="s">
        <v>3</v>
      </c>
      <c r="F100" s="187" t="s">
        <v>754</v>
      </c>
      <c r="G100" s="13"/>
      <c r="H100" s="188">
        <v>55</v>
      </c>
      <c r="I100" s="189"/>
      <c r="J100" s="13"/>
      <c r="K100" s="13"/>
      <c r="L100" s="184"/>
      <c r="M100" s="190"/>
      <c r="N100" s="191"/>
      <c r="O100" s="191"/>
      <c r="P100" s="191"/>
      <c r="Q100" s="191"/>
      <c r="R100" s="191"/>
      <c r="S100" s="191"/>
      <c r="T100" s="19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6" t="s">
        <v>139</v>
      </c>
      <c r="AU100" s="186" t="s">
        <v>82</v>
      </c>
      <c r="AV100" s="13" t="s">
        <v>82</v>
      </c>
      <c r="AW100" s="13" t="s">
        <v>33</v>
      </c>
      <c r="AX100" s="13" t="s">
        <v>80</v>
      </c>
      <c r="AY100" s="186" t="s">
        <v>128</v>
      </c>
    </row>
    <row r="101" spans="1:63" s="12" customFormat="1" ht="22.8" customHeight="1">
      <c r="A101" s="12"/>
      <c r="B101" s="151"/>
      <c r="C101" s="12"/>
      <c r="D101" s="152" t="s">
        <v>71</v>
      </c>
      <c r="E101" s="162" t="s">
        <v>154</v>
      </c>
      <c r="F101" s="162" t="s">
        <v>763</v>
      </c>
      <c r="G101" s="12"/>
      <c r="H101" s="12"/>
      <c r="I101" s="154"/>
      <c r="J101" s="163">
        <f>BK101</f>
        <v>0</v>
      </c>
      <c r="K101" s="12"/>
      <c r="L101" s="151"/>
      <c r="M101" s="156"/>
      <c r="N101" s="157"/>
      <c r="O101" s="157"/>
      <c r="P101" s="158">
        <f>SUM(P102:P112)</f>
        <v>0</v>
      </c>
      <c r="Q101" s="157"/>
      <c r="R101" s="158">
        <f>SUM(R102:R112)</f>
        <v>47.1229</v>
      </c>
      <c r="S101" s="157"/>
      <c r="T101" s="159">
        <f>SUM(T102:T112)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2" t="s">
        <v>80</v>
      </c>
      <c r="AT101" s="160" t="s">
        <v>71</v>
      </c>
      <c r="AU101" s="160" t="s">
        <v>80</v>
      </c>
      <c r="AY101" s="152" t="s">
        <v>128</v>
      </c>
      <c r="BK101" s="161">
        <f>SUM(BK102:BK112)</f>
        <v>0</v>
      </c>
    </row>
    <row r="102" spans="1:65" s="2" customFormat="1" ht="24.15" customHeight="1">
      <c r="A102" s="37"/>
      <c r="B102" s="164"/>
      <c r="C102" s="165" t="s">
        <v>135</v>
      </c>
      <c r="D102" s="165" t="s">
        <v>131</v>
      </c>
      <c r="E102" s="166" t="s">
        <v>764</v>
      </c>
      <c r="F102" s="167" t="s">
        <v>765</v>
      </c>
      <c r="G102" s="168" t="s">
        <v>167</v>
      </c>
      <c r="H102" s="169">
        <v>55</v>
      </c>
      <c r="I102" s="170"/>
      <c r="J102" s="171">
        <f>ROUND(I102*H102,2)</f>
        <v>0</v>
      </c>
      <c r="K102" s="172"/>
      <c r="L102" s="38"/>
      <c r="M102" s="173" t="s">
        <v>3</v>
      </c>
      <c r="N102" s="174" t="s">
        <v>43</v>
      </c>
      <c r="O102" s="71"/>
      <c r="P102" s="175">
        <f>O102*H102</f>
        <v>0</v>
      </c>
      <c r="Q102" s="175">
        <v>0.297</v>
      </c>
      <c r="R102" s="175">
        <f>Q102*H102</f>
        <v>16.335</v>
      </c>
      <c r="S102" s="175">
        <v>0</v>
      </c>
      <c r="T102" s="17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77" t="s">
        <v>135</v>
      </c>
      <c r="AT102" s="177" t="s">
        <v>131</v>
      </c>
      <c r="AU102" s="177" t="s">
        <v>82</v>
      </c>
      <c r="AY102" s="18" t="s">
        <v>128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8" t="s">
        <v>80</v>
      </c>
      <c r="BK102" s="178">
        <f>ROUND(I102*H102,2)</f>
        <v>0</v>
      </c>
      <c r="BL102" s="18" t="s">
        <v>135</v>
      </c>
      <c r="BM102" s="177" t="s">
        <v>766</v>
      </c>
    </row>
    <row r="103" spans="1:47" s="2" customFormat="1" ht="12">
      <c r="A103" s="37"/>
      <c r="B103" s="38"/>
      <c r="C103" s="37"/>
      <c r="D103" s="179" t="s">
        <v>137</v>
      </c>
      <c r="E103" s="37"/>
      <c r="F103" s="180" t="s">
        <v>767</v>
      </c>
      <c r="G103" s="37"/>
      <c r="H103" s="37"/>
      <c r="I103" s="181"/>
      <c r="J103" s="37"/>
      <c r="K103" s="37"/>
      <c r="L103" s="38"/>
      <c r="M103" s="182"/>
      <c r="N103" s="183"/>
      <c r="O103" s="71"/>
      <c r="P103" s="71"/>
      <c r="Q103" s="71"/>
      <c r="R103" s="71"/>
      <c r="S103" s="71"/>
      <c r="T103" s="72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8" t="s">
        <v>137</v>
      </c>
      <c r="AU103" s="18" t="s">
        <v>82</v>
      </c>
    </row>
    <row r="104" spans="1:51" s="13" customFormat="1" ht="12">
      <c r="A104" s="13"/>
      <c r="B104" s="184"/>
      <c r="C104" s="13"/>
      <c r="D104" s="185" t="s">
        <v>139</v>
      </c>
      <c r="E104" s="186" t="s">
        <v>3</v>
      </c>
      <c r="F104" s="187" t="s">
        <v>754</v>
      </c>
      <c r="G104" s="13"/>
      <c r="H104" s="188">
        <v>55</v>
      </c>
      <c r="I104" s="189"/>
      <c r="J104" s="13"/>
      <c r="K104" s="13"/>
      <c r="L104" s="184"/>
      <c r="M104" s="190"/>
      <c r="N104" s="191"/>
      <c r="O104" s="191"/>
      <c r="P104" s="191"/>
      <c r="Q104" s="191"/>
      <c r="R104" s="191"/>
      <c r="S104" s="191"/>
      <c r="T104" s="19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6" t="s">
        <v>139</v>
      </c>
      <c r="AU104" s="186" t="s">
        <v>82</v>
      </c>
      <c r="AV104" s="13" t="s">
        <v>82</v>
      </c>
      <c r="AW104" s="13" t="s">
        <v>33</v>
      </c>
      <c r="AX104" s="13" t="s">
        <v>80</v>
      </c>
      <c r="AY104" s="186" t="s">
        <v>128</v>
      </c>
    </row>
    <row r="105" spans="1:65" s="2" customFormat="1" ht="24.15" customHeight="1">
      <c r="A105" s="37"/>
      <c r="B105" s="164"/>
      <c r="C105" s="165" t="s">
        <v>154</v>
      </c>
      <c r="D105" s="165" t="s">
        <v>131</v>
      </c>
      <c r="E105" s="166" t="s">
        <v>768</v>
      </c>
      <c r="F105" s="167" t="s">
        <v>769</v>
      </c>
      <c r="G105" s="168" t="s">
        <v>167</v>
      </c>
      <c r="H105" s="169">
        <v>55</v>
      </c>
      <c r="I105" s="170"/>
      <c r="J105" s="171">
        <f>ROUND(I105*H105,2)</f>
        <v>0</v>
      </c>
      <c r="K105" s="172"/>
      <c r="L105" s="38"/>
      <c r="M105" s="173" t="s">
        <v>3</v>
      </c>
      <c r="N105" s="174" t="s">
        <v>43</v>
      </c>
      <c r="O105" s="71"/>
      <c r="P105" s="175">
        <f>O105*H105</f>
        <v>0</v>
      </c>
      <c r="Q105" s="175">
        <v>0.2916</v>
      </c>
      <c r="R105" s="175">
        <f>Q105*H105</f>
        <v>16.038</v>
      </c>
      <c r="S105" s="175">
        <v>0</v>
      </c>
      <c r="T105" s="17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77" t="s">
        <v>135</v>
      </c>
      <c r="AT105" s="177" t="s">
        <v>131</v>
      </c>
      <c r="AU105" s="177" t="s">
        <v>82</v>
      </c>
      <c r="AY105" s="18" t="s">
        <v>128</v>
      </c>
      <c r="BE105" s="178">
        <f>IF(N105="základní",J105,0)</f>
        <v>0</v>
      </c>
      <c r="BF105" s="178">
        <f>IF(N105="snížená",J105,0)</f>
        <v>0</v>
      </c>
      <c r="BG105" s="178">
        <f>IF(N105="zákl. přenesená",J105,0)</f>
        <v>0</v>
      </c>
      <c r="BH105" s="178">
        <f>IF(N105="sníž. přenesená",J105,0)</f>
        <v>0</v>
      </c>
      <c r="BI105" s="178">
        <f>IF(N105="nulová",J105,0)</f>
        <v>0</v>
      </c>
      <c r="BJ105" s="18" t="s">
        <v>80</v>
      </c>
      <c r="BK105" s="178">
        <f>ROUND(I105*H105,2)</f>
        <v>0</v>
      </c>
      <c r="BL105" s="18" t="s">
        <v>135</v>
      </c>
      <c r="BM105" s="177" t="s">
        <v>770</v>
      </c>
    </row>
    <row r="106" spans="1:47" s="2" customFormat="1" ht="12">
      <c r="A106" s="37"/>
      <c r="B106" s="38"/>
      <c r="C106" s="37"/>
      <c r="D106" s="179" t="s">
        <v>137</v>
      </c>
      <c r="E106" s="37"/>
      <c r="F106" s="180" t="s">
        <v>771</v>
      </c>
      <c r="G106" s="37"/>
      <c r="H106" s="37"/>
      <c r="I106" s="181"/>
      <c r="J106" s="37"/>
      <c r="K106" s="37"/>
      <c r="L106" s="38"/>
      <c r="M106" s="182"/>
      <c r="N106" s="183"/>
      <c r="O106" s="71"/>
      <c r="P106" s="71"/>
      <c r="Q106" s="71"/>
      <c r="R106" s="71"/>
      <c r="S106" s="71"/>
      <c r="T106" s="72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8" t="s">
        <v>137</v>
      </c>
      <c r="AU106" s="18" t="s">
        <v>82</v>
      </c>
    </row>
    <row r="107" spans="1:51" s="13" customFormat="1" ht="12">
      <c r="A107" s="13"/>
      <c r="B107" s="184"/>
      <c r="C107" s="13"/>
      <c r="D107" s="185" t="s">
        <v>139</v>
      </c>
      <c r="E107" s="186" t="s">
        <v>3</v>
      </c>
      <c r="F107" s="187" t="s">
        <v>754</v>
      </c>
      <c r="G107" s="13"/>
      <c r="H107" s="188">
        <v>55</v>
      </c>
      <c r="I107" s="189"/>
      <c r="J107" s="13"/>
      <c r="K107" s="13"/>
      <c r="L107" s="184"/>
      <c r="M107" s="190"/>
      <c r="N107" s="191"/>
      <c r="O107" s="191"/>
      <c r="P107" s="191"/>
      <c r="Q107" s="191"/>
      <c r="R107" s="191"/>
      <c r="S107" s="191"/>
      <c r="T107" s="19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6" t="s">
        <v>139</v>
      </c>
      <c r="AU107" s="186" t="s">
        <v>82</v>
      </c>
      <c r="AV107" s="13" t="s">
        <v>82</v>
      </c>
      <c r="AW107" s="13" t="s">
        <v>33</v>
      </c>
      <c r="AX107" s="13" t="s">
        <v>80</v>
      </c>
      <c r="AY107" s="186" t="s">
        <v>128</v>
      </c>
    </row>
    <row r="108" spans="1:65" s="2" customFormat="1" ht="44.25" customHeight="1">
      <c r="A108" s="37"/>
      <c r="B108" s="164"/>
      <c r="C108" s="165" t="s">
        <v>158</v>
      </c>
      <c r="D108" s="165" t="s">
        <v>131</v>
      </c>
      <c r="E108" s="166" t="s">
        <v>772</v>
      </c>
      <c r="F108" s="167" t="s">
        <v>773</v>
      </c>
      <c r="G108" s="168" t="s">
        <v>167</v>
      </c>
      <c r="H108" s="169">
        <v>55</v>
      </c>
      <c r="I108" s="170"/>
      <c r="J108" s="171">
        <f>ROUND(I108*H108,2)</f>
        <v>0</v>
      </c>
      <c r="K108" s="172"/>
      <c r="L108" s="38"/>
      <c r="M108" s="173" t="s">
        <v>3</v>
      </c>
      <c r="N108" s="174" t="s">
        <v>43</v>
      </c>
      <c r="O108" s="71"/>
      <c r="P108" s="175">
        <f>O108*H108</f>
        <v>0</v>
      </c>
      <c r="Q108" s="175">
        <v>0.11162</v>
      </c>
      <c r="R108" s="175">
        <f>Q108*H108</f>
        <v>6.1391</v>
      </c>
      <c r="S108" s="175">
        <v>0</v>
      </c>
      <c r="T108" s="17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77" t="s">
        <v>135</v>
      </c>
      <c r="AT108" s="177" t="s">
        <v>131</v>
      </c>
      <c r="AU108" s="177" t="s">
        <v>82</v>
      </c>
      <c r="AY108" s="18" t="s">
        <v>128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8" t="s">
        <v>80</v>
      </c>
      <c r="BK108" s="178">
        <f>ROUND(I108*H108,2)</f>
        <v>0</v>
      </c>
      <c r="BL108" s="18" t="s">
        <v>135</v>
      </c>
      <c r="BM108" s="177" t="s">
        <v>774</v>
      </c>
    </row>
    <row r="109" spans="1:47" s="2" customFormat="1" ht="12">
      <c r="A109" s="37"/>
      <c r="B109" s="38"/>
      <c r="C109" s="37"/>
      <c r="D109" s="179" t="s">
        <v>137</v>
      </c>
      <c r="E109" s="37"/>
      <c r="F109" s="180" t="s">
        <v>775</v>
      </c>
      <c r="G109" s="37"/>
      <c r="H109" s="37"/>
      <c r="I109" s="181"/>
      <c r="J109" s="37"/>
      <c r="K109" s="37"/>
      <c r="L109" s="38"/>
      <c r="M109" s="182"/>
      <c r="N109" s="183"/>
      <c r="O109" s="71"/>
      <c r="P109" s="71"/>
      <c r="Q109" s="71"/>
      <c r="R109" s="71"/>
      <c r="S109" s="71"/>
      <c r="T109" s="72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8" t="s">
        <v>137</v>
      </c>
      <c r="AU109" s="18" t="s">
        <v>82</v>
      </c>
    </row>
    <row r="110" spans="1:51" s="13" customFormat="1" ht="12">
      <c r="A110" s="13"/>
      <c r="B110" s="184"/>
      <c r="C110" s="13"/>
      <c r="D110" s="185" t="s">
        <v>139</v>
      </c>
      <c r="E110" s="186" t="s">
        <v>3</v>
      </c>
      <c r="F110" s="187" t="s">
        <v>754</v>
      </c>
      <c r="G110" s="13"/>
      <c r="H110" s="188">
        <v>55</v>
      </c>
      <c r="I110" s="189"/>
      <c r="J110" s="13"/>
      <c r="K110" s="13"/>
      <c r="L110" s="184"/>
      <c r="M110" s="190"/>
      <c r="N110" s="191"/>
      <c r="O110" s="191"/>
      <c r="P110" s="191"/>
      <c r="Q110" s="191"/>
      <c r="R110" s="191"/>
      <c r="S110" s="191"/>
      <c r="T110" s="19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6" t="s">
        <v>139</v>
      </c>
      <c r="AU110" s="186" t="s">
        <v>82</v>
      </c>
      <c r="AV110" s="13" t="s">
        <v>82</v>
      </c>
      <c r="AW110" s="13" t="s">
        <v>33</v>
      </c>
      <c r="AX110" s="13" t="s">
        <v>80</v>
      </c>
      <c r="AY110" s="186" t="s">
        <v>128</v>
      </c>
    </row>
    <row r="111" spans="1:65" s="2" customFormat="1" ht="16.5" customHeight="1">
      <c r="A111" s="37"/>
      <c r="B111" s="164"/>
      <c r="C111" s="193" t="s">
        <v>164</v>
      </c>
      <c r="D111" s="193" t="s">
        <v>141</v>
      </c>
      <c r="E111" s="194" t="s">
        <v>776</v>
      </c>
      <c r="F111" s="195" t="s">
        <v>777</v>
      </c>
      <c r="G111" s="196" t="s">
        <v>167</v>
      </c>
      <c r="H111" s="197">
        <v>56.65</v>
      </c>
      <c r="I111" s="198"/>
      <c r="J111" s="199">
        <f>ROUND(I111*H111,2)</f>
        <v>0</v>
      </c>
      <c r="K111" s="200"/>
      <c r="L111" s="201"/>
      <c r="M111" s="202" t="s">
        <v>3</v>
      </c>
      <c r="N111" s="203" t="s">
        <v>43</v>
      </c>
      <c r="O111" s="71"/>
      <c r="P111" s="175">
        <f>O111*H111</f>
        <v>0</v>
      </c>
      <c r="Q111" s="175">
        <v>0.152</v>
      </c>
      <c r="R111" s="175">
        <f>Q111*H111</f>
        <v>8.6108</v>
      </c>
      <c r="S111" s="175">
        <v>0</v>
      </c>
      <c r="T111" s="17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77" t="s">
        <v>144</v>
      </c>
      <c r="AT111" s="177" t="s">
        <v>141</v>
      </c>
      <c r="AU111" s="177" t="s">
        <v>82</v>
      </c>
      <c r="AY111" s="18" t="s">
        <v>128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8" t="s">
        <v>80</v>
      </c>
      <c r="BK111" s="178">
        <f>ROUND(I111*H111,2)</f>
        <v>0</v>
      </c>
      <c r="BL111" s="18" t="s">
        <v>135</v>
      </c>
      <c r="BM111" s="177" t="s">
        <v>778</v>
      </c>
    </row>
    <row r="112" spans="1:51" s="13" customFormat="1" ht="12">
      <c r="A112" s="13"/>
      <c r="B112" s="184"/>
      <c r="C112" s="13"/>
      <c r="D112" s="185" t="s">
        <v>139</v>
      </c>
      <c r="E112" s="13"/>
      <c r="F112" s="187" t="s">
        <v>779</v>
      </c>
      <c r="G112" s="13"/>
      <c r="H112" s="188">
        <v>56.65</v>
      </c>
      <c r="I112" s="189"/>
      <c r="J112" s="13"/>
      <c r="K112" s="13"/>
      <c r="L112" s="184"/>
      <c r="M112" s="190"/>
      <c r="N112" s="191"/>
      <c r="O112" s="191"/>
      <c r="P112" s="191"/>
      <c r="Q112" s="191"/>
      <c r="R112" s="191"/>
      <c r="S112" s="191"/>
      <c r="T112" s="19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6" t="s">
        <v>139</v>
      </c>
      <c r="AU112" s="186" t="s">
        <v>82</v>
      </c>
      <c r="AV112" s="13" t="s">
        <v>82</v>
      </c>
      <c r="AW112" s="13" t="s">
        <v>4</v>
      </c>
      <c r="AX112" s="13" t="s">
        <v>80</v>
      </c>
      <c r="AY112" s="186" t="s">
        <v>128</v>
      </c>
    </row>
    <row r="113" spans="1:63" s="12" customFormat="1" ht="22.8" customHeight="1">
      <c r="A113" s="12"/>
      <c r="B113" s="151"/>
      <c r="C113" s="12"/>
      <c r="D113" s="152" t="s">
        <v>71</v>
      </c>
      <c r="E113" s="162" t="s">
        <v>177</v>
      </c>
      <c r="F113" s="162" t="s">
        <v>283</v>
      </c>
      <c r="G113" s="12"/>
      <c r="H113" s="12"/>
      <c r="I113" s="154"/>
      <c r="J113" s="163">
        <f>BK113</f>
        <v>0</v>
      </c>
      <c r="K113" s="12"/>
      <c r="L113" s="151"/>
      <c r="M113" s="156"/>
      <c r="N113" s="157"/>
      <c r="O113" s="157"/>
      <c r="P113" s="158">
        <f>SUM(P114:P125)</f>
        <v>0</v>
      </c>
      <c r="Q113" s="157"/>
      <c r="R113" s="158">
        <f>SUM(R114:R125)</f>
        <v>10.016</v>
      </c>
      <c r="S113" s="157"/>
      <c r="T113" s="159">
        <f>SUM(T114:T125)</f>
        <v>36.300000000000004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2" t="s">
        <v>80</v>
      </c>
      <c r="AT113" s="160" t="s">
        <v>71</v>
      </c>
      <c r="AU113" s="160" t="s">
        <v>80</v>
      </c>
      <c r="AY113" s="152" t="s">
        <v>128</v>
      </c>
      <c r="BK113" s="161">
        <f>SUM(BK114:BK125)</f>
        <v>0</v>
      </c>
    </row>
    <row r="114" spans="1:65" s="2" customFormat="1" ht="24.15" customHeight="1">
      <c r="A114" s="37"/>
      <c r="B114" s="164"/>
      <c r="C114" s="165" t="s">
        <v>144</v>
      </c>
      <c r="D114" s="165" t="s">
        <v>131</v>
      </c>
      <c r="E114" s="166" t="s">
        <v>780</v>
      </c>
      <c r="F114" s="167" t="s">
        <v>781</v>
      </c>
      <c r="G114" s="168" t="s">
        <v>134</v>
      </c>
      <c r="H114" s="169">
        <v>16</v>
      </c>
      <c r="I114" s="170"/>
      <c r="J114" s="171">
        <f>ROUND(I114*H114,2)</f>
        <v>0</v>
      </c>
      <c r="K114" s="172"/>
      <c r="L114" s="38"/>
      <c r="M114" s="173" t="s">
        <v>3</v>
      </c>
      <c r="N114" s="174" t="s">
        <v>43</v>
      </c>
      <c r="O114" s="71"/>
      <c r="P114" s="175">
        <f>O114*H114</f>
        <v>0</v>
      </c>
      <c r="Q114" s="175">
        <v>0.1554</v>
      </c>
      <c r="R114" s="175">
        <f>Q114*H114</f>
        <v>2.4864</v>
      </c>
      <c r="S114" s="175">
        <v>0</v>
      </c>
      <c r="T114" s="17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77" t="s">
        <v>135</v>
      </c>
      <c r="AT114" s="177" t="s">
        <v>131</v>
      </c>
      <c r="AU114" s="177" t="s">
        <v>82</v>
      </c>
      <c r="AY114" s="18" t="s">
        <v>128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18" t="s">
        <v>80</v>
      </c>
      <c r="BK114" s="178">
        <f>ROUND(I114*H114,2)</f>
        <v>0</v>
      </c>
      <c r="BL114" s="18" t="s">
        <v>135</v>
      </c>
      <c r="BM114" s="177" t="s">
        <v>782</v>
      </c>
    </row>
    <row r="115" spans="1:47" s="2" customFormat="1" ht="12">
      <c r="A115" s="37"/>
      <c r="B115" s="38"/>
      <c r="C115" s="37"/>
      <c r="D115" s="179" t="s">
        <v>137</v>
      </c>
      <c r="E115" s="37"/>
      <c r="F115" s="180" t="s">
        <v>783</v>
      </c>
      <c r="G115" s="37"/>
      <c r="H115" s="37"/>
      <c r="I115" s="181"/>
      <c r="J115" s="37"/>
      <c r="K115" s="37"/>
      <c r="L115" s="38"/>
      <c r="M115" s="182"/>
      <c r="N115" s="183"/>
      <c r="O115" s="71"/>
      <c r="P115" s="71"/>
      <c r="Q115" s="71"/>
      <c r="R115" s="71"/>
      <c r="S115" s="71"/>
      <c r="T115" s="72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8" t="s">
        <v>137</v>
      </c>
      <c r="AU115" s="18" t="s">
        <v>82</v>
      </c>
    </row>
    <row r="116" spans="1:51" s="13" customFormat="1" ht="12">
      <c r="A116" s="13"/>
      <c r="B116" s="184"/>
      <c r="C116" s="13"/>
      <c r="D116" s="185" t="s">
        <v>139</v>
      </c>
      <c r="E116" s="186" t="s">
        <v>3</v>
      </c>
      <c r="F116" s="187" t="s">
        <v>784</v>
      </c>
      <c r="G116" s="13"/>
      <c r="H116" s="188">
        <v>16</v>
      </c>
      <c r="I116" s="189"/>
      <c r="J116" s="13"/>
      <c r="K116" s="13"/>
      <c r="L116" s="184"/>
      <c r="M116" s="190"/>
      <c r="N116" s="191"/>
      <c r="O116" s="191"/>
      <c r="P116" s="191"/>
      <c r="Q116" s="191"/>
      <c r="R116" s="191"/>
      <c r="S116" s="191"/>
      <c r="T116" s="19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6" t="s">
        <v>139</v>
      </c>
      <c r="AU116" s="186" t="s">
        <v>82</v>
      </c>
      <c r="AV116" s="13" t="s">
        <v>82</v>
      </c>
      <c r="AW116" s="13" t="s">
        <v>33</v>
      </c>
      <c r="AX116" s="13" t="s">
        <v>80</v>
      </c>
      <c r="AY116" s="186" t="s">
        <v>128</v>
      </c>
    </row>
    <row r="117" spans="1:65" s="2" customFormat="1" ht="16.5" customHeight="1">
      <c r="A117" s="37"/>
      <c r="B117" s="164"/>
      <c r="C117" s="193" t="s">
        <v>177</v>
      </c>
      <c r="D117" s="193" t="s">
        <v>141</v>
      </c>
      <c r="E117" s="194" t="s">
        <v>785</v>
      </c>
      <c r="F117" s="195" t="s">
        <v>786</v>
      </c>
      <c r="G117" s="196" t="s">
        <v>134</v>
      </c>
      <c r="H117" s="197">
        <v>16.32</v>
      </c>
      <c r="I117" s="198"/>
      <c r="J117" s="199">
        <f>ROUND(I117*H117,2)</f>
        <v>0</v>
      </c>
      <c r="K117" s="200"/>
      <c r="L117" s="201"/>
      <c r="M117" s="202" t="s">
        <v>3</v>
      </c>
      <c r="N117" s="203" t="s">
        <v>43</v>
      </c>
      <c r="O117" s="71"/>
      <c r="P117" s="175">
        <f>O117*H117</f>
        <v>0</v>
      </c>
      <c r="Q117" s="175">
        <v>0.08</v>
      </c>
      <c r="R117" s="175">
        <f>Q117*H117</f>
        <v>1.3056</v>
      </c>
      <c r="S117" s="175">
        <v>0</v>
      </c>
      <c r="T117" s="17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77" t="s">
        <v>144</v>
      </c>
      <c r="AT117" s="177" t="s">
        <v>141</v>
      </c>
      <c r="AU117" s="177" t="s">
        <v>82</v>
      </c>
      <c r="AY117" s="18" t="s">
        <v>128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8" t="s">
        <v>80</v>
      </c>
      <c r="BK117" s="178">
        <f>ROUND(I117*H117,2)</f>
        <v>0</v>
      </c>
      <c r="BL117" s="18" t="s">
        <v>135</v>
      </c>
      <c r="BM117" s="177" t="s">
        <v>787</v>
      </c>
    </row>
    <row r="118" spans="1:51" s="13" customFormat="1" ht="12">
      <c r="A118" s="13"/>
      <c r="B118" s="184"/>
      <c r="C118" s="13"/>
      <c r="D118" s="185" t="s">
        <v>139</v>
      </c>
      <c r="E118" s="13"/>
      <c r="F118" s="187" t="s">
        <v>788</v>
      </c>
      <c r="G118" s="13"/>
      <c r="H118" s="188">
        <v>16.32</v>
      </c>
      <c r="I118" s="189"/>
      <c r="J118" s="13"/>
      <c r="K118" s="13"/>
      <c r="L118" s="184"/>
      <c r="M118" s="190"/>
      <c r="N118" s="191"/>
      <c r="O118" s="191"/>
      <c r="P118" s="191"/>
      <c r="Q118" s="191"/>
      <c r="R118" s="191"/>
      <c r="S118" s="191"/>
      <c r="T118" s="19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6" t="s">
        <v>139</v>
      </c>
      <c r="AU118" s="186" t="s">
        <v>82</v>
      </c>
      <c r="AV118" s="13" t="s">
        <v>82</v>
      </c>
      <c r="AW118" s="13" t="s">
        <v>4</v>
      </c>
      <c r="AX118" s="13" t="s">
        <v>80</v>
      </c>
      <c r="AY118" s="186" t="s">
        <v>128</v>
      </c>
    </row>
    <row r="119" spans="1:65" s="2" customFormat="1" ht="21.75" customHeight="1">
      <c r="A119" s="37"/>
      <c r="B119" s="164"/>
      <c r="C119" s="165" t="s">
        <v>182</v>
      </c>
      <c r="D119" s="165" t="s">
        <v>131</v>
      </c>
      <c r="E119" s="166" t="s">
        <v>789</v>
      </c>
      <c r="F119" s="167" t="s">
        <v>790</v>
      </c>
      <c r="G119" s="168" t="s">
        <v>134</v>
      </c>
      <c r="H119" s="169">
        <v>25</v>
      </c>
      <c r="I119" s="170"/>
      <c r="J119" s="171">
        <f>ROUND(I119*H119,2)</f>
        <v>0</v>
      </c>
      <c r="K119" s="172"/>
      <c r="L119" s="38"/>
      <c r="M119" s="173" t="s">
        <v>3</v>
      </c>
      <c r="N119" s="174" t="s">
        <v>43</v>
      </c>
      <c r="O119" s="71"/>
      <c r="P119" s="175">
        <f>O119*H119</f>
        <v>0</v>
      </c>
      <c r="Q119" s="175">
        <v>0.24896</v>
      </c>
      <c r="R119" s="175">
        <f>Q119*H119</f>
        <v>6.223999999999999</v>
      </c>
      <c r="S119" s="175">
        <v>0</v>
      </c>
      <c r="T119" s="17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77" t="s">
        <v>135</v>
      </c>
      <c r="AT119" s="177" t="s">
        <v>131</v>
      </c>
      <c r="AU119" s="177" t="s">
        <v>82</v>
      </c>
      <c r="AY119" s="18" t="s">
        <v>128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8" t="s">
        <v>80</v>
      </c>
      <c r="BK119" s="178">
        <f>ROUND(I119*H119,2)</f>
        <v>0</v>
      </c>
      <c r="BL119" s="18" t="s">
        <v>135</v>
      </c>
      <c r="BM119" s="177" t="s">
        <v>791</v>
      </c>
    </row>
    <row r="120" spans="1:47" s="2" customFormat="1" ht="12">
      <c r="A120" s="37"/>
      <c r="B120" s="38"/>
      <c r="C120" s="37"/>
      <c r="D120" s="179" t="s">
        <v>137</v>
      </c>
      <c r="E120" s="37"/>
      <c r="F120" s="180" t="s">
        <v>792</v>
      </c>
      <c r="G120" s="37"/>
      <c r="H120" s="37"/>
      <c r="I120" s="181"/>
      <c r="J120" s="37"/>
      <c r="K120" s="37"/>
      <c r="L120" s="38"/>
      <c r="M120" s="182"/>
      <c r="N120" s="183"/>
      <c r="O120" s="71"/>
      <c r="P120" s="71"/>
      <c r="Q120" s="71"/>
      <c r="R120" s="71"/>
      <c r="S120" s="71"/>
      <c r="T120" s="72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137</v>
      </c>
      <c r="AU120" s="18" t="s">
        <v>82</v>
      </c>
    </row>
    <row r="121" spans="1:47" s="2" customFormat="1" ht="12">
      <c r="A121" s="37"/>
      <c r="B121" s="38"/>
      <c r="C121" s="37"/>
      <c r="D121" s="185" t="s">
        <v>146</v>
      </c>
      <c r="E121" s="37"/>
      <c r="F121" s="204" t="s">
        <v>793</v>
      </c>
      <c r="G121" s="37"/>
      <c r="H121" s="37"/>
      <c r="I121" s="181"/>
      <c r="J121" s="37"/>
      <c r="K121" s="37"/>
      <c r="L121" s="38"/>
      <c r="M121" s="182"/>
      <c r="N121" s="183"/>
      <c r="O121" s="71"/>
      <c r="P121" s="71"/>
      <c r="Q121" s="71"/>
      <c r="R121" s="71"/>
      <c r="S121" s="71"/>
      <c r="T121" s="72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146</v>
      </c>
      <c r="AU121" s="18" t="s">
        <v>82</v>
      </c>
    </row>
    <row r="122" spans="1:51" s="13" customFormat="1" ht="12">
      <c r="A122" s="13"/>
      <c r="B122" s="184"/>
      <c r="C122" s="13"/>
      <c r="D122" s="185" t="s">
        <v>139</v>
      </c>
      <c r="E122" s="186" t="s">
        <v>3</v>
      </c>
      <c r="F122" s="187" t="s">
        <v>794</v>
      </c>
      <c r="G122" s="13"/>
      <c r="H122" s="188">
        <v>25</v>
      </c>
      <c r="I122" s="189"/>
      <c r="J122" s="13"/>
      <c r="K122" s="13"/>
      <c r="L122" s="184"/>
      <c r="M122" s="190"/>
      <c r="N122" s="191"/>
      <c r="O122" s="191"/>
      <c r="P122" s="191"/>
      <c r="Q122" s="191"/>
      <c r="R122" s="191"/>
      <c r="S122" s="191"/>
      <c r="T122" s="19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6" t="s">
        <v>139</v>
      </c>
      <c r="AU122" s="186" t="s">
        <v>82</v>
      </c>
      <c r="AV122" s="13" t="s">
        <v>82</v>
      </c>
      <c r="AW122" s="13" t="s">
        <v>33</v>
      </c>
      <c r="AX122" s="13" t="s">
        <v>80</v>
      </c>
      <c r="AY122" s="186" t="s">
        <v>128</v>
      </c>
    </row>
    <row r="123" spans="1:65" s="2" customFormat="1" ht="16.5" customHeight="1">
      <c r="A123" s="37"/>
      <c r="B123" s="164"/>
      <c r="C123" s="165" t="s">
        <v>193</v>
      </c>
      <c r="D123" s="165" t="s">
        <v>131</v>
      </c>
      <c r="E123" s="166" t="s">
        <v>795</v>
      </c>
      <c r="F123" s="167" t="s">
        <v>796</v>
      </c>
      <c r="G123" s="168" t="s">
        <v>797</v>
      </c>
      <c r="H123" s="169">
        <v>16.5</v>
      </c>
      <c r="I123" s="170"/>
      <c r="J123" s="171">
        <f>ROUND(I123*H123,2)</f>
        <v>0</v>
      </c>
      <c r="K123" s="172"/>
      <c r="L123" s="38"/>
      <c r="M123" s="173" t="s">
        <v>3</v>
      </c>
      <c r="N123" s="174" t="s">
        <v>43</v>
      </c>
      <c r="O123" s="71"/>
      <c r="P123" s="175">
        <f>O123*H123</f>
        <v>0</v>
      </c>
      <c r="Q123" s="175">
        <v>0</v>
      </c>
      <c r="R123" s="175">
        <f>Q123*H123</f>
        <v>0</v>
      </c>
      <c r="S123" s="175">
        <v>2.2</v>
      </c>
      <c r="T123" s="176">
        <f>S123*H123</f>
        <v>36.300000000000004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77" t="s">
        <v>135</v>
      </c>
      <c r="AT123" s="177" t="s">
        <v>131</v>
      </c>
      <c r="AU123" s="177" t="s">
        <v>82</v>
      </c>
      <c r="AY123" s="18" t="s">
        <v>128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8" t="s">
        <v>80</v>
      </c>
      <c r="BK123" s="178">
        <f>ROUND(I123*H123,2)</f>
        <v>0</v>
      </c>
      <c r="BL123" s="18" t="s">
        <v>135</v>
      </c>
      <c r="BM123" s="177" t="s">
        <v>798</v>
      </c>
    </row>
    <row r="124" spans="1:47" s="2" customFormat="1" ht="12">
      <c r="A124" s="37"/>
      <c r="B124" s="38"/>
      <c r="C124" s="37"/>
      <c r="D124" s="179" t="s">
        <v>137</v>
      </c>
      <c r="E124" s="37"/>
      <c r="F124" s="180" t="s">
        <v>799</v>
      </c>
      <c r="G124" s="37"/>
      <c r="H124" s="37"/>
      <c r="I124" s="181"/>
      <c r="J124" s="37"/>
      <c r="K124" s="37"/>
      <c r="L124" s="38"/>
      <c r="M124" s="182"/>
      <c r="N124" s="183"/>
      <c r="O124" s="71"/>
      <c r="P124" s="71"/>
      <c r="Q124" s="71"/>
      <c r="R124" s="71"/>
      <c r="S124" s="71"/>
      <c r="T124" s="72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137</v>
      </c>
      <c r="AU124" s="18" t="s">
        <v>82</v>
      </c>
    </row>
    <row r="125" spans="1:51" s="13" customFormat="1" ht="12">
      <c r="A125" s="13"/>
      <c r="B125" s="184"/>
      <c r="C125" s="13"/>
      <c r="D125" s="185" t="s">
        <v>139</v>
      </c>
      <c r="E125" s="186" t="s">
        <v>3</v>
      </c>
      <c r="F125" s="187" t="s">
        <v>800</v>
      </c>
      <c r="G125" s="13"/>
      <c r="H125" s="188">
        <v>16.5</v>
      </c>
      <c r="I125" s="189"/>
      <c r="J125" s="13"/>
      <c r="K125" s="13"/>
      <c r="L125" s="184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6" t="s">
        <v>139</v>
      </c>
      <c r="AU125" s="186" t="s">
        <v>82</v>
      </c>
      <c r="AV125" s="13" t="s">
        <v>82</v>
      </c>
      <c r="AW125" s="13" t="s">
        <v>33</v>
      </c>
      <c r="AX125" s="13" t="s">
        <v>80</v>
      </c>
      <c r="AY125" s="186" t="s">
        <v>128</v>
      </c>
    </row>
    <row r="126" spans="1:63" s="12" customFormat="1" ht="22.8" customHeight="1">
      <c r="A126" s="12"/>
      <c r="B126" s="151"/>
      <c r="C126" s="12"/>
      <c r="D126" s="152" t="s">
        <v>71</v>
      </c>
      <c r="E126" s="162" t="s">
        <v>375</v>
      </c>
      <c r="F126" s="162" t="s">
        <v>376</v>
      </c>
      <c r="G126" s="12"/>
      <c r="H126" s="12"/>
      <c r="I126" s="154"/>
      <c r="J126" s="163">
        <f>BK126</f>
        <v>0</v>
      </c>
      <c r="K126" s="12"/>
      <c r="L126" s="151"/>
      <c r="M126" s="156"/>
      <c r="N126" s="157"/>
      <c r="O126" s="157"/>
      <c r="P126" s="158">
        <f>SUM(P127:P139)</f>
        <v>0</v>
      </c>
      <c r="Q126" s="157"/>
      <c r="R126" s="158">
        <f>SUM(R127:R139)</f>
        <v>0</v>
      </c>
      <c r="S126" s="157"/>
      <c r="T126" s="159">
        <f>SUM(T127:T139)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2" t="s">
        <v>80</v>
      </c>
      <c r="AT126" s="160" t="s">
        <v>71</v>
      </c>
      <c r="AU126" s="160" t="s">
        <v>80</v>
      </c>
      <c r="AY126" s="152" t="s">
        <v>128</v>
      </c>
      <c r="BK126" s="161">
        <f>SUM(BK127:BK139)</f>
        <v>0</v>
      </c>
    </row>
    <row r="127" spans="1:65" s="2" customFormat="1" ht="24.15" customHeight="1">
      <c r="A127" s="37"/>
      <c r="B127" s="164"/>
      <c r="C127" s="165" t="s">
        <v>198</v>
      </c>
      <c r="D127" s="165" t="s">
        <v>131</v>
      </c>
      <c r="E127" s="166" t="s">
        <v>801</v>
      </c>
      <c r="F127" s="167" t="s">
        <v>802</v>
      </c>
      <c r="G127" s="168" t="s">
        <v>380</v>
      </c>
      <c r="H127" s="169">
        <v>68.475</v>
      </c>
      <c r="I127" s="170"/>
      <c r="J127" s="171">
        <f>ROUND(I127*H127,2)</f>
        <v>0</v>
      </c>
      <c r="K127" s="172"/>
      <c r="L127" s="38"/>
      <c r="M127" s="173" t="s">
        <v>3</v>
      </c>
      <c r="N127" s="174" t="s">
        <v>43</v>
      </c>
      <c r="O127" s="71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7" t="s">
        <v>135</v>
      </c>
      <c r="AT127" s="177" t="s">
        <v>131</v>
      </c>
      <c r="AU127" s="177" t="s">
        <v>82</v>
      </c>
      <c r="AY127" s="18" t="s">
        <v>128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8" t="s">
        <v>80</v>
      </c>
      <c r="BK127" s="178">
        <f>ROUND(I127*H127,2)</f>
        <v>0</v>
      </c>
      <c r="BL127" s="18" t="s">
        <v>135</v>
      </c>
      <c r="BM127" s="177" t="s">
        <v>803</v>
      </c>
    </row>
    <row r="128" spans="1:47" s="2" customFormat="1" ht="12">
      <c r="A128" s="37"/>
      <c r="B128" s="38"/>
      <c r="C128" s="37"/>
      <c r="D128" s="179" t="s">
        <v>137</v>
      </c>
      <c r="E128" s="37"/>
      <c r="F128" s="180" t="s">
        <v>804</v>
      </c>
      <c r="G128" s="37"/>
      <c r="H128" s="37"/>
      <c r="I128" s="181"/>
      <c r="J128" s="37"/>
      <c r="K128" s="37"/>
      <c r="L128" s="38"/>
      <c r="M128" s="182"/>
      <c r="N128" s="183"/>
      <c r="O128" s="71"/>
      <c r="P128" s="71"/>
      <c r="Q128" s="71"/>
      <c r="R128" s="71"/>
      <c r="S128" s="71"/>
      <c r="T128" s="72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137</v>
      </c>
      <c r="AU128" s="18" t="s">
        <v>82</v>
      </c>
    </row>
    <row r="129" spans="1:65" s="2" customFormat="1" ht="24.15" customHeight="1">
      <c r="A129" s="37"/>
      <c r="B129" s="164"/>
      <c r="C129" s="165" t="s">
        <v>203</v>
      </c>
      <c r="D129" s="165" t="s">
        <v>131</v>
      </c>
      <c r="E129" s="166" t="s">
        <v>805</v>
      </c>
      <c r="F129" s="167" t="s">
        <v>806</v>
      </c>
      <c r="G129" s="168" t="s">
        <v>380</v>
      </c>
      <c r="H129" s="169">
        <v>616.275</v>
      </c>
      <c r="I129" s="170"/>
      <c r="J129" s="171">
        <f>ROUND(I129*H129,2)</f>
        <v>0</v>
      </c>
      <c r="K129" s="172"/>
      <c r="L129" s="38"/>
      <c r="M129" s="173" t="s">
        <v>3</v>
      </c>
      <c r="N129" s="174" t="s">
        <v>43</v>
      </c>
      <c r="O129" s="71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7" t="s">
        <v>135</v>
      </c>
      <c r="AT129" s="177" t="s">
        <v>131</v>
      </c>
      <c r="AU129" s="177" t="s">
        <v>82</v>
      </c>
      <c r="AY129" s="18" t="s">
        <v>128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8" t="s">
        <v>80</v>
      </c>
      <c r="BK129" s="178">
        <f>ROUND(I129*H129,2)</f>
        <v>0</v>
      </c>
      <c r="BL129" s="18" t="s">
        <v>135</v>
      </c>
      <c r="BM129" s="177" t="s">
        <v>807</v>
      </c>
    </row>
    <row r="130" spans="1:47" s="2" customFormat="1" ht="12">
      <c r="A130" s="37"/>
      <c r="B130" s="38"/>
      <c r="C130" s="37"/>
      <c r="D130" s="179" t="s">
        <v>137</v>
      </c>
      <c r="E130" s="37"/>
      <c r="F130" s="180" t="s">
        <v>808</v>
      </c>
      <c r="G130" s="37"/>
      <c r="H130" s="37"/>
      <c r="I130" s="181"/>
      <c r="J130" s="37"/>
      <c r="K130" s="37"/>
      <c r="L130" s="38"/>
      <c r="M130" s="182"/>
      <c r="N130" s="183"/>
      <c r="O130" s="71"/>
      <c r="P130" s="71"/>
      <c r="Q130" s="71"/>
      <c r="R130" s="71"/>
      <c r="S130" s="71"/>
      <c r="T130" s="72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137</v>
      </c>
      <c r="AU130" s="18" t="s">
        <v>82</v>
      </c>
    </row>
    <row r="131" spans="1:51" s="13" customFormat="1" ht="12">
      <c r="A131" s="13"/>
      <c r="B131" s="184"/>
      <c r="C131" s="13"/>
      <c r="D131" s="185" t="s">
        <v>139</v>
      </c>
      <c r="E131" s="13"/>
      <c r="F131" s="187" t="s">
        <v>809</v>
      </c>
      <c r="G131" s="13"/>
      <c r="H131" s="188">
        <v>616.275</v>
      </c>
      <c r="I131" s="189"/>
      <c r="J131" s="13"/>
      <c r="K131" s="13"/>
      <c r="L131" s="184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139</v>
      </c>
      <c r="AU131" s="186" t="s">
        <v>82</v>
      </c>
      <c r="AV131" s="13" t="s">
        <v>82</v>
      </c>
      <c r="AW131" s="13" t="s">
        <v>4</v>
      </c>
      <c r="AX131" s="13" t="s">
        <v>80</v>
      </c>
      <c r="AY131" s="186" t="s">
        <v>128</v>
      </c>
    </row>
    <row r="132" spans="1:65" s="2" customFormat="1" ht="16.5" customHeight="1">
      <c r="A132" s="37"/>
      <c r="B132" s="164"/>
      <c r="C132" s="165" t="s">
        <v>208</v>
      </c>
      <c r="D132" s="165" t="s">
        <v>131</v>
      </c>
      <c r="E132" s="166" t="s">
        <v>810</v>
      </c>
      <c r="F132" s="167" t="s">
        <v>811</v>
      </c>
      <c r="G132" s="168" t="s">
        <v>380</v>
      </c>
      <c r="H132" s="169">
        <v>68.475</v>
      </c>
      <c r="I132" s="170"/>
      <c r="J132" s="171">
        <f>ROUND(I132*H132,2)</f>
        <v>0</v>
      </c>
      <c r="K132" s="172"/>
      <c r="L132" s="38"/>
      <c r="M132" s="173" t="s">
        <v>3</v>
      </c>
      <c r="N132" s="174" t="s">
        <v>43</v>
      </c>
      <c r="O132" s="71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77" t="s">
        <v>135</v>
      </c>
      <c r="AT132" s="177" t="s">
        <v>131</v>
      </c>
      <c r="AU132" s="177" t="s">
        <v>82</v>
      </c>
      <c r="AY132" s="18" t="s">
        <v>128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8" t="s">
        <v>80</v>
      </c>
      <c r="BK132" s="178">
        <f>ROUND(I132*H132,2)</f>
        <v>0</v>
      </c>
      <c r="BL132" s="18" t="s">
        <v>135</v>
      </c>
      <c r="BM132" s="177" t="s">
        <v>812</v>
      </c>
    </row>
    <row r="133" spans="1:47" s="2" customFormat="1" ht="12">
      <c r="A133" s="37"/>
      <c r="B133" s="38"/>
      <c r="C133" s="37"/>
      <c r="D133" s="179" t="s">
        <v>137</v>
      </c>
      <c r="E133" s="37"/>
      <c r="F133" s="180" t="s">
        <v>813</v>
      </c>
      <c r="G133" s="37"/>
      <c r="H133" s="37"/>
      <c r="I133" s="181"/>
      <c r="J133" s="37"/>
      <c r="K133" s="37"/>
      <c r="L133" s="38"/>
      <c r="M133" s="182"/>
      <c r="N133" s="183"/>
      <c r="O133" s="71"/>
      <c r="P133" s="71"/>
      <c r="Q133" s="71"/>
      <c r="R133" s="71"/>
      <c r="S133" s="71"/>
      <c r="T133" s="72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137</v>
      </c>
      <c r="AU133" s="18" t="s">
        <v>82</v>
      </c>
    </row>
    <row r="134" spans="1:65" s="2" customFormat="1" ht="24.15" customHeight="1">
      <c r="A134" s="37"/>
      <c r="B134" s="164"/>
      <c r="C134" s="165" t="s">
        <v>9</v>
      </c>
      <c r="D134" s="165" t="s">
        <v>131</v>
      </c>
      <c r="E134" s="166" t="s">
        <v>814</v>
      </c>
      <c r="F134" s="167" t="s">
        <v>815</v>
      </c>
      <c r="G134" s="168" t="s">
        <v>380</v>
      </c>
      <c r="H134" s="169">
        <v>36.3</v>
      </c>
      <c r="I134" s="170"/>
      <c r="J134" s="171">
        <f>ROUND(I134*H134,2)</f>
        <v>0</v>
      </c>
      <c r="K134" s="172"/>
      <c r="L134" s="38"/>
      <c r="M134" s="173" t="s">
        <v>3</v>
      </c>
      <c r="N134" s="174" t="s">
        <v>43</v>
      </c>
      <c r="O134" s="71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77" t="s">
        <v>135</v>
      </c>
      <c r="AT134" s="177" t="s">
        <v>131</v>
      </c>
      <c r="AU134" s="177" t="s">
        <v>82</v>
      </c>
      <c r="AY134" s="18" t="s">
        <v>128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8" t="s">
        <v>80</v>
      </c>
      <c r="BK134" s="178">
        <f>ROUND(I134*H134,2)</f>
        <v>0</v>
      </c>
      <c r="BL134" s="18" t="s">
        <v>135</v>
      </c>
      <c r="BM134" s="177" t="s">
        <v>816</v>
      </c>
    </row>
    <row r="135" spans="1:47" s="2" customFormat="1" ht="12">
      <c r="A135" s="37"/>
      <c r="B135" s="38"/>
      <c r="C135" s="37"/>
      <c r="D135" s="179" t="s">
        <v>137</v>
      </c>
      <c r="E135" s="37"/>
      <c r="F135" s="180" t="s">
        <v>817</v>
      </c>
      <c r="G135" s="37"/>
      <c r="H135" s="37"/>
      <c r="I135" s="181"/>
      <c r="J135" s="37"/>
      <c r="K135" s="37"/>
      <c r="L135" s="38"/>
      <c r="M135" s="182"/>
      <c r="N135" s="183"/>
      <c r="O135" s="71"/>
      <c r="P135" s="71"/>
      <c r="Q135" s="71"/>
      <c r="R135" s="71"/>
      <c r="S135" s="71"/>
      <c r="T135" s="72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137</v>
      </c>
      <c r="AU135" s="18" t="s">
        <v>82</v>
      </c>
    </row>
    <row r="136" spans="1:51" s="13" customFormat="1" ht="12">
      <c r="A136" s="13"/>
      <c r="B136" s="184"/>
      <c r="C136" s="13"/>
      <c r="D136" s="185" t="s">
        <v>139</v>
      </c>
      <c r="E136" s="186" t="s">
        <v>3</v>
      </c>
      <c r="F136" s="187" t="s">
        <v>818</v>
      </c>
      <c r="G136" s="13"/>
      <c r="H136" s="188">
        <v>36.3</v>
      </c>
      <c r="I136" s="189"/>
      <c r="J136" s="13"/>
      <c r="K136" s="13"/>
      <c r="L136" s="184"/>
      <c r="M136" s="190"/>
      <c r="N136" s="191"/>
      <c r="O136" s="191"/>
      <c r="P136" s="191"/>
      <c r="Q136" s="191"/>
      <c r="R136" s="191"/>
      <c r="S136" s="191"/>
      <c r="T136" s="19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6" t="s">
        <v>139</v>
      </c>
      <c r="AU136" s="186" t="s">
        <v>82</v>
      </c>
      <c r="AV136" s="13" t="s">
        <v>82</v>
      </c>
      <c r="AW136" s="13" t="s">
        <v>33</v>
      </c>
      <c r="AX136" s="13" t="s">
        <v>80</v>
      </c>
      <c r="AY136" s="186" t="s">
        <v>128</v>
      </c>
    </row>
    <row r="137" spans="1:65" s="2" customFormat="1" ht="24.15" customHeight="1">
      <c r="A137" s="37"/>
      <c r="B137" s="164"/>
      <c r="C137" s="165" t="s">
        <v>217</v>
      </c>
      <c r="D137" s="165" t="s">
        <v>131</v>
      </c>
      <c r="E137" s="166" t="s">
        <v>819</v>
      </c>
      <c r="F137" s="167" t="s">
        <v>820</v>
      </c>
      <c r="G137" s="168" t="s">
        <v>380</v>
      </c>
      <c r="H137" s="169">
        <v>15.95</v>
      </c>
      <c r="I137" s="170"/>
      <c r="J137" s="171">
        <f>ROUND(I137*H137,2)</f>
        <v>0</v>
      </c>
      <c r="K137" s="172"/>
      <c r="L137" s="38"/>
      <c r="M137" s="173" t="s">
        <v>3</v>
      </c>
      <c r="N137" s="174" t="s">
        <v>43</v>
      </c>
      <c r="O137" s="71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7" t="s">
        <v>135</v>
      </c>
      <c r="AT137" s="177" t="s">
        <v>131</v>
      </c>
      <c r="AU137" s="177" t="s">
        <v>82</v>
      </c>
      <c r="AY137" s="18" t="s">
        <v>128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8" t="s">
        <v>80</v>
      </c>
      <c r="BK137" s="178">
        <f>ROUND(I137*H137,2)</f>
        <v>0</v>
      </c>
      <c r="BL137" s="18" t="s">
        <v>135</v>
      </c>
      <c r="BM137" s="177" t="s">
        <v>821</v>
      </c>
    </row>
    <row r="138" spans="1:47" s="2" customFormat="1" ht="12">
      <c r="A138" s="37"/>
      <c r="B138" s="38"/>
      <c r="C138" s="37"/>
      <c r="D138" s="179" t="s">
        <v>137</v>
      </c>
      <c r="E138" s="37"/>
      <c r="F138" s="180" t="s">
        <v>822</v>
      </c>
      <c r="G138" s="37"/>
      <c r="H138" s="37"/>
      <c r="I138" s="181"/>
      <c r="J138" s="37"/>
      <c r="K138" s="37"/>
      <c r="L138" s="38"/>
      <c r="M138" s="182"/>
      <c r="N138" s="183"/>
      <c r="O138" s="71"/>
      <c r="P138" s="71"/>
      <c r="Q138" s="71"/>
      <c r="R138" s="71"/>
      <c r="S138" s="71"/>
      <c r="T138" s="72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137</v>
      </c>
      <c r="AU138" s="18" t="s">
        <v>82</v>
      </c>
    </row>
    <row r="139" spans="1:51" s="13" customFormat="1" ht="12">
      <c r="A139" s="13"/>
      <c r="B139" s="184"/>
      <c r="C139" s="13"/>
      <c r="D139" s="185" t="s">
        <v>139</v>
      </c>
      <c r="E139" s="186" t="s">
        <v>3</v>
      </c>
      <c r="F139" s="187" t="s">
        <v>823</v>
      </c>
      <c r="G139" s="13"/>
      <c r="H139" s="188">
        <v>15.95</v>
      </c>
      <c r="I139" s="189"/>
      <c r="J139" s="13"/>
      <c r="K139" s="13"/>
      <c r="L139" s="184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139</v>
      </c>
      <c r="AU139" s="186" t="s">
        <v>82</v>
      </c>
      <c r="AV139" s="13" t="s">
        <v>82</v>
      </c>
      <c r="AW139" s="13" t="s">
        <v>33</v>
      </c>
      <c r="AX139" s="13" t="s">
        <v>80</v>
      </c>
      <c r="AY139" s="186" t="s">
        <v>128</v>
      </c>
    </row>
    <row r="140" spans="1:63" s="12" customFormat="1" ht="22.8" customHeight="1">
      <c r="A140" s="12"/>
      <c r="B140" s="151"/>
      <c r="C140" s="12"/>
      <c r="D140" s="152" t="s">
        <v>71</v>
      </c>
      <c r="E140" s="162" t="s">
        <v>394</v>
      </c>
      <c r="F140" s="162" t="s">
        <v>395</v>
      </c>
      <c r="G140" s="12"/>
      <c r="H140" s="12"/>
      <c r="I140" s="154"/>
      <c r="J140" s="163">
        <f>BK140</f>
        <v>0</v>
      </c>
      <c r="K140" s="12"/>
      <c r="L140" s="151"/>
      <c r="M140" s="156"/>
      <c r="N140" s="157"/>
      <c r="O140" s="157"/>
      <c r="P140" s="158">
        <f>SUM(P141:P146)</f>
        <v>0</v>
      </c>
      <c r="Q140" s="157"/>
      <c r="R140" s="158">
        <f>SUM(R141:R146)</f>
        <v>0</v>
      </c>
      <c r="S140" s="157"/>
      <c r="T140" s="159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2" t="s">
        <v>80</v>
      </c>
      <c r="AT140" s="160" t="s">
        <v>71</v>
      </c>
      <c r="AU140" s="160" t="s">
        <v>80</v>
      </c>
      <c r="AY140" s="152" t="s">
        <v>128</v>
      </c>
      <c r="BK140" s="161">
        <f>SUM(BK141:BK146)</f>
        <v>0</v>
      </c>
    </row>
    <row r="141" spans="1:65" s="2" customFormat="1" ht="24.15" customHeight="1">
      <c r="A141" s="37"/>
      <c r="B141" s="164"/>
      <c r="C141" s="165" t="s">
        <v>222</v>
      </c>
      <c r="D141" s="165" t="s">
        <v>131</v>
      </c>
      <c r="E141" s="166" t="s">
        <v>824</v>
      </c>
      <c r="F141" s="167" t="s">
        <v>825</v>
      </c>
      <c r="G141" s="168" t="s">
        <v>380</v>
      </c>
      <c r="H141" s="169">
        <v>57.139</v>
      </c>
      <c r="I141" s="170"/>
      <c r="J141" s="171">
        <f>ROUND(I141*H141,2)</f>
        <v>0</v>
      </c>
      <c r="K141" s="172"/>
      <c r="L141" s="38"/>
      <c r="M141" s="173" t="s">
        <v>3</v>
      </c>
      <c r="N141" s="174" t="s">
        <v>43</v>
      </c>
      <c r="O141" s="71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7" t="s">
        <v>135</v>
      </c>
      <c r="AT141" s="177" t="s">
        <v>131</v>
      </c>
      <c r="AU141" s="177" t="s">
        <v>82</v>
      </c>
      <c r="AY141" s="18" t="s">
        <v>128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8" t="s">
        <v>80</v>
      </c>
      <c r="BK141" s="178">
        <f>ROUND(I141*H141,2)</f>
        <v>0</v>
      </c>
      <c r="BL141" s="18" t="s">
        <v>135</v>
      </c>
      <c r="BM141" s="177" t="s">
        <v>826</v>
      </c>
    </row>
    <row r="142" spans="1:47" s="2" customFormat="1" ht="12">
      <c r="A142" s="37"/>
      <c r="B142" s="38"/>
      <c r="C142" s="37"/>
      <c r="D142" s="179" t="s">
        <v>137</v>
      </c>
      <c r="E142" s="37"/>
      <c r="F142" s="180" t="s">
        <v>827</v>
      </c>
      <c r="G142" s="37"/>
      <c r="H142" s="37"/>
      <c r="I142" s="181"/>
      <c r="J142" s="37"/>
      <c r="K142" s="37"/>
      <c r="L142" s="38"/>
      <c r="M142" s="182"/>
      <c r="N142" s="183"/>
      <c r="O142" s="71"/>
      <c r="P142" s="71"/>
      <c r="Q142" s="71"/>
      <c r="R142" s="71"/>
      <c r="S142" s="71"/>
      <c r="T142" s="72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137</v>
      </c>
      <c r="AU142" s="18" t="s">
        <v>82</v>
      </c>
    </row>
    <row r="143" spans="1:65" s="2" customFormat="1" ht="24.15" customHeight="1">
      <c r="A143" s="37"/>
      <c r="B143" s="164"/>
      <c r="C143" s="165" t="s">
        <v>228</v>
      </c>
      <c r="D143" s="165" t="s">
        <v>131</v>
      </c>
      <c r="E143" s="166" t="s">
        <v>828</v>
      </c>
      <c r="F143" s="167" t="s">
        <v>829</v>
      </c>
      <c r="G143" s="168" t="s">
        <v>380</v>
      </c>
      <c r="H143" s="169">
        <v>57.139</v>
      </c>
      <c r="I143" s="170"/>
      <c r="J143" s="171">
        <f>ROUND(I143*H143,2)</f>
        <v>0</v>
      </c>
      <c r="K143" s="172"/>
      <c r="L143" s="38"/>
      <c r="M143" s="173" t="s">
        <v>3</v>
      </c>
      <c r="N143" s="174" t="s">
        <v>43</v>
      </c>
      <c r="O143" s="71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7" t="s">
        <v>135</v>
      </c>
      <c r="AT143" s="177" t="s">
        <v>131</v>
      </c>
      <c r="AU143" s="177" t="s">
        <v>82</v>
      </c>
      <c r="AY143" s="18" t="s">
        <v>128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8" t="s">
        <v>80</v>
      </c>
      <c r="BK143" s="178">
        <f>ROUND(I143*H143,2)</f>
        <v>0</v>
      </c>
      <c r="BL143" s="18" t="s">
        <v>135</v>
      </c>
      <c r="BM143" s="177" t="s">
        <v>830</v>
      </c>
    </row>
    <row r="144" spans="1:47" s="2" customFormat="1" ht="12">
      <c r="A144" s="37"/>
      <c r="B144" s="38"/>
      <c r="C144" s="37"/>
      <c r="D144" s="179" t="s">
        <v>137</v>
      </c>
      <c r="E144" s="37"/>
      <c r="F144" s="180" t="s">
        <v>831</v>
      </c>
      <c r="G144" s="37"/>
      <c r="H144" s="37"/>
      <c r="I144" s="181"/>
      <c r="J144" s="37"/>
      <c r="K144" s="37"/>
      <c r="L144" s="38"/>
      <c r="M144" s="182"/>
      <c r="N144" s="183"/>
      <c r="O144" s="71"/>
      <c r="P144" s="71"/>
      <c r="Q144" s="71"/>
      <c r="R144" s="71"/>
      <c r="S144" s="71"/>
      <c r="T144" s="72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137</v>
      </c>
      <c r="AU144" s="18" t="s">
        <v>82</v>
      </c>
    </row>
    <row r="145" spans="1:65" s="2" customFormat="1" ht="24.15" customHeight="1">
      <c r="A145" s="37"/>
      <c r="B145" s="164"/>
      <c r="C145" s="165" t="s">
        <v>233</v>
      </c>
      <c r="D145" s="165" t="s">
        <v>131</v>
      </c>
      <c r="E145" s="166" t="s">
        <v>832</v>
      </c>
      <c r="F145" s="167" t="s">
        <v>833</v>
      </c>
      <c r="G145" s="168" t="s">
        <v>380</v>
      </c>
      <c r="H145" s="169">
        <v>57.139</v>
      </c>
      <c r="I145" s="170"/>
      <c r="J145" s="171">
        <f>ROUND(I145*H145,2)</f>
        <v>0</v>
      </c>
      <c r="K145" s="172"/>
      <c r="L145" s="38"/>
      <c r="M145" s="173" t="s">
        <v>3</v>
      </c>
      <c r="N145" s="174" t="s">
        <v>43</v>
      </c>
      <c r="O145" s="71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7" t="s">
        <v>135</v>
      </c>
      <c r="AT145" s="177" t="s">
        <v>131</v>
      </c>
      <c r="AU145" s="177" t="s">
        <v>82</v>
      </c>
      <c r="AY145" s="18" t="s">
        <v>128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8" t="s">
        <v>80</v>
      </c>
      <c r="BK145" s="178">
        <f>ROUND(I145*H145,2)</f>
        <v>0</v>
      </c>
      <c r="BL145" s="18" t="s">
        <v>135</v>
      </c>
      <c r="BM145" s="177" t="s">
        <v>834</v>
      </c>
    </row>
    <row r="146" spans="1:47" s="2" customFormat="1" ht="12">
      <c r="A146" s="37"/>
      <c r="B146" s="38"/>
      <c r="C146" s="37"/>
      <c r="D146" s="179" t="s">
        <v>137</v>
      </c>
      <c r="E146" s="37"/>
      <c r="F146" s="180" t="s">
        <v>835</v>
      </c>
      <c r="G146" s="37"/>
      <c r="H146" s="37"/>
      <c r="I146" s="181"/>
      <c r="J146" s="37"/>
      <c r="K146" s="37"/>
      <c r="L146" s="38"/>
      <c r="M146" s="182"/>
      <c r="N146" s="183"/>
      <c r="O146" s="71"/>
      <c r="P146" s="71"/>
      <c r="Q146" s="71"/>
      <c r="R146" s="71"/>
      <c r="S146" s="71"/>
      <c r="T146" s="72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137</v>
      </c>
      <c r="AU146" s="18" t="s">
        <v>82</v>
      </c>
    </row>
    <row r="147" spans="1:63" s="12" customFormat="1" ht="25.9" customHeight="1">
      <c r="A147" s="12"/>
      <c r="B147" s="151"/>
      <c r="C147" s="12"/>
      <c r="D147" s="152" t="s">
        <v>71</v>
      </c>
      <c r="E147" s="153" t="s">
        <v>552</v>
      </c>
      <c r="F147" s="153" t="s">
        <v>553</v>
      </c>
      <c r="G147" s="12"/>
      <c r="H147" s="12"/>
      <c r="I147" s="154"/>
      <c r="J147" s="155">
        <f>BK147</f>
        <v>0</v>
      </c>
      <c r="K147" s="12"/>
      <c r="L147" s="151"/>
      <c r="M147" s="156"/>
      <c r="N147" s="157"/>
      <c r="O147" s="157"/>
      <c r="P147" s="158">
        <f>P148+P155+P164</f>
        <v>0</v>
      </c>
      <c r="Q147" s="157"/>
      <c r="R147" s="158">
        <f>R148+R155+R164</f>
        <v>0</v>
      </c>
      <c r="S147" s="157"/>
      <c r="T147" s="159">
        <f>T148+T155+T164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2" t="s">
        <v>154</v>
      </c>
      <c r="AT147" s="160" t="s">
        <v>71</v>
      </c>
      <c r="AU147" s="160" t="s">
        <v>72</v>
      </c>
      <c r="AY147" s="152" t="s">
        <v>128</v>
      </c>
      <c r="BK147" s="161">
        <f>BK148+BK155+BK164</f>
        <v>0</v>
      </c>
    </row>
    <row r="148" spans="1:63" s="12" customFormat="1" ht="22.8" customHeight="1">
      <c r="A148" s="12"/>
      <c r="B148" s="151"/>
      <c r="C148" s="12"/>
      <c r="D148" s="152" t="s">
        <v>71</v>
      </c>
      <c r="E148" s="162" t="s">
        <v>836</v>
      </c>
      <c r="F148" s="162" t="s">
        <v>837</v>
      </c>
      <c r="G148" s="12"/>
      <c r="H148" s="12"/>
      <c r="I148" s="154"/>
      <c r="J148" s="163">
        <f>BK148</f>
        <v>0</v>
      </c>
      <c r="K148" s="12"/>
      <c r="L148" s="151"/>
      <c r="M148" s="156"/>
      <c r="N148" s="157"/>
      <c r="O148" s="157"/>
      <c r="P148" s="158">
        <f>SUM(P149:P154)</f>
        <v>0</v>
      </c>
      <c r="Q148" s="157"/>
      <c r="R148" s="158">
        <f>SUM(R149:R154)</f>
        <v>0</v>
      </c>
      <c r="S148" s="157"/>
      <c r="T148" s="159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2" t="s">
        <v>154</v>
      </c>
      <c r="AT148" s="160" t="s">
        <v>71</v>
      </c>
      <c r="AU148" s="160" t="s">
        <v>80</v>
      </c>
      <c r="AY148" s="152" t="s">
        <v>128</v>
      </c>
      <c r="BK148" s="161">
        <f>SUM(BK149:BK154)</f>
        <v>0</v>
      </c>
    </row>
    <row r="149" spans="1:65" s="2" customFormat="1" ht="16.5" customHeight="1">
      <c r="A149" s="37"/>
      <c r="B149" s="164"/>
      <c r="C149" s="165" t="s">
        <v>238</v>
      </c>
      <c r="D149" s="165" t="s">
        <v>131</v>
      </c>
      <c r="E149" s="166" t="s">
        <v>838</v>
      </c>
      <c r="F149" s="167" t="s">
        <v>839</v>
      </c>
      <c r="G149" s="168" t="s">
        <v>559</v>
      </c>
      <c r="H149" s="169">
        <v>1</v>
      </c>
      <c r="I149" s="170"/>
      <c r="J149" s="171">
        <f>ROUND(I149*H149,2)</f>
        <v>0</v>
      </c>
      <c r="K149" s="172"/>
      <c r="L149" s="38"/>
      <c r="M149" s="173" t="s">
        <v>3</v>
      </c>
      <c r="N149" s="174" t="s">
        <v>43</v>
      </c>
      <c r="O149" s="71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7" t="s">
        <v>560</v>
      </c>
      <c r="AT149" s="177" t="s">
        <v>131</v>
      </c>
      <c r="AU149" s="177" t="s">
        <v>82</v>
      </c>
      <c r="AY149" s="18" t="s">
        <v>128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8" t="s">
        <v>80</v>
      </c>
      <c r="BK149" s="178">
        <f>ROUND(I149*H149,2)</f>
        <v>0</v>
      </c>
      <c r="BL149" s="18" t="s">
        <v>560</v>
      </c>
      <c r="BM149" s="177" t="s">
        <v>840</v>
      </c>
    </row>
    <row r="150" spans="1:47" s="2" customFormat="1" ht="12">
      <c r="A150" s="37"/>
      <c r="B150" s="38"/>
      <c r="C150" s="37"/>
      <c r="D150" s="179" t="s">
        <v>137</v>
      </c>
      <c r="E150" s="37"/>
      <c r="F150" s="180" t="s">
        <v>841</v>
      </c>
      <c r="G150" s="37"/>
      <c r="H150" s="37"/>
      <c r="I150" s="181"/>
      <c r="J150" s="37"/>
      <c r="K150" s="37"/>
      <c r="L150" s="38"/>
      <c r="M150" s="182"/>
      <c r="N150" s="183"/>
      <c r="O150" s="71"/>
      <c r="P150" s="71"/>
      <c r="Q150" s="71"/>
      <c r="R150" s="71"/>
      <c r="S150" s="71"/>
      <c r="T150" s="72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137</v>
      </c>
      <c r="AU150" s="18" t="s">
        <v>82</v>
      </c>
    </row>
    <row r="151" spans="1:47" s="2" customFormat="1" ht="12">
      <c r="A151" s="37"/>
      <c r="B151" s="38"/>
      <c r="C151" s="37"/>
      <c r="D151" s="185" t="s">
        <v>146</v>
      </c>
      <c r="E151" s="37"/>
      <c r="F151" s="204" t="s">
        <v>842</v>
      </c>
      <c r="G151" s="37"/>
      <c r="H151" s="37"/>
      <c r="I151" s="181"/>
      <c r="J151" s="37"/>
      <c r="K151" s="37"/>
      <c r="L151" s="38"/>
      <c r="M151" s="182"/>
      <c r="N151" s="183"/>
      <c r="O151" s="71"/>
      <c r="P151" s="71"/>
      <c r="Q151" s="71"/>
      <c r="R151" s="71"/>
      <c r="S151" s="71"/>
      <c r="T151" s="72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8" t="s">
        <v>146</v>
      </c>
      <c r="AU151" s="18" t="s">
        <v>82</v>
      </c>
    </row>
    <row r="152" spans="1:65" s="2" customFormat="1" ht="16.5" customHeight="1">
      <c r="A152" s="37"/>
      <c r="B152" s="164"/>
      <c r="C152" s="165" t="s">
        <v>8</v>
      </c>
      <c r="D152" s="165" t="s">
        <v>131</v>
      </c>
      <c r="E152" s="166" t="s">
        <v>843</v>
      </c>
      <c r="F152" s="167" t="s">
        <v>844</v>
      </c>
      <c r="G152" s="168" t="s">
        <v>559</v>
      </c>
      <c r="H152" s="169">
        <v>1</v>
      </c>
      <c r="I152" s="170"/>
      <c r="J152" s="171">
        <f>ROUND(I152*H152,2)</f>
        <v>0</v>
      </c>
      <c r="K152" s="172"/>
      <c r="L152" s="38"/>
      <c r="M152" s="173" t="s">
        <v>3</v>
      </c>
      <c r="N152" s="174" t="s">
        <v>43</v>
      </c>
      <c r="O152" s="71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7" t="s">
        <v>560</v>
      </c>
      <c r="AT152" s="177" t="s">
        <v>131</v>
      </c>
      <c r="AU152" s="177" t="s">
        <v>82</v>
      </c>
      <c r="AY152" s="18" t="s">
        <v>128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8" t="s">
        <v>80</v>
      </c>
      <c r="BK152" s="178">
        <f>ROUND(I152*H152,2)</f>
        <v>0</v>
      </c>
      <c r="BL152" s="18" t="s">
        <v>560</v>
      </c>
      <c r="BM152" s="177" t="s">
        <v>845</v>
      </c>
    </row>
    <row r="153" spans="1:47" s="2" customFormat="1" ht="12">
      <c r="A153" s="37"/>
      <c r="B153" s="38"/>
      <c r="C153" s="37"/>
      <c r="D153" s="179" t="s">
        <v>137</v>
      </c>
      <c r="E153" s="37"/>
      <c r="F153" s="180" t="s">
        <v>846</v>
      </c>
      <c r="G153" s="37"/>
      <c r="H153" s="37"/>
      <c r="I153" s="181"/>
      <c r="J153" s="37"/>
      <c r="K153" s="37"/>
      <c r="L153" s="38"/>
      <c r="M153" s="182"/>
      <c r="N153" s="183"/>
      <c r="O153" s="71"/>
      <c r="P153" s="71"/>
      <c r="Q153" s="71"/>
      <c r="R153" s="71"/>
      <c r="S153" s="71"/>
      <c r="T153" s="72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137</v>
      </c>
      <c r="AU153" s="18" t="s">
        <v>82</v>
      </c>
    </row>
    <row r="154" spans="1:47" s="2" customFormat="1" ht="12">
      <c r="A154" s="37"/>
      <c r="B154" s="38"/>
      <c r="C154" s="37"/>
      <c r="D154" s="185" t="s">
        <v>146</v>
      </c>
      <c r="E154" s="37"/>
      <c r="F154" s="204" t="s">
        <v>847</v>
      </c>
      <c r="G154" s="37"/>
      <c r="H154" s="37"/>
      <c r="I154" s="181"/>
      <c r="J154" s="37"/>
      <c r="K154" s="37"/>
      <c r="L154" s="38"/>
      <c r="M154" s="182"/>
      <c r="N154" s="183"/>
      <c r="O154" s="71"/>
      <c r="P154" s="71"/>
      <c r="Q154" s="71"/>
      <c r="R154" s="71"/>
      <c r="S154" s="71"/>
      <c r="T154" s="72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146</v>
      </c>
      <c r="AU154" s="18" t="s">
        <v>82</v>
      </c>
    </row>
    <row r="155" spans="1:63" s="12" customFormat="1" ht="22.8" customHeight="1">
      <c r="A155" s="12"/>
      <c r="B155" s="151"/>
      <c r="C155" s="12"/>
      <c r="D155" s="152" t="s">
        <v>71</v>
      </c>
      <c r="E155" s="162" t="s">
        <v>554</v>
      </c>
      <c r="F155" s="162" t="s">
        <v>555</v>
      </c>
      <c r="G155" s="12"/>
      <c r="H155" s="12"/>
      <c r="I155" s="154"/>
      <c r="J155" s="163">
        <f>BK155</f>
        <v>0</v>
      </c>
      <c r="K155" s="12"/>
      <c r="L155" s="151"/>
      <c r="M155" s="156"/>
      <c r="N155" s="157"/>
      <c r="O155" s="157"/>
      <c r="P155" s="158">
        <f>SUM(P156:P163)</f>
        <v>0</v>
      </c>
      <c r="Q155" s="157"/>
      <c r="R155" s="158">
        <f>SUM(R156:R163)</f>
        <v>0</v>
      </c>
      <c r="S155" s="157"/>
      <c r="T155" s="159">
        <f>SUM(T156:T163)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2" t="s">
        <v>154</v>
      </c>
      <c r="AT155" s="160" t="s">
        <v>71</v>
      </c>
      <c r="AU155" s="160" t="s">
        <v>80</v>
      </c>
      <c r="AY155" s="152" t="s">
        <v>128</v>
      </c>
      <c r="BK155" s="161">
        <f>SUM(BK156:BK163)</f>
        <v>0</v>
      </c>
    </row>
    <row r="156" spans="1:65" s="2" customFormat="1" ht="16.5" customHeight="1">
      <c r="A156" s="37"/>
      <c r="B156" s="164"/>
      <c r="C156" s="165" t="s">
        <v>247</v>
      </c>
      <c r="D156" s="165" t="s">
        <v>131</v>
      </c>
      <c r="E156" s="166" t="s">
        <v>569</v>
      </c>
      <c r="F156" s="167" t="s">
        <v>570</v>
      </c>
      <c r="G156" s="168" t="s">
        <v>559</v>
      </c>
      <c r="H156" s="169">
        <v>1</v>
      </c>
      <c r="I156" s="170"/>
      <c r="J156" s="171">
        <f>ROUND(I156*H156,2)</f>
        <v>0</v>
      </c>
      <c r="K156" s="172"/>
      <c r="L156" s="38"/>
      <c r="M156" s="173" t="s">
        <v>3</v>
      </c>
      <c r="N156" s="174" t="s">
        <v>43</v>
      </c>
      <c r="O156" s="71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7" t="s">
        <v>560</v>
      </c>
      <c r="AT156" s="177" t="s">
        <v>131</v>
      </c>
      <c r="AU156" s="177" t="s">
        <v>82</v>
      </c>
      <c r="AY156" s="18" t="s">
        <v>128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8" t="s">
        <v>80</v>
      </c>
      <c r="BK156" s="178">
        <f>ROUND(I156*H156,2)</f>
        <v>0</v>
      </c>
      <c r="BL156" s="18" t="s">
        <v>560</v>
      </c>
      <c r="BM156" s="177" t="s">
        <v>848</v>
      </c>
    </row>
    <row r="157" spans="1:47" s="2" customFormat="1" ht="12">
      <c r="A157" s="37"/>
      <c r="B157" s="38"/>
      <c r="C157" s="37"/>
      <c r="D157" s="179" t="s">
        <v>137</v>
      </c>
      <c r="E157" s="37"/>
      <c r="F157" s="180" t="s">
        <v>572</v>
      </c>
      <c r="G157" s="37"/>
      <c r="H157" s="37"/>
      <c r="I157" s="181"/>
      <c r="J157" s="37"/>
      <c r="K157" s="37"/>
      <c r="L157" s="38"/>
      <c r="M157" s="182"/>
      <c r="N157" s="183"/>
      <c r="O157" s="71"/>
      <c r="P157" s="71"/>
      <c r="Q157" s="71"/>
      <c r="R157" s="71"/>
      <c r="S157" s="71"/>
      <c r="T157" s="72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8" t="s">
        <v>137</v>
      </c>
      <c r="AU157" s="18" t="s">
        <v>82</v>
      </c>
    </row>
    <row r="158" spans="1:65" s="2" customFormat="1" ht="16.5" customHeight="1">
      <c r="A158" s="37"/>
      <c r="B158" s="164"/>
      <c r="C158" s="165" t="s">
        <v>253</v>
      </c>
      <c r="D158" s="165" t="s">
        <v>131</v>
      </c>
      <c r="E158" s="166" t="s">
        <v>579</v>
      </c>
      <c r="F158" s="167" t="s">
        <v>580</v>
      </c>
      <c r="G158" s="168" t="s">
        <v>559</v>
      </c>
      <c r="H158" s="169">
        <v>1</v>
      </c>
      <c r="I158" s="170"/>
      <c r="J158" s="171">
        <f>ROUND(I158*H158,2)</f>
        <v>0</v>
      </c>
      <c r="K158" s="172"/>
      <c r="L158" s="38"/>
      <c r="M158" s="173" t="s">
        <v>3</v>
      </c>
      <c r="N158" s="174" t="s">
        <v>43</v>
      </c>
      <c r="O158" s="71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7" t="s">
        <v>560</v>
      </c>
      <c r="AT158" s="177" t="s">
        <v>131</v>
      </c>
      <c r="AU158" s="177" t="s">
        <v>82</v>
      </c>
      <c r="AY158" s="18" t="s">
        <v>128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8" t="s">
        <v>80</v>
      </c>
      <c r="BK158" s="178">
        <f>ROUND(I158*H158,2)</f>
        <v>0</v>
      </c>
      <c r="BL158" s="18" t="s">
        <v>560</v>
      </c>
      <c r="BM158" s="177" t="s">
        <v>849</v>
      </c>
    </row>
    <row r="159" spans="1:47" s="2" customFormat="1" ht="12">
      <c r="A159" s="37"/>
      <c r="B159" s="38"/>
      <c r="C159" s="37"/>
      <c r="D159" s="179" t="s">
        <v>137</v>
      </c>
      <c r="E159" s="37"/>
      <c r="F159" s="180" t="s">
        <v>582</v>
      </c>
      <c r="G159" s="37"/>
      <c r="H159" s="37"/>
      <c r="I159" s="181"/>
      <c r="J159" s="37"/>
      <c r="K159" s="37"/>
      <c r="L159" s="38"/>
      <c r="M159" s="182"/>
      <c r="N159" s="183"/>
      <c r="O159" s="71"/>
      <c r="P159" s="71"/>
      <c r="Q159" s="71"/>
      <c r="R159" s="71"/>
      <c r="S159" s="71"/>
      <c r="T159" s="72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137</v>
      </c>
      <c r="AU159" s="18" t="s">
        <v>82</v>
      </c>
    </row>
    <row r="160" spans="1:65" s="2" customFormat="1" ht="16.5" customHeight="1">
      <c r="A160" s="37"/>
      <c r="B160" s="164"/>
      <c r="C160" s="165" t="s">
        <v>258</v>
      </c>
      <c r="D160" s="165" t="s">
        <v>131</v>
      </c>
      <c r="E160" s="166" t="s">
        <v>584</v>
      </c>
      <c r="F160" s="167" t="s">
        <v>585</v>
      </c>
      <c r="G160" s="168" t="s">
        <v>559</v>
      </c>
      <c r="H160" s="169">
        <v>1</v>
      </c>
      <c r="I160" s="170"/>
      <c r="J160" s="171">
        <f>ROUND(I160*H160,2)</f>
        <v>0</v>
      </c>
      <c r="K160" s="172"/>
      <c r="L160" s="38"/>
      <c r="M160" s="173" t="s">
        <v>3</v>
      </c>
      <c r="N160" s="174" t="s">
        <v>43</v>
      </c>
      <c r="O160" s="71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7" t="s">
        <v>560</v>
      </c>
      <c r="AT160" s="177" t="s">
        <v>131</v>
      </c>
      <c r="AU160" s="177" t="s">
        <v>82</v>
      </c>
      <c r="AY160" s="18" t="s">
        <v>128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8" t="s">
        <v>80</v>
      </c>
      <c r="BK160" s="178">
        <f>ROUND(I160*H160,2)</f>
        <v>0</v>
      </c>
      <c r="BL160" s="18" t="s">
        <v>560</v>
      </c>
      <c r="BM160" s="177" t="s">
        <v>850</v>
      </c>
    </row>
    <row r="161" spans="1:47" s="2" customFormat="1" ht="12">
      <c r="A161" s="37"/>
      <c r="B161" s="38"/>
      <c r="C161" s="37"/>
      <c r="D161" s="179" t="s">
        <v>137</v>
      </c>
      <c r="E161" s="37"/>
      <c r="F161" s="180" t="s">
        <v>587</v>
      </c>
      <c r="G161" s="37"/>
      <c r="H161" s="37"/>
      <c r="I161" s="181"/>
      <c r="J161" s="37"/>
      <c r="K161" s="37"/>
      <c r="L161" s="38"/>
      <c r="M161" s="182"/>
      <c r="N161" s="183"/>
      <c r="O161" s="71"/>
      <c r="P161" s="71"/>
      <c r="Q161" s="71"/>
      <c r="R161" s="71"/>
      <c r="S161" s="71"/>
      <c r="T161" s="72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8" t="s">
        <v>137</v>
      </c>
      <c r="AU161" s="18" t="s">
        <v>82</v>
      </c>
    </row>
    <row r="162" spans="1:65" s="2" customFormat="1" ht="16.5" customHeight="1">
      <c r="A162" s="37"/>
      <c r="B162" s="164"/>
      <c r="C162" s="165" t="s">
        <v>263</v>
      </c>
      <c r="D162" s="165" t="s">
        <v>131</v>
      </c>
      <c r="E162" s="166" t="s">
        <v>594</v>
      </c>
      <c r="F162" s="167" t="s">
        <v>595</v>
      </c>
      <c r="G162" s="168" t="s">
        <v>559</v>
      </c>
      <c r="H162" s="169">
        <v>1</v>
      </c>
      <c r="I162" s="170"/>
      <c r="J162" s="171">
        <f>ROUND(I162*H162,2)</f>
        <v>0</v>
      </c>
      <c r="K162" s="172"/>
      <c r="L162" s="38"/>
      <c r="M162" s="173" t="s">
        <v>3</v>
      </c>
      <c r="N162" s="174" t="s">
        <v>43</v>
      </c>
      <c r="O162" s="71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7" t="s">
        <v>560</v>
      </c>
      <c r="AT162" s="177" t="s">
        <v>131</v>
      </c>
      <c r="AU162" s="177" t="s">
        <v>82</v>
      </c>
      <c r="AY162" s="18" t="s">
        <v>128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8" t="s">
        <v>80</v>
      </c>
      <c r="BK162" s="178">
        <f>ROUND(I162*H162,2)</f>
        <v>0</v>
      </c>
      <c r="BL162" s="18" t="s">
        <v>560</v>
      </c>
      <c r="BM162" s="177" t="s">
        <v>851</v>
      </c>
    </row>
    <row r="163" spans="1:47" s="2" customFormat="1" ht="12">
      <c r="A163" s="37"/>
      <c r="B163" s="38"/>
      <c r="C163" s="37"/>
      <c r="D163" s="179" t="s">
        <v>137</v>
      </c>
      <c r="E163" s="37"/>
      <c r="F163" s="180" t="s">
        <v>597</v>
      </c>
      <c r="G163" s="37"/>
      <c r="H163" s="37"/>
      <c r="I163" s="181"/>
      <c r="J163" s="37"/>
      <c r="K163" s="37"/>
      <c r="L163" s="38"/>
      <c r="M163" s="182"/>
      <c r="N163" s="183"/>
      <c r="O163" s="71"/>
      <c r="P163" s="71"/>
      <c r="Q163" s="71"/>
      <c r="R163" s="71"/>
      <c r="S163" s="71"/>
      <c r="T163" s="72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8" t="s">
        <v>137</v>
      </c>
      <c r="AU163" s="18" t="s">
        <v>82</v>
      </c>
    </row>
    <row r="164" spans="1:63" s="12" customFormat="1" ht="22.8" customHeight="1">
      <c r="A164" s="12"/>
      <c r="B164" s="151"/>
      <c r="C164" s="12"/>
      <c r="D164" s="152" t="s">
        <v>71</v>
      </c>
      <c r="E164" s="162" t="s">
        <v>603</v>
      </c>
      <c r="F164" s="162" t="s">
        <v>604</v>
      </c>
      <c r="G164" s="12"/>
      <c r="H164" s="12"/>
      <c r="I164" s="154"/>
      <c r="J164" s="163">
        <f>BK164</f>
        <v>0</v>
      </c>
      <c r="K164" s="12"/>
      <c r="L164" s="151"/>
      <c r="M164" s="156"/>
      <c r="N164" s="157"/>
      <c r="O164" s="157"/>
      <c r="P164" s="158">
        <f>SUM(P165:P166)</f>
        <v>0</v>
      </c>
      <c r="Q164" s="157"/>
      <c r="R164" s="158">
        <f>SUM(R165:R166)</f>
        <v>0</v>
      </c>
      <c r="S164" s="157"/>
      <c r="T164" s="159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2" t="s">
        <v>154</v>
      </c>
      <c r="AT164" s="160" t="s">
        <v>71</v>
      </c>
      <c r="AU164" s="160" t="s">
        <v>80</v>
      </c>
      <c r="AY164" s="152" t="s">
        <v>128</v>
      </c>
      <c r="BK164" s="161">
        <f>SUM(BK165:BK166)</f>
        <v>0</v>
      </c>
    </row>
    <row r="165" spans="1:65" s="2" customFormat="1" ht="16.5" customHeight="1">
      <c r="A165" s="37"/>
      <c r="B165" s="164"/>
      <c r="C165" s="165" t="s">
        <v>273</v>
      </c>
      <c r="D165" s="165" t="s">
        <v>131</v>
      </c>
      <c r="E165" s="166" t="s">
        <v>852</v>
      </c>
      <c r="F165" s="167" t="s">
        <v>853</v>
      </c>
      <c r="G165" s="168" t="s">
        <v>559</v>
      </c>
      <c r="H165" s="169">
        <v>1</v>
      </c>
      <c r="I165" s="170"/>
      <c r="J165" s="171">
        <f>ROUND(I165*H165,2)</f>
        <v>0</v>
      </c>
      <c r="K165" s="172"/>
      <c r="L165" s="38"/>
      <c r="M165" s="173" t="s">
        <v>3</v>
      </c>
      <c r="N165" s="174" t="s">
        <v>43</v>
      </c>
      <c r="O165" s="71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7" t="s">
        <v>560</v>
      </c>
      <c r="AT165" s="177" t="s">
        <v>131</v>
      </c>
      <c r="AU165" s="177" t="s">
        <v>82</v>
      </c>
      <c r="AY165" s="18" t="s">
        <v>128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8" t="s">
        <v>80</v>
      </c>
      <c r="BK165" s="178">
        <f>ROUND(I165*H165,2)</f>
        <v>0</v>
      </c>
      <c r="BL165" s="18" t="s">
        <v>560</v>
      </c>
      <c r="BM165" s="177" t="s">
        <v>854</v>
      </c>
    </row>
    <row r="166" spans="1:47" s="2" customFormat="1" ht="12">
      <c r="A166" s="37"/>
      <c r="B166" s="38"/>
      <c r="C166" s="37"/>
      <c r="D166" s="179" t="s">
        <v>137</v>
      </c>
      <c r="E166" s="37"/>
      <c r="F166" s="180" t="s">
        <v>855</v>
      </c>
      <c r="G166" s="37"/>
      <c r="H166" s="37"/>
      <c r="I166" s="181"/>
      <c r="J166" s="37"/>
      <c r="K166" s="37"/>
      <c r="L166" s="38"/>
      <c r="M166" s="213"/>
      <c r="N166" s="214"/>
      <c r="O166" s="215"/>
      <c r="P166" s="215"/>
      <c r="Q166" s="215"/>
      <c r="R166" s="215"/>
      <c r="S166" s="215"/>
      <c r="T166" s="216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137</v>
      </c>
      <c r="AU166" s="18" t="s">
        <v>82</v>
      </c>
    </row>
    <row r="167" spans="1:31" s="2" customFormat="1" ht="6.95" customHeight="1">
      <c r="A167" s="37"/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38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autoFilter ref="C88:K16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2_01/113106171"/>
    <hyperlink ref="F96" r:id="rId2" display="https://podminky.urs.cz/item/CS_URS_2022_01/113107162"/>
    <hyperlink ref="F99" r:id="rId3" display="https://podminky.urs.cz/item/CS_URS_2022_01/181951112"/>
    <hyperlink ref="F103" r:id="rId4" display="https://podminky.urs.cz/item/CS_URS_2022_01/564750101"/>
    <hyperlink ref="F106" r:id="rId5" display="https://podminky.urs.cz/item/CS_URS_2022_01/564751101"/>
    <hyperlink ref="F109" r:id="rId6" display="https://podminky.urs.cz/item/CS_URS_2022_01/596212211"/>
    <hyperlink ref="F115" r:id="rId7" display="https://podminky.urs.cz/item/CS_URS_2022_01/916131213"/>
    <hyperlink ref="F120" r:id="rId8" display="https://podminky.urs.cz/item/CS_URS_2022_01/935932314"/>
    <hyperlink ref="F124" r:id="rId9" display="https://podminky.urs.cz/item/CS_URS_2022_01/965042241"/>
    <hyperlink ref="F128" r:id="rId10" display="https://podminky.urs.cz/item/CS_URS_2022_01/997221551"/>
    <hyperlink ref="F130" r:id="rId11" display="https://podminky.urs.cz/item/CS_URS_2022_01/997221559"/>
    <hyperlink ref="F133" r:id="rId12" display="https://podminky.urs.cz/item/CS_URS_2022_01/997221611"/>
    <hyperlink ref="F135" r:id="rId13" display="https://podminky.urs.cz/item/CS_URS_2022_01/997221615"/>
    <hyperlink ref="F138" r:id="rId14" display="https://podminky.urs.cz/item/CS_URS_2022_01/997221655"/>
    <hyperlink ref="F142" r:id="rId15" display="https://podminky.urs.cz/item/CS_URS_2022_01/998223011"/>
    <hyperlink ref="F144" r:id="rId16" display="https://podminky.urs.cz/item/CS_URS_2022_01/998223094"/>
    <hyperlink ref="F146" r:id="rId17" display="https://podminky.urs.cz/item/CS_URS_2022_01/998223095"/>
    <hyperlink ref="F150" r:id="rId18" display="https://podminky.urs.cz/item/CS_URS_2022_01/012203000"/>
    <hyperlink ref="F153" r:id="rId19" display="https://podminky.urs.cz/item/CS_URS_2022_01/012303000"/>
    <hyperlink ref="F157" r:id="rId20" display="https://podminky.urs.cz/item/CS_URS_2022_01/032803000"/>
    <hyperlink ref="F159" r:id="rId21" display="https://podminky.urs.cz/item/CS_URS_2022_01/033103000"/>
    <hyperlink ref="F161" r:id="rId22" display="https://podminky.urs.cz/item/CS_URS_2022_01/033203000"/>
    <hyperlink ref="F163" r:id="rId23" display="https://podminky.urs.cz/item/CS_URS_2022_01/039103000"/>
    <hyperlink ref="F166" r:id="rId24" display="https://podminky.urs.cz/item/CS_URS_2022_01/0431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851562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5" customFormat="1" ht="45" customHeight="1">
      <c r="B3" s="221"/>
      <c r="C3" s="222" t="s">
        <v>856</v>
      </c>
      <c r="D3" s="222"/>
      <c r="E3" s="222"/>
      <c r="F3" s="222"/>
      <c r="G3" s="222"/>
      <c r="H3" s="222"/>
      <c r="I3" s="222"/>
      <c r="J3" s="222"/>
      <c r="K3" s="223"/>
    </row>
    <row r="4" spans="2:11" s="1" customFormat="1" ht="25.5" customHeight="1">
      <c r="B4" s="224"/>
      <c r="C4" s="225" t="s">
        <v>857</v>
      </c>
      <c r="D4" s="225"/>
      <c r="E4" s="225"/>
      <c r="F4" s="225"/>
      <c r="G4" s="225"/>
      <c r="H4" s="225"/>
      <c r="I4" s="225"/>
      <c r="J4" s="225"/>
      <c r="K4" s="226"/>
    </row>
    <row r="5" spans="2:11" s="1" customFormat="1" ht="5.25" customHeight="1">
      <c r="B5" s="224"/>
      <c r="C5" s="227"/>
      <c r="D5" s="227"/>
      <c r="E5" s="227"/>
      <c r="F5" s="227"/>
      <c r="G5" s="227"/>
      <c r="H5" s="227"/>
      <c r="I5" s="227"/>
      <c r="J5" s="227"/>
      <c r="K5" s="226"/>
    </row>
    <row r="6" spans="2:11" s="1" customFormat="1" ht="15" customHeight="1">
      <c r="B6" s="224"/>
      <c r="C6" s="228" t="s">
        <v>858</v>
      </c>
      <c r="D6" s="228"/>
      <c r="E6" s="228"/>
      <c r="F6" s="228"/>
      <c r="G6" s="228"/>
      <c r="H6" s="228"/>
      <c r="I6" s="228"/>
      <c r="J6" s="228"/>
      <c r="K6" s="226"/>
    </row>
    <row r="7" spans="2:11" s="1" customFormat="1" ht="15" customHeight="1">
      <c r="B7" s="229"/>
      <c r="C7" s="228" t="s">
        <v>859</v>
      </c>
      <c r="D7" s="228"/>
      <c r="E7" s="228"/>
      <c r="F7" s="228"/>
      <c r="G7" s="228"/>
      <c r="H7" s="228"/>
      <c r="I7" s="228"/>
      <c r="J7" s="228"/>
      <c r="K7" s="226"/>
    </row>
    <row r="8" spans="2:11" s="1" customFormat="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s="1" customFormat="1" ht="15" customHeight="1">
      <c r="B9" s="229"/>
      <c r="C9" s="228" t="s">
        <v>860</v>
      </c>
      <c r="D9" s="228"/>
      <c r="E9" s="228"/>
      <c r="F9" s="228"/>
      <c r="G9" s="228"/>
      <c r="H9" s="228"/>
      <c r="I9" s="228"/>
      <c r="J9" s="228"/>
      <c r="K9" s="226"/>
    </row>
    <row r="10" spans="2:11" s="1" customFormat="1" ht="15" customHeight="1">
      <c r="B10" s="229"/>
      <c r="C10" s="228"/>
      <c r="D10" s="228" t="s">
        <v>861</v>
      </c>
      <c r="E10" s="228"/>
      <c r="F10" s="228"/>
      <c r="G10" s="228"/>
      <c r="H10" s="228"/>
      <c r="I10" s="228"/>
      <c r="J10" s="228"/>
      <c r="K10" s="226"/>
    </row>
    <row r="11" spans="2:11" s="1" customFormat="1" ht="15" customHeight="1">
      <c r="B11" s="229"/>
      <c r="C11" s="230"/>
      <c r="D11" s="228" t="s">
        <v>862</v>
      </c>
      <c r="E11" s="228"/>
      <c r="F11" s="228"/>
      <c r="G11" s="228"/>
      <c r="H11" s="228"/>
      <c r="I11" s="228"/>
      <c r="J11" s="228"/>
      <c r="K11" s="226"/>
    </row>
    <row r="12" spans="2:11" s="1" customFormat="1" ht="15" customHeight="1">
      <c r="B12" s="229"/>
      <c r="C12" s="230"/>
      <c r="D12" s="228"/>
      <c r="E12" s="228"/>
      <c r="F12" s="228"/>
      <c r="G12" s="228"/>
      <c r="H12" s="228"/>
      <c r="I12" s="228"/>
      <c r="J12" s="228"/>
      <c r="K12" s="226"/>
    </row>
    <row r="13" spans="2:11" s="1" customFormat="1" ht="15" customHeight="1">
      <c r="B13" s="229"/>
      <c r="C13" s="230"/>
      <c r="D13" s="231" t="s">
        <v>863</v>
      </c>
      <c r="E13" s="228"/>
      <c r="F13" s="228"/>
      <c r="G13" s="228"/>
      <c r="H13" s="228"/>
      <c r="I13" s="228"/>
      <c r="J13" s="228"/>
      <c r="K13" s="226"/>
    </row>
    <row r="14" spans="2:11" s="1" customFormat="1" ht="12.75" customHeight="1">
      <c r="B14" s="229"/>
      <c r="C14" s="230"/>
      <c r="D14" s="230"/>
      <c r="E14" s="230"/>
      <c r="F14" s="230"/>
      <c r="G14" s="230"/>
      <c r="H14" s="230"/>
      <c r="I14" s="230"/>
      <c r="J14" s="230"/>
      <c r="K14" s="226"/>
    </row>
    <row r="15" spans="2:11" s="1" customFormat="1" ht="15" customHeight="1">
      <c r="B15" s="229"/>
      <c r="C15" s="230"/>
      <c r="D15" s="228" t="s">
        <v>864</v>
      </c>
      <c r="E15" s="228"/>
      <c r="F15" s="228"/>
      <c r="G15" s="228"/>
      <c r="H15" s="228"/>
      <c r="I15" s="228"/>
      <c r="J15" s="228"/>
      <c r="K15" s="226"/>
    </row>
    <row r="16" spans="2:11" s="1" customFormat="1" ht="15" customHeight="1">
      <c r="B16" s="229"/>
      <c r="C16" s="230"/>
      <c r="D16" s="228" t="s">
        <v>865</v>
      </c>
      <c r="E16" s="228"/>
      <c r="F16" s="228"/>
      <c r="G16" s="228"/>
      <c r="H16" s="228"/>
      <c r="I16" s="228"/>
      <c r="J16" s="228"/>
      <c r="K16" s="226"/>
    </row>
    <row r="17" spans="2:11" s="1" customFormat="1" ht="15" customHeight="1">
      <c r="B17" s="229"/>
      <c r="C17" s="230"/>
      <c r="D17" s="228" t="s">
        <v>866</v>
      </c>
      <c r="E17" s="228"/>
      <c r="F17" s="228"/>
      <c r="G17" s="228"/>
      <c r="H17" s="228"/>
      <c r="I17" s="228"/>
      <c r="J17" s="228"/>
      <c r="K17" s="226"/>
    </row>
    <row r="18" spans="2:11" s="1" customFormat="1" ht="15" customHeight="1">
      <c r="B18" s="229"/>
      <c r="C18" s="230"/>
      <c r="D18" s="230"/>
      <c r="E18" s="232" t="s">
        <v>79</v>
      </c>
      <c r="F18" s="228" t="s">
        <v>867</v>
      </c>
      <c r="G18" s="228"/>
      <c r="H18" s="228"/>
      <c r="I18" s="228"/>
      <c r="J18" s="228"/>
      <c r="K18" s="226"/>
    </row>
    <row r="19" spans="2:11" s="1" customFormat="1" ht="15" customHeight="1">
      <c r="B19" s="229"/>
      <c r="C19" s="230"/>
      <c r="D19" s="230"/>
      <c r="E19" s="232" t="s">
        <v>868</v>
      </c>
      <c r="F19" s="228" t="s">
        <v>869</v>
      </c>
      <c r="G19" s="228"/>
      <c r="H19" s="228"/>
      <c r="I19" s="228"/>
      <c r="J19" s="228"/>
      <c r="K19" s="226"/>
    </row>
    <row r="20" spans="2:11" s="1" customFormat="1" ht="15" customHeight="1">
      <c r="B20" s="229"/>
      <c r="C20" s="230"/>
      <c r="D20" s="230"/>
      <c r="E20" s="232" t="s">
        <v>870</v>
      </c>
      <c r="F20" s="228" t="s">
        <v>871</v>
      </c>
      <c r="G20" s="228"/>
      <c r="H20" s="228"/>
      <c r="I20" s="228"/>
      <c r="J20" s="228"/>
      <c r="K20" s="226"/>
    </row>
    <row r="21" spans="2:11" s="1" customFormat="1" ht="15" customHeight="1">
      <c r="B21" s="229"/>
      <c r="C21" s="230"/>
      <c r="D21" s="230"/>
      <c r="E21" s="232" t="s">
        <v>872</v>
      </c>
      <c r="F21" s="228" t="s">
        <v>873</v>
      </c>
      <c r="G21" s="228"/>
      <c r="H21" s="228"/>
      <c r="I21" s="228"/>
      <c r="J21" s="228"/>
      <c r="K21" s="226"/>
    </row>
    <row r="22" spans="2:11" s="1" customFormat="1" ht="15" customHeight="1">
      <c r="B22" s="229"/>
      <c r="C22" s="230"/>
      <c r="D22" s="230"/>
      <c r="E22" s="232" t="s">
        <v>874</v>
      </c>
      <c r="F22" s="228" t="s">
        <v>875</v>
      </c>
      <c r="G22" s="228"/>
      <c r="H22" s="228"/>
      <c r="I22" s="228"/>
      <c r="J22" s="228"/>
      <c r="K22" s="226"/>
    </row>
    <row r="23" spans="2:11" s="1" customFormat="1" ht="15" customHeight="1">
      <c r="B23" s="229"/>
      <c r="C23" s="230"/>
      <c r="D23" s="230"/>
      <c r="E23" s="232" t="s">
        <v>876</v>
      </c>
      <c r="F23" s="228" t="s">
        <v>877</v>
      </c>
      <c r="G23" s="228"/>
      <c r="H23" s="228"/>
      <c r="I23" s="228"/>
      <c r="J23" s="228"/>
      <c r="K23" s="226"/>
    </row>
    <row r="24" spans="2:11" s="1" customFormat="1" ht="12.75" customHeight="1">
      <c r="B24" s="229"/>
      <c r="C24" s="230"/>
      <c r="D24" s="230"/>
      <c r="E24" s="230"/>
      <c r="F24" s="230"/>
      <c r="G24" s="230"/>
      <c r="H24" s="230"/>
      <c r="I24" s="230"/>
      <c r="J24" s="230"/>
      <c r="K24" s="226"/>
    </row>
    <row r="25" spans="2:11" s="1" customFormat="1" ht="15" customHeight="1">
      <c r="B25" s="229"/>
      <c r="C25" s="228" t="s">
        <v>878</v>
      </c>
      <c r="D25" s="228"/>
      <c r="E25" s="228"/>
      <c r="F25" s="228"/>
      <c r="G25" s="228"/>
      <c r="H25" s="228"/>
      <c r="I25" s="228"/>
      <c r="J25" s="228"/>
      <c r="K25" s="226"/>
    </row>
    <row r="26" spans="2:11" s="1" customFormat="1" ht="15" customHeight="1">
      <c r="B26" s="229"/>
      <c r="C26" s="228" t="s">
        <v>879</v>
      </c>
      <c r="D26" s="228"/>
      <c r="E26" s="228"/>
      <c r="F26" s="228"/>
      <c r="G26" s="228"/>
      <c r="H26" s="228"/>
      <c r="I26" s="228"/>
      <c r="J26" s="228"/>
      <c r="K26" s="226"/>
    </row>
    <row r="27" spans="2:11" s="1" customFormat="1" ht="15" customHeight="1">
      <c r="B27" s="229"/>
      <c r="C27" s="228"/>
      <c r="D27" s="228" t="s">
        <v>880</v>
      </c>
      <c r="E27" s="228"/>
      <c r="F27" s="228"/>
      <c r="G27" s="228"/>
      <c r="H27" s="228"/>
      <c r="I27" s="228"/>
      <c r="J27" s="228"/>
      <c r="K27" s="226"/>
    </row>
    <row r="28" spans="2:11" s="1" customFormat="1" ht="15" customHeight="1">
      <c r="B28" s="229"/>
      <c r="C28" s="230"/>
      <c r="D28" s="228" t="s">
        <v>881</v>
      </c>
      <c r="E28" s="228"/>
      <c r="F28" s="228"/>
      <c r="G28" s="228"/>
      <c r="H28" s="228"/>
      <c r="I28" s="228"/>
      <c r="J28" s="228"/>
      <c r="K28" s="226"/>
    </row>
    <row r="29" spans="2:11" s="1" customFormat="1" ht="12.7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26"/>
    </row>
    <row r="30" spans="2:11" s="1" customFormat="1" ht="15" customHeight="1">
      <c r="B30" s="229"/>
      <c r="C30" s="230"/>
      <c r="D30" s="228" t="s">
        <v>882</v>
      </c>
      <c r="E30" s="228"/>
      <c r="F30" s="228"/>
      <c r="G30" s="228"/>
      <c r="H30" s="228"/>
      <c r="I30" s="228"/>
      <c r="J30" s="228"/>
      <c r="K30" s="226"/>
    </row>
    <row r="31" spans="2:11" s="1" customFormat="1" ht="15" customHeight="1">
      <c r="B31" s="229"/>
      <c r="C31" s="230"/>
      <c r="D31" s="228" t="s">
        <v>883</v>
      </c>
      <c r="E31" s="228"/>
      <c r="F31" s="228"/>
      <c r="G31" s="228"/>
      <c r="H31" s="228"/>
      <c r="I31" s="228"/>
      <c r="J31" s="228"/>
      <c r="K31" s="226"/>
    </row>
    <row r="32" spans="2:11" s="1" customFormat="1" ht="12.75" customHeight="1">
      <c r="B32" s="229"/>
      <c r="C32" s="230"/>
      <c r="D32" s="230"/>
      <c r="E32" s="230"/>
      <c r="F32" s="230"/>
      <c r="G32" s="230"/>
      <c r="H32" s="230"/>
      <c r="I32" s="230"/>
      <c r="J32" s="230"/>
      <c r="K32" s="226"/>
    </row>
    <row r="33" spans="2:11" s="1" customFormat="1" ht="15" customHeight="1">
      <c r="B33" s="229"/>
      <c r="C33" s="230"/>
      <c r="D33" s="228" t="s">
        <v>884</v>
      </c>
      <c r="E33" s="228"/>
      <c r="F33" s="228"/>
      <c r="G33" s="228"/>
      <c r="H33" s="228"/>
      <c r="I33" s="228"/>
      <c r="J33" s="228"/>
      <c r="K33" s="226"/>
    </row>
    <row r="34" spans="2:11" s="1" customFormat="1" ht="15" customHeight="1">
      <c r="B34" s="229"/>
      <c r="C34" s="230"/>
      <c r="D34" s="228" t="s">
        <v>885</v>
      </c>
      <c r="E34" s="228"/>
      <c r="F34" s="228"/>
      <c r="G34" s="228"/>
      <c r="H34" s="228"/>
      <c r="I34" s="228"/>
      <c r="J34" s="228"/>
      <c r="K34" s="226"/>
    </row>
    <row r="35" spans="2:11" s="1" customFormat="1" ht="15" customHeight="1">
      <c r="B35" s="229"/>
      <c r="C35" s="230"/>
      <c r="D35" s="228" t="s">
        <v>886</v>
      </c>
      <c r="E35" s="228"/>
      <c r="F35" s="228"/>
      <c r="G35" s="228"/>
      <c r="H35" s="228"/>
      <c r="I35" s="228"/>
      <c r="J35" s="228"/>
      <c r="K35" s="226"/>
    </row>
    <row r="36" spans="2:11" s="1" customFormat="1" ht="15" customHeight="1">
      <c r="B36" s="229"/>
      <c r="C36" s="230"/>
      <c r="D36" s="228"/>
      <c r="E36" s="231" t="s">
        <v>114</v>
      </c>
      <c r="F36" s="228"/>
      <c r="G36" s="228" t="s">
        <v>887</v>
      </c>
      <c r="H36" s="228"/>
      <c r="I36" s="228"/>
      <c r="J36" s="228"/>
      <c r="K36" s="226"/>
    </row>
    <row r="37" spans="2:11" s="1" customFormat="1" ht="30.75" customHeight="1">
      <c r="B37" s="229"/>
      <c r="C37" s="230"/>
      <c r="D37" s="228"/>
      <c r="E37" s="231" t="s">
        <v>888</v>
      </c>
      <c r="F37" s="228"/>
      <c r="G37" s="228" t="s">
        <v>889</v>
      </c>
      <c r="H37" s="228"/>
      <c r="I37" s="228"/>
      <c r="J37" s="228"/>
      <c r="K37" s="226"/>
    </row>
    <row r="38" spans="2:11" s="1" customFormat="1" ht="15" customHeight="1">
      <c r="B38" s="229"/>
      <c r="C38" s="230"/>
      <c r="D38" s="228"/>
      <c r="E38" s="231" t="s">
        <v>53</v>
      </c>
      <c r="F38" s="228"/>
      <c r="G38" s="228" t="s">
        <v>890</v>
      </c>
      <c r="H38" s="228"/>
      <c r="I38" s="228"/>
      <c r="J38" s="228"/>
      <c r="K38" s="226"/>
    </row>
    <row r="39" spans="2:11" s="1" customFormat="1" ht="15" customHeight="1">
      <c r="B39" s="229"/>
      <c r="C39" s="230"/>
      <c r="D39" s="228"/>
      <c r="E39" s="231" t="s">
        <v>54</v>
      </c>
      <c r="F39" s="228"/>
      <c r="G39" s="228" t="s">
        <v>891</v>
      </c>
      <c r="H39" s="228"/>
      <c r="I39" s="228"/>
      <c r="J39" s="228"/>
      <c r="K39" s="226"/>
    </row>
    <row r="40" spans="2:11" s="1" customFormat="1" ht="15" customHeight="1">
      <c r="B40" s="229"/>
      <c r="C40" s="230"/>
      <c r="D40" s="228"/>
      <c r="E40" s="231" t="s">
        <v>115</v>
      </c>
      <c r="F40" s="228"/>
      <c r="G40" s="228" t="s">
        <v>892</v>
      </c>
      <c r="H40" s="228"/>
      <c r="I40" s="228"/>
      <c r="J40" s="228"/>
      <c r="K40" s="226"/>
    </row>
    <row r="41" spans="2:11" s="1" customFormat="1" ht="15" customHeight="1">
      <c r="B41" s="229"/>
      <c r="C41" s="230"/>
      <c r="D41" s="228"/>
      <c r="E41" s="231" t="s">
        <v>116</v>
      </c>
      <c r="F41" s="228"/>
      <c r="G41" s="228" t="s">
        <v>893</v>
      </c>
      <c r="H41" s="228"/>
      <c r="I41" s="228"/>
      <c r="J41" s="228"/>
      <c r="K41" s="226"/>
    </row>
    <row r="42" spans="2:11" s="1" customFormat="1" ht="15" customHeight="1">
      <c r="B42" s="229"/>
      <c r="C42" s="230"/>
      <c r="D42" s="228"/>
      <c r="E42" s="231" t="s">
        <v>894</v>
      </c>
      <c r="F42" s="228"/>
      <c r="G42" s="228" t="s">
        <v>895</v>
      </c>
      <c r="H42" s="228"/>
      <c r="I42" s="228"/>
      <c r="J42" s="228"/>
      <c r="K42" s="226"/>
    </row>
    <row r="43" spans="2:11" s="1" customFormat="1" ht="15" customHeight="1">
      <c r="B43" s="229"/>
      <c r="C43" s="230"/>
      <c r="D43" s="228"/>
      <c r="E43" s="231"/>
      <c r="F43" s="228"/>
      <c r="G43" s="228" t="s">
        <v>896</v>
      </c>
      <c r="H43" s="228"/>
      <c r="I43" s="228"/>
      <c r="J43" s="228"/>
      <c r="K43" s="226"/>
    </row>
    <row r="44" spans="2:11" s="1" customFormat="1" ht="15" customHeight="1">
      <c r="B44" s="229"/>
      <c r="C44" s="230"/>
      <c r="D44" s="228"/>
      <c r="E44" s="231" t="s">
        <v>897</v>
      </c>
      <c r="F44" s="228"/>
      <c r="G44" s="228" t="s">
        <v>898</v>
      </c>
      <c r="H44" s="228"/>
      <c r="I44" s="228"/>
      <c r="J44" s="228"/>
      <c r="K44" s="226"/>
    </row>
    <row r="45" spans="2:11" s="1" customFormat="1" ht="15" customHeight="1">
      <c r="B45" s="229"/>
      <c r="C45" s="230"/>
      <c r="D45" s="228"/>
      <c r="E45" s="231" t="s">
        <v>118</v>
      </c>
      <c r="F45" s="228"/>
      <c r="G45" s="228" t="s">
        <v>899</v>
      </c>
      <c r="H45" s="228"/>
      <c r="I45" s="228"/>
      <c r="J45" s="228"/>
      <c r="K45" s="226"/>
    </row>
    <row r="46" spans="2:11" s="1" customFormat="1" ht="12.75" customHeight="1">
      <c r="B46" s="229"/>
      <c r="C46" s="230"/>
      <c r="D46" s="228"/>
      <c r="E46" s="228"/>
      <c r="F46" s="228"/>
      <c r="G46" s="228"/>
      <c r="H46" s="228"/>
      <c r="I46" s="228"/>
      <c r="J46" s="228"/>
      <c r="K46" s="226"/>
    </row>
    <row r="47" spans="2:11" s="1" customFormat="1" ht="15" customHeight="1">
      <c r="B47" s="229"/>
      <c r="C47" s="230"/>
      <c r="D47" s="228" t="s">
        <v>900</v>
      </c>
      <c r="E47" s="228"/>
      <c r="F47" s="228"/>
      <c r="G47" s="228"/>
      <c r="H47" s="228"/>
      <c r="I47" s="228"/>
      <c r="J47" s="228"/>
      <c r="K47" s="226"/>
    </row>
    <row r="48" spans="2:11" s="1" customFormat="1" ht="15" customHeight="1">
      <c r="B48" s="229"/>
      <c r="C48" s="230"/>
      <c r="D48" s="230"/>
      <c r="E48" s="228" t="s">
        <v>901</v>
      </c>
      <c r="F48" s="228"/>
      <c r="G48" s="228"/>
      <c r="H48" s="228"/>
      <c r="I48" s="228"/>
      <c r="J48" s="228"/>
      <c r="K48" s="226"/>
    </row>
    <row r="49" spans="2:11" s="1" customFormat="1" ht="15" customHeight="1">
      <c r="B49" s="229"/>
      <c r="C49" s="230"/>
      <c r="D49" s="230"/>
      <c r="E49" s="228" t="s">
        <v>902</v>
      </c>
      <c r="F49" s="228"/>
      <c r="G49" s="228"/>
      <c r="H49" s="228"/>
      <c r="I49" s="228"/>
      <c r="J49" s="228"/>
      <c r="K49" s="226"/>
    </row>
    <row r="50" spans="2:11" s="1" customFormat="1" ht="15" customHeight="1">
      <c r="B50" s="229"/>
      <c r="C50" s="230"/>
      <c r="D50" s="230"/>
      <c r="E50" s="228" t="s">
        <v>903</v>
      </c>
      <c r="F50" s="228"/>
      <c r="G50" s="228"/>
      <c r="H50" s="228"/>
      <c r="I50" s="228"/>
      <c r="J50" s="228"/>
      <c r="K50" s="226"/>
    </row>
    <row r="51" spans="2:11" s="1" customFormat="1" ht="15" customHeight="1">
      <c r="B51" s="229"/>
      <c r="C51" s="230"/>
      <c r="D51" s="228" t="s">
        <v>904</v>
      </c>
      <c r="E51" s="228"/>
      <c r="F51" s="228"/>
      <c r="G51" s="228"/>
      <c r="H51" s="228"/>
      <c r="I51" s="228"/>
      <c r="J51" s="228"/>
      <c r="K51" s="226"/>
    </row>
    <row r="52" spans="2:11" s="1" customFormat="1" ht="25.5" customHeight="1">
      <c r="B52" s="224"/>
      <c r="C52" s="225" t="s">
        <v>905</v>
      </c>
      <c r="D52" s="225"/>
      <c r="E52" s="225"/>
      <c r="F52" s="225"/>
      <c r="G52" s="225"/>
      <c r="H52" s="225"/>
      <c r="I52" s="225"/>
      <c r="J52" s="225"/>
      <c r="K52" s="226"/>
    </row>
    <row r="53" spans="2:11" s="1" customFormat="1" ht="5.25" customHeight="1">
      <c r="B53" s="224"/>
      <c r="C53" s="227"/>
      <c r="D53" s="227"/>
      <c r="E53" s="227"/>
      <c r="F53" s="227"/>
      <c r="G53" s="227"/>
      <c r="H53" s="227"/>
      <c r="I53" s="227"/>
      <c r="J53" s="227"/>
      <c r="K53" s="226"/>
    </row>
    <row r="54" spans="2:11" s="1" customFormat="1" ht="15" customHeight="1">
      <c r="B54" s="224"/>
      <c r="C54" s="228" t="s">
        <v>906</v>
      </c>
      <c r="D54" s="228"/>
      <c r="E54" s="228"/>
      <c r="F54" s="228"/>
      <c r="G54" s="228"/>
      <c r="H54" s="228"/>
      <c r="I54" s="228"/>
      <c r="J54" s="228"/>
      <c r="K54" s="226"/>
    </row>
    <row r="55" spans="2:11" s="1" customFormat="1" ht="15" customHeight="1">
      <c r="B55" s="224"/>
      <c r="C55" s="228" t="s">
        <v>907</v>
      </c>
      <c r="D55" s="228"/>
      <c r="E55" s="228"/>
      <c r="F55" s="228"/>
      <c r="G55" s="228"/>
      <c r="H55" s="228"/>
      <c r="I55" s="228"/>
      <c r="J55" s="228"/>
      <c r="K55" s="226"/>
    </row>
    <row r="56" spans="2:11" s="1" customFormat="1" ht="12.75" customHeight="1">
      <c r="B56" s="224"/>
      <c r="C56" s="228"/>
      <c r="D56" s="228"/>
      <c r="E56" s="228"/>
      <c r="F56" s="228"/>
      <c r="G56" s="228"/>
      <c r="H56" s="228"/>
      <c r="I56" s="228"/>
      <c r="J56" s="228"/>
      <c r="K56" s="226"/>
    </row>
    <row r="57" spans="2:11" s="1" customFormat="1" ht="15" customHeight="1">
      <c r="B57" s="224"/>
      <c r="C57" s="228" t="s">
        <v>908</v>
      </c>
      <c r="D57" s="228"/>
      <c r="E57" s="228"/>
      <c r="F57" s="228"/>
      <c r="G57" s="228"/>
      <c r="H57" s="228"/>
      <c r="I57" s="228"/>
      <c r="J57" s="228"/>
      <c r="K57" s="226"/>
    </row>
    <row r="58" spans="2:11" s="1" customFormat="1" ht="15" customHeight="1">
      <c r="B58" s="224"/>
      <c r="C58" s="230"/>
      <c r="D58" s="228" t="s">
        <v>909</v>
      </c>
      <c r="E58" s="228"/>
      <c r="F58" s="228"/>
      <c r="G58" s="228"/>
      <c r="H58" s="228"/>
      <c r="I58" s="228"/>
      <c r="J58" s="228"/>
      <c r="K58" s="226"/>
    </row>
    <row r="59" spans="2:11" s="1" customFormat="1" ht="15" customHeight="1">
      <c r="B59" s="224"/>
      <c r="C59" s="230"/>
      <c r="D59" s="228" t="s">
        <v>910</v>
      </c>
      <c r="E59" s="228"/>
      <c r="F59" s="228"/>
      <c r="G59" s="228"/>
      <c r="H59" s="228"/>
      <c r="I59" s="228"/>
      <c r="J59" s="228"/>
      <c r="K59" s="226"/>
    </row>
    <row r="60" spans="2:11" s="1" customFormat="1" ht="15" customHeight="1">
      <c r="B60" s="224"/>
      <c r="C60" s="230"/>
      <c r="D60" s="228" t="s">
        <v>911</v>
      </c>
      <c r="E60" s="228"/>
      <c r="F60" s="228"/>
      <c r="G60" s="228"/>
      <c r="H60" s="228"/>
      <c r="I60" s="228"/>
      <c r="J60" s="228"/>
      <c r="K60" s="226"/>
    </row>
    <row r="61" spans="2:11" s="1" customFormat="1" ht="15" customHeight="1">
      <c r="B61" s="224"/>
      <c r="C61" s="230"/>
      <c r="D61" s="228" t="s">
        <v>912</v>
      </c>
      <c r="E61" s="228"/>
      <c r="F61" s="228"/>
      <c r="G61" s="228"/>
      <c r="H61" s="228"/>
      <c r="I61" s="228"/>
      <c r="J61" s="228"/>
      <c r="K61" s="226"/>
    </row>
    <row r="62" spans="2:11" s="1" customFormat="1" ht="15" customHeight="1">
      <c r="B62" s="224"/>
      <c r="C62" s="230"/>
      <c r="D62" s="233" t="s">
        <v>913</v>
      </c>
      <c r="E62" s="233"/>
      <c r="F62" s="233"/>
      <c r="G62" s="233"/>
      <c r="H62" s="233"/>
      <c r="I62" s="233"/>
      <c r="J62" s="233"/>
      <c r="K62" s="226"/>
    </row>
    <row r="63" spans="2:11" s="1" customFormat="1" ht="15" customHeight="1">
      <c r="B63" s="224"/>
      <c r="C63" s="230"/>
      <c r="D63" s="228" t="s">
        <v>914</v>
      </c>
      <c r="E63" s="228"/>
      <c r="F63" s="228"/>
      <c r="G63" s="228"/>
      <c r="H63" s="228"/>
      <c r="I63" s="228"/>
      <c r="J63" s="228"/>
      <c r="K63" s="226"/>
    </row>
    <row r="64" spans="2:11" s="1" customFormat="1" ht="12.75" customHeight="1">
      <c r="B64" s="224"/>
      <c r="C64" s="230"/>
      <c r="D64" s="230"/>
      <c r="E64" s="234"/>
      <c r="F64" s="230"/>
      <c r="G64" s="230"/>
      <c r="H64" s="230"/>
      <c r="I64" s="230"/>
      <c r="J64" s="230"/>
      <c r="K64" s="226"/>
    </row>
    <row r="65" spans="2:11" s="1" customFormat="1" ht="15" customHeight="1">
      <c r="B65" s="224"/>
      <c r="C65" s="230"/>
      <c r="D65" s="228" t="s">
        <v>915</v>
      </c>
      <c r="E65" s="228"/>
      <c r="F65" s="228"/>
      <c r="G65" s="228"/>
      <c r="H65" s="228"/>
      <c r="I65" s="228"/>
      <c r="J65" s="228"/>
      <c r="K65" s="226"/>
    </row>
    <row r="66" spans="2:11" s="1" customFormat="1" ht="15" customHeight="1">
      <c r="B66" s="224"/>
      <c r="C66" s="230"/>
      <c r="D66" s="233" t="s">
        <v>916</v>
      </c>
      <c r="E66" s="233"/>
      <c r="F66" s="233"/>
      <c r="G66" s="233"/>
      <c r="H66" s="233"/>
      <c r="I66" s="233"/>
      <c r="J66" s="233"/>
      <c r="K66" s="226"/>
    </row>
    <row r="67" spans="2:11" s="1" customFormat="1" ht="15" customHeight="1">
      <c r="B67" s="224"/>
      <c r="C67" s="230"/>
      <c r="D67" s="228" t="s">
        <v>917</v>
      </c>
      <c r="E67" s="228"/>
      <c r="F67" s="228"/>
      <c r="G67" s="228"/>
      <c r="H67" s="228"/>
      <c r="I67" s="228"/>
      <c r="J67" s="228"/>
      <c r="K67" s="226"/>
    </row>
    <row r="68" spans="2:11" s="1" customFormat="1" ht="15" customHeight="1">
      <c r="B68" s="224"/>
      <c r="C68" s="230"/>
      <c r="D68" s="228" t="s">
        <v>918</v>
      </c>
      <c r="E68" s="228"/>
      <c r="F68" s="228"/>
      <c r="G68" s="228"/>
      <c r="H68" s="228"/>
      <c r="I68" s="228"/>
      <c r="J68" s="228"/>
      <c r="K68" s="226"/>
    </row>
    <row r="69" spans="2:11" s="1" customFormat="1" ht="15" customHeight="1">
      <c r="B69" s="224"/>
      <c r="C69" s="230"/>
      <c r="D69" s="228" t="s">
        <v>919</v>
      </c>
      <c r="E69" s="228"/>
      <c r="F69" s="228"/>
      <c r="G69" s="228"/>
      <c r="H69" s="228"/>
      <c r="I69" s="228"/>
      <c r="J69" s="228"/>
      <c r="K69" s="226"/>
    </row>
    <row r="70" spans="2:11" s="1" customFormat="1" ht="15" customHeight="1">
      <c r="B70" s="224"/>
      <c r="C70" s="230"/>
      <c r="D70" s="228" t="s">
        <v>920</v>
      </c>
      <c r="E70" s="228"/>
      <c r="F70" s="228"/>
      <c r="G70" s="228"/>
      <c r="H70" s="228"/>
      <c r="I70" s="228"/>
      <c r="J70" s="228"/>
      <c r="K70" s="226"/>
    </row>
    <row r="71" spans="2:11" s="1" customFormat="1" ht="12.75" customHeight="1">
      <c r="B71" s="235"/>
      <c r="C71" s="236"/>
      <c r="D71" s="236"/>
      <c r="E71" s="236"/>
      <c r="F71" s="236"/>
      <c r="G71" s="236"/>
      <c r="H71" s="236"/>
      <c r="I71" s="236"/>
      <c r="J71" s="236"/>
      <c r="K71" s="237"/>
    </row>
    <row r="72" spans="2:11" s="1" customFormat="1" ht="18.75" customHeight="1">
      <c r="B72" s="238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s="1" customFormat="1" ht="18.75" customHeight="1">
      <c r="B73" s="239"/>
      <c r="C73" s="239"/>
      <c r="D73" s="239"/>
      <c r="E73" s="239"/>
      <c r="F73" s="239"/>
      <c r="G73" s="239"/>
      <c r="H73" s="239"/>
      <c r="I73" s="239"/>
      <c r="J73" s="239"/>
      <c r="K73" s="239"/>
    </row>
    <row r="74" spans="2:11" s="1" customFormat="1" ht="7.5" customHeight="1">
      <c r="B74" s="240"/>
      <c r="C74" s="241"/>
      <c r="D74" s="241"/>
      <c r="E74" s="241"/>
      <c r="F74" s="241"/>
      <c r="G74" s="241"/>
      <c r="H74" s="241"/>
      <c r="I74" s="241"/>
      <c r="J74" s="241"/>
      <c r="K74" s="242"/>
    </row>
    <row r="75" spans="2:11" s="1" customFormat="1" ht="45" customHeight="1">
      <c r="B75" s="243"/>
      <c r="C75" s="244" t="s">
        <v>921</v>
      </c>
      <c r="D75" s="244"/>
      <c r="E75" s="244"/>
      <c r="F75" s="244"/>
      <c r="G75" s="244"/>
      <c r="H75" s="244"/>
      <c r="I75" s="244"/>
      <c r="J75" s="244"/>
      <c r="K75" s="245"/>
    </row>
    <row r="76" spans="2:11" s="1" customFormat="1" ht="17.25" customHeight="1">
      <c r="B76" s="243"/>
      <c r="C76" s="246" t="s">
        <v>922</v>
      </c>
      <c r="D76" s="246"/>
      <c r="E76" s="246"/>
      <c r="F76" s="246" t="s">
        <v>923</v>
      </c>
      <c r="G76" s="247"/>
      <c r="H76" s="246" t="s">
        <v>54</v>
      </c>
      <c r="I76" s="246" t="s">
        <v>57</v>
      </c>
      <c r="J76" s="246" t="s">
        <v>924</v>
      </c>
      <c r="K76" s="245"/>
    </row>
    <row r="77" spans="2:11" s="1" customFormat="1" ht="17.25" customHeight="1">
      <c r="B77" s="243"/>
      <c r="C77" s="248" t="s">
        <v>925</v>
      </c>
      <c r="D77" s="248"/>
      <c r="E77" s="248"/>
      <c r="F77" s="249" t="s">
        <v>926</v>
      </c>
      <c r="G77" s="250"/>
      <c r="H77" s="248"/>
      <c r="I77" s="248"/>
      <c r="J77" s="248" t="s">
        <v>927</v>
      </c>
      <c r="K77" s="245"/>
    </row>
    <row r="78" spans="2:11" s="1" customFormat="1" ht="5.25" customHeight="1">
      <c r="B78" s="243"/>
      <c r="C78" s="251"/>
      <c r="D78" s="251"/>
      <c r="E78" s="251"/>
      <c r="F78" s="251"/>
      <c r="G78" s="252"/>
      <c r="H78" s="251"/>
      <c r="I78" s="251"/>
      <c r="J78" s="251"/>
      <c r="K78" s="245"/>
    </row>
    <row r="79" spans="2:11" s="1" customFormat="1" ht="15" customHeight="1">
      <c r="B79" s="243"/>
      <c r="C79" s="231" t="s">
        <v>53</v>
      </c>
      <c r="D79" s="253"/>
      <c r="E79" s="253"/>
      <c r="F79" s="254" t="s">
        <v>928</v>
      </c>
      <c r="G79" s="255"/>
      <c r="H79" s="231" t="s">
        <v>929</v>
      </c>
      <c r="I79" s="231" t="s">
        <v>930</v>
      </c>
      <c r="J79" s="231">
        <v>20</v>
      </c>
      <c r="K79" s="245"/>
    </row>
    <row r="80" spans="2:11" s="1" customFormat="1" ht="15" customHeight="1">
      <c r="B80" s="243"/>
      <c r="C80" s="231" t="s">
        <v>931</v>
      </c>
      <c r="D80" s="231"/>
      <c r="E80" s="231"/>
      <c r="F80" s="254" t="s">
        <v>928</v>
      </c>
      <c r="G80" s="255"/>
      <c r="H80" s="231" t="s">
        <v>932</v>
      </c>
      <c r="I80" s="231" t="s">
        <v>930</v>
      </c>
      <c r="J80" s="231">
        <v>120</v>
      </c>
      <c r="K80" s="245"/>
    </row>
    <row r="81" spans="2:11" s="1" customFormat="1" ht="15" customHeight="1">
      <c r="B81" s="256"/>
      <c r="C81" s="231" t="s">
        <v>933</v>
      </c>
      <c r="D81" s="231"/>
      <c r="E81" s="231"/>
      <c r="F81" s="254" t="s">
        <v>934</v>
      </c>
      <c r="G81" s="255"/>
      <c r="H81" s="231" t="s">
        <v>935</v>
      </c>
      <c r="I81" s="231" t="s">
        <v>930</v>
      </c>
      <c r="J81" s="231">
        <v>50</v>
      </c>
      <c r="K81" s="245"/>
    </row>
    <row r="82" spans="2:11" s="1" customFormat="1" ht="15" customHeight="1">
      <c r="B82" s="256"/>
      <c r="C82" s="231" t="s">
        <v>936</v>
      </c>
      <c r="D82" s="231"/>
      <c r="E82" s="231"/>
      <c r="F82" s="254" t="s">
        <v>928</v>
      </c>
      <c r="G82" s="255"/>
      <c r="H82" s="231" t="s">
        <v>937</v>
      </c>
      <c r="I82" s="231" t="s">
        <v>938</v>
      </c>
      <c r="J82" s="231"/>
      <c r="K82" s="245"/>
    </row>
    <row r="83" spans="2:11" s="1" customFormat="1" ht="15" customHeight="1">
      <c r="B83" s="256"/>
      <c r="C83" s="257" t="s">
        <v>939</v>
      </c>
      <c r="D83" s="257"/>
      <c r="E83" s="257"/>
      <c r="F83" s="258" t="s">
        <v>934</v>
      </c>
      <c r="G83" s="257"/>
      <c r="H83" s="257" t="s">
        <v>940</v>
      </c>
      <c r="I83" s="257" t="s">
        <v>930</v>
      </c>
      <c r="J83" s="257">
        <v>15</v>
      </c>
      <c r="K83" s="245"/>
    </row>
    <row r="84" spans="2:11" s="1" customFormat="1" ht="15" customHeight="1">
      <c r="B84" s="256"/>
      <c r="C84" s="257" t="s">
        <v>941</v>
      </c>
      <c r="D84" s="257"/>
      <c r="E84" s="257"/>
      <c r="F84" s="258" t="s">
        <v>934</v>
      </c>
      <c r="G84" s="257"/>
      <c r="H84" s="257" t="s">
        <v>942</v>
      </c>
      <c r="I84" s="257" t="s">
        <v>930</v>
      </c>
      <c r="J84" s="257">
        <v>15</v>
      </c>
      <c r="K84" s="245"/>
    </row>
    <row r="85" spans="2:11" s="1" customFormat="1" ht="15" customHeight="1">
      <c r="B85" s="256"/>
      <c r="C85" s="257" t="s">
        <v>943</v>
      </c>
      <c r="D85" s="257"/>
      <c r="E85" s="257"/>
      <c r="F85" s="258" t="s">
        <v>934</v>
      </c>
      <c r="G85" s="257"/>
      <c r="H85" s="257" t="s">
        <v>944</v>
      </c>
      <c r="I85" s="257" t="s">
        <v>930</v>
      </c>
      <c r="J85" s="257">
        <v>20</v>
      </c>
      <c r="K85" s="245"/>
    </row>
    <row r="86" spans="2:11" s="1" customFormat="1" ht="15" customHeight="1">
      <c r="B86" s="256"/>
      <c r="C86" s="257" t="s">
        <v>945</v>
      </c>
      <c r="D86" s="257"/>
      <c r="E86" s="257"/>
      <c r="F86" s="258" t="s">
        <v>934</v>
      </c>
      <c r="G86" s="257"/>
      <c r="H86" s="257" t="s">
        <v>946</v>
      </c>
      <c r="I86" s="257" t="s">
        <v>930</v>
      </c>
      <c r="J86" s="257">
        <v>20</v>
      </c>
      <c r="K86" s="245"/>
    </row>
    <row r="87" spans="2:11" s="1" customFormat="1" ht="15" customHeight="1">
      <c r="B87" s="256"/>
      <c r="C87" s="231" t="s">
        <v>947</v>
      </c>
      <c r="D87" s="231"/>
      <c r="E87" s="231"/>
      <c r="F87" s="254" t="s">
        <v>934</v>
      </c>
      <c r="G87" s="255"/>
      <c r="H87" s="231" t="s">
        <v>948</v>
      </c>
      <c r="I87" s="231" t="s">
        <v>930</v>
      </c>
      <c r="J87" s="231">
        <v>50</v>
      </c>
      <c r="K87" s="245"/>
    </row>
    <row r="88" spans="2:11" s="1" customFormat="1" ht="15" customHeight="1">
      <c r="B88" s="256"/>
      <c r="C88" s="231" t="s">
        <v>949</v>
      </c>
      <c r="D88" s="231"/>
      <c r="E88" s="231"/>
      <c r="F88" s="254" t="s">
        <v>934</v>
      </c>
      <c r="G88" s="255"/>
      <c r="H88" s="231" t="s">
        <v>950</v>
      </c>
      <c r="I88" s="231" t="s">
        <v>930</v>
      </c>
      <c r="J88" s="231">
        <v>20</v>
      </c>
      <c r="K88" s="245"/>
    </row>
    <row r="89" spans="2:11" s="1" customFormat="1" ht="15" customHeight="1">
      <c r="B89" s="256"/>
      <c r="C89" s="231" t="s">
        <v>951</v>
      </c>
      <c r="D89" s="231"/>
      <c r="E89" s="231"/>
      <c r="F89" s="254" t="s">
        <v>934</v>
      </c>
      <c r="G89" s="255"/>
      <c r="H89" s="231" t="s">
        <v>952</v>
      </c>
      <c r="I89" s="231" t="s">
        <v>930</v>
      </c>
      <c r="J89" s="231">
        <v>20</v>
      </c>
      <c r="K89" s="245"/>
    </row>
    <row r="90" spans="2:11" s="1" customFormat="1" ht="15" customHeight="1">
      <c r="B90" s="256"/>
      <c r="C90" s="231" t="s">
        <v>953</v>
      </c>
      <c r="D90" s="231"/>
      <c r="E90" s="231"/>
      <c r="F90" s="254" t="s">
        <v>934</v>
      </c>
      <c r="G90" s="255"/>
      <c r="H90" s="231" t="s">
        <v>954</v>
      </c>
      <c r="I90" s="231" t="s">
        <v>930</v>
      </c>
      <c r="J90" s="231">
        <v>50</v>
      </c>
      <c r="K90" s="245"/>
    </row>
    <row r="91" spans="2:11" s="1" customFormat="1" ht="15" customHeight="1">
      <c r="B91" s="256"/>
      <c r="C91" s="231" t="s">
        <v>955</v>
      </c>
      <c r="D91" s="231"/>
      <c r="E91" s="231"/>
      <c r="F91" s="254" t="s">
        <v>934</v>
      </c>
      <c r="G91" s="255"/>
      <c r="H91" s="231" t="s">
        <v>955</v>
      </c>
      <c r="I91" s="231" t="s">
        <v>930</v>
      </c>
      <c r="J91" s="231">
        <v>50</v>
      </c>
      <c r="K91" s="245"/>
    </row>
    <row r="92" spans="2:11" s="1" customFormat="1" ht="15" customHeight="1">
      <c r="B92" s="256"/>
      <c r="C92" s="231" t="s">
        <v>956</v>
      </c>
      <c r="D92" s="231"/>
      <c r="E92" s="231"/>
      <c r="F92" s="254" t="s">
        <v>934</v>
      </c>
      <c r="G92" s="255"/>
      <c r="H92" s="231" t="s">
        <v>957</v>
      </c>
      <c r="I92" s="231" t="s">
        <v>930</v>
      </c>
      <c r="J92" s="231">
        <v>255</v>
      </c>
      <c r="K92" s="245"/>
    </row>
    <row r="93" spans="2:11" s="1" customFormat="1" ht="15" customHeight="1">
      <c r="B93" s="256"/>
      <c r="C93" s="231" t="s">
        <v>958</v>
      </c>
      <c r="D93" s="231"/>
      <c r="E93" s="231"/>
      <c r="F93" s="254" t="s">
        <v>928</v>
      </c>
      <c r="G93" s="255"/>
      <c r="H93" s="231" t="s">
        <v>959</v>
      </c>
      <c r="I93" s="231" t="s">
        <v>960</v>
      </c>
      <c r="J93" s="231"/>
      <c r="K93" s="245"/>
    </row>
    <row r="94" spans="2:11" s="1" customFormat="1" ht="15" customHeight="1">
      <c r="B94" s="256"/>
      <c r="C94" s="231" t="s">
        <v>961</v>
      </c>
      <c r="D94" s="231"/>
      <c r="E94" s="231"/>
      <c r="F94" s="254" t="s">
        <v>928</v>
      </c>
      <c r="G94" s="255"/>
      <c r="H94" s="231" t="s">
        <v>962</v>
      </c>
      <c r="I94" s="231" t="s">
        <v>963</v>
      </c>
      <c r="J94" s="231"/>
      <c r="K94" s="245"/>
    </row>
    <row r="95" spans="2:11" s="1" customFormat="1" ht="15" customHeight="1">
      <c r="B95" s="256"/>
      <c r="C95" s="231" t="s">
        <v>964</v>
      </c>
      <c r="D95" s="231"/>
      <c r="E95" s="231"/>
      <c r="F95" s="254" t="s">
        <v>928</v>
      </c>
      <c r="G95" s="255"/>
      <c r="H95" s="231" t="s">
        <v>964</v>
      </c>
      <c r="I95" s="231" t="s">
        <v>963</v>
      </c>
      <c r="J95" s="231"/>
      <c r="K95" s="245"/>
    </row>
    <row r="96" spans="2:11" s="1" customFormat="1" ht="15" customHeight="1">
      <c r="B96" s="256"/>
      <c r="C96" s="231" t="s">
        <v>38</v>
      </c>
      <c r="D96" s="231"/>
      <c r="E96" s="231"/>
      <c r="F96" s="254" t="s">
        <v>928</v>
      </c>
      <c r="G96" s="255"/>
      <c r="H96" s="231" t="s">
        <v>965</v>
      </c>
      <c r="I96" s="231" t="s">
        <v>963</v>
      </c>
      <c r="J96" s="231"/>
      <c r="K96" s="245"/>
    </row>
    <row r="97" spans="2:11" s="1" customFormat="1" ht="15" customHeight="1">
      <c r="B97" s="256"/>
      <c r="C97" s="231" t="s">
        <v>48</v>
      </c>
      <c r="D97" s="231"/>
      <c r="E97" s="231"/>
      <c r="F97" s="254" t="s">
        <v>928</v>
      </c>
      <c r="G97" s="255"/>
      <c r="H97" s="231" t="s">
        <v>966</v>
      </c>
      <c r="I97" s="231" t="s">
        <v>963</v>
      </c>
      <c r="J97" s="231"/>
      <c r="K97" s="245"/>
    </row>
    <row r="98" spans="2:11" s="1" customFormat="1" ht="15" customHeight="1">
      <c r="B98" s="259"/>
      <c r="C98" s="260"/>
      <c r="D98" s="260"/>
      <c r="E98" s="260"/>
      <c r="F98" s="260"/>
      <c r="G98" s="260"/>
      <c r="H98" s="260"/>
      <c r="I98" s="260"/>
      <c r="J98" s="260"/>
      <c r="K98" s="261"/>
    </row>
    <row r="99" spans="2:11" s="1" customFormat="1" ht="18.7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2"/>
    </row>
    <row r="100" spans="2:11" s="1" customFormat="1" ht="18.75" customHeight="1"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2:11" s="1" customFormat="1" ht="7.5" customHeight="1">
      <c r="B101" s="240"/>
      <c r="C101" s="241"/>
      <c r="D101" s="241"/>
      <c r="E101" s="241"/>
      <c r="F101" s="241"/>
      <c r="G101" s="241"/>
      <c r="H101" s="241"/>
      <c r="I101" s="241"/>
      <c r="J101" s="241"/>
      <c r="K101" s="242"/>
    </row>
    <row r="102" spans="2:11" s="1" customFormat="1" ht="45" customHeight="1">
      <c r="B102" s="243"/>
      <c r="C102" s="244" t="s">
        <v>967</v>
      </c>
      <c r="D102" s="244"/>
      <c r="E102" s="244"/>
      <c r="F102" s="244"/>
      <c r="G102" s="244"/>
      <c r="H102" s="244"/>
      <c r="I102" s="244"/>
      <c r="J102" s="244"/>
      <c r="K102" s="245"/>
    </row>
    <row r="103" spans="2:11" s="1" customFormat="1" ht="17.25" customHeight="1">
      <c r="B103" s="243"/>
      <c r="C103" s="246" t="s">
        <v>922</v>
      </c>
      <c r="D103" s="246"/>
      <c r="E103" s="246"/>
      <c r="F103" s="246" t="s">
        <v>923</v>
      </c>
      <c r="G103" s="247"/>
      <c r="H103" s="246" t="s">
        <v>54</v>
      </c>
      <c r="I103" s="246" t="s">
        <v>57</v>
      </c>
      <c r="J103" s="246" t="s">
        <v>924</v>
      </c>
      <c r="K103" s="245"/>
    </row>
    <row r="104" spans="2:11" s="1" customFormat="1" ht="17.25" customHeight="1">
      <c r="B104" s="243"/>
      <c r="C104" s="248" t="s">
        <v>925</v>
      </c>
      <c r="D104" s="248"/>
      <c r="E104" s="248"/>
      <c r="F104" s="249" t="s">
        <v>926</v>
      </c>
      <c r="G104" s="250"/>
      <c r="H104" s="248"/>
      <c r="I104" s="248"/>
      <c r="J104" s="248" t="s">
        <v>927</v>
      </c>
      <c r="K104" s="245"/>
    </row>
    <row r="105" spans="2:11" s="1" customFormat="1" ht="5.25" customHeight="1">
      <c r="B105" s="243"/>
      <c r="C105" s="246"/>
      <c r="D105" s="246"/>
      <c r="E105" s="246"/>
      <c r="F105" s="246"/>
      <c r="G105" s="264"/>
      <c r="H105" s="246"/>
      <c r="I105" s="246"/>
      <c r="J105" s="246"/>
      <c r="K105" s="245"/>
    </row>
    <row r="106" spans="2:11" s="1" customFormat="1" ht="15" customHeight="1">
      <c r="B106" s="243"/>
      <c r="C106" s="231" t="s">
        <v>53</v>
      </c>
      <c r="D106" s="253"/>
      <c r="E106" s="253"/>
      <c r="F106" s="254" t="s">
        <v>928</v>
      </c>
      <c r="G106" s="231"/>
      <c r="H106" s="231" t="s">
        <v>968</v>
      </c>
      <c r="I106" s="231" t="s">
        <v>930</v>
      </c>
      <c r="J106" s="231">
        <v>20</v>
      </c>
      <c r="K106" s="245"/>
    </row>
    <row r="107" spans="2:11" s="1" customFormat="1" ht="15" customHeight="1">
      <c r="B107" s="243"/>
      <c r="C107" s="231" t="s">
        <v>931</v>
      </c>
      <c r="D107" s="231"/>
      <c r="E107" s="231"/>
      <c r="F107" s="254" t="s">
        <v>928</v>
      </c>
      <c r="G107" s="231"/>
      <c r="H107" s="231" t="s">
        <v>968</v>
      </c>
      <c r="I107" s="231" t="s">
        <v>930</v>
      </c>
      <c r="J107" s="231">
        <v>120</v>
      </c>
      <c r="K107" s="245"/>
    </row>
    <row r="108" spans="2:11" s="1" customFormat="1" ht="15" customHeight="1">
      <c r="B108" s="256"/>
      <c r="C108" s="231" t="s">
        <v>933</v>
      </c>
      <c r="D108" s="231"/>
      <c r="E108" s="231"/>
      <c r="F108" s="254" t="s">
        <v>934</v>
      </c>
      <c r="G108" s="231"/>
      <c r="H108" s="231" t="s">
        <v>968</v>
      </c>
      <c r="I108" s="231" t="s">
        <v>930</v>
      </c>
      <c r="J108" s="231">
        <v>50</v>
      </c>
      <c r="K108" s="245"/>
    </row>
    <row r="109" spans="2:11" s="1" customFormat="1" ht="15" customHeight="1">
      <c r="B109" s="256"/>
      <c r="C109" s="231" t="s">
        <v>936</v>
      </c>
      <c r="D109" s="231"/>
      <c r="E109" s="231"/>
      <c r="F109" s="254" t="s">
        <v>928</v>
      </c>
      <c r="G109" s="231"/>
      <c r="H109" s="231" t="s">
        <v>968</v>
      </c>
      <c r="I109" s="231" t="s">
        <v>938</v>
      </c>
      <c r="J109" s="231"/>
      <c r="K109" s="245"/>
    </row>
    <row r="110" spans="2:11" s="1" customFormat="1" ht="15" customHeight="1">
      <c r="B110" s="256"/>
      <c r="C110" s="231" t="s">
        <v>947</v>
      </c>
      <c r="D110" s="231"/>
      <c r="E110" s="231"/>
      <c r="F110" s="254" t="s">
        <v>934</v>
      </c>
      <c r="G110" s="231"/>
      <c r="H110" s="231" t="s">
        <v>968</v>
      </c>
      <c r="I110" s="231" t="s">
        <v>930</v>
      </c>
      <c r="J110" s="231">
        <v>50</v>
      </c>
      <c r="K110" s="245"/>
    </row>
    <row r="111" spans="2:11" s="1" customFormat="1" ht="15" customHeight="1">
      <c r="B111" s="256"/>
      <c r="C111" s="231" t="s">
        <v>955</v>
      </c>
      <c r="D111" s="231"/>
      <c r="E111" s="231"/>
      <c r="F111" s="254" t="s">
        <v>934</v>
      </c>
      <c r="G111" s="231"/>
      <c r="H111" s="231" t="s">
        <v>968</v>
      </c>
      <c r="I111" s="231" t="s">
        <v>930</v>
      </c>
      <c r="J111" s="231">
        <v>50</v>
      </c>
      <c r="K111" s="245"/>
    </row>
    <row r="112" spans="2:11" s="1" customFormat="1" ht="15" customHeight="1">
      <c r="B112" s="256"/>
      <c r="C112" s="231" t="s">
        <v>953</v>
      </c>
      <c r="D112" s="231"/>
      <c r="E112" s="231"/>
      <c r="F112" s="254" t="s">
        <v>934</v>
      </c>
      <c r="G112" s="231"/>
      <c r="H112" s="231" t="s">
        <v>968</v>
      </c>
      <c r="I112" s="231" t="s">
        <v>930</v>
      </c>
      <c r="J112" s="231">
        <v>50</v>
      </c>
      <c r="K112" s="245"/>
    </row>
    <row r="113" spans="2:11" s="1" customFormat="1" ht="15" customHeight="1">
      <c r="B113" s="256"/>
      <c r="C113" s="231" t="s">
        <v>53</v>
      </c>
      <c r="D113" s="231"/>
      <c r="E113" s="231"/>
      <c r="F113" s="254" t="s">
        <v>928</v>
      </c>
      <c r="G113" s="231"/>
      <c r="H113" s="231" t="s">
        <v>969</v>
      </c>
      <c r="I113" s="231" t="s">
        <v>930</v>
      </c>
      <c r="J113" s="231">
        <v>20</v>
      </c>
      <c r="K113" s="245"/>
    </row>
    <row r="114" spans="2:11" s="1" customFormat="1" ht="15" customHeight="1">
      <c r="B114" s="256"/>
      <c r="C114" s="231" t="s">
        <v>970</v>
      </c>
      <c r="D114" s="231"/>
      <c r="E114" s="231"/>
      <c r="F114" s="254" t="s">
        <v>928</v>
      </c>
      <c r="G114" s="231"/>
      <c r="H114" s="231" t="s">
        <v>971</v>
      </c>
      <c r="I114" s="231" t="s">
        <v>930</v>
      </c>
      <c r="J114" s="231">
        <v>120</v>
      </c>
      <c r="K114" s="245"/>
    </row>
    <row r="115" spans="2:11" s="1" customFormat="1" ht="15" customHeight="1">
      <c r="B115" s="256"/>
      <c r="C115" s="231" t="s">
        <v>38</v>
      </c>
      <c r="D115" s="231"/>
      <c r="E115" s="231"/>
      <c r="F115" s="254" t="s">
        <v>928</v>
      </c>
      <c r="G115" s="231"/>
      <c r="H115" s="231" t="s">
        <v>972</v>
      </c>
      <c r="I115" s="231" t="s">
        <v>963</v>
      </c>
      <c r="J115" s="231"/>
      <c r="K115" s="245"/>
    </row>
    <row r="116" spans="2:11" s="1" customFormat="1" ht="15" customHeight="1">
      <c r="B116" s="256"/>
      <c r="C116" s="231" t="s">
        <v>48</v>
      </c>
      <c r="D116" s="231"/>
      <c r="E116" s="231"/>
      <c r="F116" s="254" t="s">
        <v>928</v>
      </c>
      <c r="G116" s="231"/>
      <c r="H116" s="231" t="s">
        <v>973</v>
      </c>
      <c r="I116" s="231" t="s">
        <v>963</v>
      </c>
      <c r="J116" s="231"/>
      <c r="K116" s="245"/>
    </row>
    <row r="117" spans="2:11" s="1" customFormat="1" ht="15" customHeight="1">
      <c r="B117" s="256"/>
      <c r="C117" s="231" t="s">
        <v>57</v>
      </c>
      <c r="D117" s="231"/>
      <c r="E117" s="231"/>
      <c r="F117" s="254" t="s">
        <v>928</v>
      </c>
      <c r="G117" s="231"/>
      <c r="H117" s="231" t="s">
        <v>974</v>
      </c>
      <c r="I117" s="231" t="s">
        <v>975</v>
      </c>
      <c r="J117" s="231"/>
      <c r="K117" s="245"/>
    </row>
    <row r="118" spans="2:11" s="1" customFormat="1" ht="15" customHeight="1">
      <c r="B118" s="259"/>
      <c r="C118" s="265"/>
      <c r="D118" s="265"/>
      <c r="E118" s="265"/>
      <c r="F118" s="265"/>
      <c r="G118" s="265"/>
      <c r="H118" s="265"/>
      <c r="I118" s="265"/>
      <c r="J118" s="265"/>
      <c r="K118" s="261"/>
    </row>
    <row r="119" spans="2:11" s="1" customFormat="1" ht="18.75" customHeight="1">
      <c r="B119" s="266"/>
      <c r="C119" s="267"/>
      <c r="D119" s="267"/>
      <c r="E119" s="267"/>
      <c r="F119" s="268"/>
      <c r="G119" s="267"/>
      <c r="H119" s="267"/>
      <c r="I119" s="267"/>
      <c r="J119" s="267"/>
      <c r="K119" s="266"/>
    </row>
    <row r="120" spans="2:11" s="1" customFormat="1" ht="18.75" customHeight="1"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2:11" s="1" customFormat="1" ht="7.5" customHeight="1">
      <c r="B121" s="269"/>
      <c r="C121" s="270"/>
      <c r="D121" s="270"/>
      <c r="E121" s="270"/>
      <c r="F121" s="270"/>
      <c r="G121" s="270"/>
      <c r="H121" s="270"/>
      <c r="I121" s="270"/>
      <c r="J121" s="270"/>
      <c r="K121" s="271"/>
    </row>
    <row r="122" spans="2:11" s="1" customFormat="1" ht="45" customHeight="1">
      <c r="B122" s="272"/>
      <c r="C122" s="222" t="s">
        <v>976</v>
      </c>
      <c r="D122" s="222"/>
      <c r="E122" s="222"/>
      <c r="F122" s="222"/>
      <c r="G122" s="222"/>
      <c r="H122" s="222"/>
      <c r="I122" s="222"/>
      <c r="J122" s="222"/>
      <c r="K122" s="273"/>
    </row>
    <row r="123" spans="2:11" s="1" customFormat="1" ht="17.25" customHeight="1">
      <c r="B123" s="274"/>
      <c r="C123" s="246" t="s">
        <v>922</v>
      </c>
      <c r="D123" s="246"/>
      <c r="E123" s="246"/>
      <c r="F123" s="246" t="s">
        <v>923</v>
      </c>
      <c r="G123" s="247"/>
      <c r="H123" s="246" t="s">
        <v>54</v>
      </c>
      <c r="I123" s="246" t="s">
        <v>57</v>
      </c>
      <c r="J123" s="246" t="s">
        <v>924</v>
      </c>
      <c r="K123" s="275"/>
    </row>
    <row r="124" spans="2:11" s="1" customFormat="1" ht="17.25" customHeight="1">
      <c r="B124" s="274"/>
      <c r="C124" s="248" t="s">
        <v>925</v>
      </c>
      <c r="D124" s="248"/>
      <c r="E124" s="248"/>
      <c r="F124" s="249" t="s">
        <v>926</v>
      </c>
      <c r="G124" s="250"/>
      <c r="H124" s="248"/>
      <c r="I124" s="248"/>
      <c r="J124" s="248" t="s">
        <v>927</v>
      </c>
      <c r="K124" s="275"/>
    </row>
    <row r="125" spans="2:11" s="1" customFormat="1" ht="5.25" customHeight="1">
      <c r="B125" s="276"/>
      <c r="C125" s="251"/>
      <c r="D125" s="251"/>
      <c r="E125" s="251"/>
      <c r="F125" s="251"/>
      <c r="G125" s="277"/>
      <c r="H125" s="251"/>
      <c r="I125" s="251"/>
      <c r="J125" s="251"/>
      <c r="K125" s="278"/>
    </row>
    <row r="126" spans="2:11" s="1" customFormat="1" ht="15" customHeight="1">
      <c r="B126" s="276"/>
      <c r="C126" s="231" t="s">
        <v>931</v>
      </c>
      <c r="D126" s="253"/>
      <c r="E126" s="253"/>
      <c r="F126" s="254" t="s">
        <v>928</v>
      </c>
      <c r="G126" s="231"/>
      <c r="H126" s="231" t="s">
        <v>968</v>
      </c>
      <c r="I126" s="231" t="s">
        <v>930</v>
      </c>
      <c r="J126" s="231">
        <v>120</v>
      </c>
      <c r="K126" s="279"/>
    </row>
    <row r="127" spans="2:11" s="1" customFormat="1" ht="15" customHeight="1">
      <c r="B127" s="276"/>
      <c r="C127" s="231" t="s">
        <v>977</v>
      </c>
      <c r="D127" s="231"/>
      <c r="E127" s="231"/>
      <c r="F127" s="254" t="s">
        <v>928</v>
      </c>
      <c r="G127" s="231"/>
      <c r="H127" s="231" t="s">
        <v>978</v>
      </c>
      <c r="I127" s="231" t="s">
        <v>930</v>
      </c>
      <c r="J127" s="231" t="s">
        <v>979</v>
      </c>
      <c r="K127" s="279"/>
    </row>
    <row r="128" spans="2:11" s="1" customFormat="1" ht="15" customHeight="1">
      <c r="B128" s="276"/>
      <c r="C128" s="231" t="s">
        <v>876</v>
      </c>
      <c r="D128" s="231"/>
      <c r="E128" s="231"/>
      <c r="F128" s="254" t="s">
        <v>928</v>
      </c>
      <c r="G128" s="231"/>
      <c r="H128" s="231" t="s">
        <v>980</v>
      </c>
      <c r="I128" s="231" t="s">
        <v>930</v>
      </c>
      <c r="J128" s="231" t="s">
        <v>979</v>
      </c>
      <c r="K128" s="279"/>
    </row>
    <row r="129" spans="2:11" s="1" customFormat="1" ht="15" customHeight="1">
      <c r="B129" s="276"/>
      <c r="C129" s="231" t="s">
        <v>939</v>
      </c>
      <c r="D129" s="231"/>
      <c r="E129" s="231"/>
      <c r="F129" s="254" t="s">
        <v>934</v>
      </c>
      <c r="G129" s="231"/>
      <c r="H129" s="231" t="s">
        <v>940</v>
      </c>
      <c r="I129" s="231" t="s">
        <v>930</v>
      </c>
      <c r="J129" s="231">
        <v>15</v>
      </c>
      <c r="K129" s="279"/>
    </row>
    <row r="130" spans="2:11" s="1" customFormat="1" ht="15" customHeight="1">
      <c r="B130" s="276"/>
      <c r="C130" s="257" t="s">
        <v>941</v>
      </c>
      <c r="D130" s="257"/>
      <c r="E130" s="257"/>
      <c r="F130" s="258" t="s">
        <v>934</v>
      </c>
      <c r="G130" s="257"/>
      <c r="H130" s="257" t="s">
        <v>942</v>
      </c>
      <c r="I130" s="257" t="s">
        <v>930</v>
      </c>
      <c r="J130" s="257">
        <v>15</v>
      </c>
      <c r="K130" s="279"/>
    </row>
    <row r="131" spans="2:11" s="1" customFormat="1" ht="15" customHeight="1">
      <c r="B131" s="276"/>
      <c r="C131" s="257" t="s">
        <v>943</v>
      </c>
      <c r="D131" s="257"/>
      <c r="E131" s="257"/>
      <c r="F131" s="258" t="s">
        <v>934</v>
      </c>
      <c r="G131" s="257"/>
      <c r="H131" s="257" t="s">
        <v>944</v>
      </c>
      <c r="I131" s="257" t="s">
        <v>930</v>
      </c>
      <c r="J131" s="257">
        <v>20</v>
      </c>
      <c r="K131" s="279"/>
    </row>
    <row r="132" spans="2:11" s="1" customFormat="1" ht="15" customHeight="1">
      <c r="B132" s="276"/>
      <c r="C132" s="257" t="s">
        <v>945</v>
      </c>
      <c r="D132" s="257"/>
      <c r="E132" s="257"/>
      <c r="F132" s="258" t="s">
        <v>934</v>
      </c>
      <c r="G132" s="257"/>
      <c r="H132" s="257" t="s">
        <v>946</v>
      </c>
      <c r="I132" s="257" t="s">
        <v>930</v>
      </c>
      <c r="J132" s="257">
        <v>20</v>
      </c>
      <c r="K132" s="279"/>
    </row>
    <row r="133" spans="2:11" s="1" customFormat="1" ht="15" customHeight="1">
      <c r="B133" s="276"/>
      <c r="C133" s="231" t="s">
        <v>933</v>
      </c>
      <c r="D133" s="231"/>
      <c r="E133" s="231"/>
      <c r="F133" s="254" t="s">
        <v>934</v>
      </c>
      <c r="G133" s="231"/>
      <c r="H133" s="231" t="s">
        <v>968</v>
      </c>
      <c r="I133" s="231" t="s">
        <v>930</v>
      </c>
      <c r="J133" s="231">
        <v>50</v>
      </c>
      <c r="K133" s="279"/>
    </row>
    <row r="134" spans="2:11" s="1" customFormat="1" ht="15" customHeight="1">
      <c r="B134" s="276"/>
      <c r="C134" s="231" t="s">
        <v>947</v>
      </c>
      <c r="D134" s="231"/>
      <c r="E134" s="231"/>
      <c r="F134" s="254" t="s">
        <v>934</v>
      </c>
      <c r="G134" s="231"/>
      <c r="H134" s="231" t="s">
        <v>968</v>
      </c>
      <c r="I134" s="231" t="s">
        <v>930</v>
      </c>
      <c r="J134" s="231">
        <v>50</v>
      </c>
      <c r="K134" s="279"/>
    </row>
    <row r="135" spans="2:11" s="1" customFormat="1" ht="15" customHeight="1">
      <c r="B135" s="276"/>
      <c r="C135" s="231" t="s">
        <v>953</v>
      </c>
      <c r="D135" s="231"/>
      <c r="E135" s="231"/>
      <c r="F135" s="254" t="s">
        <v>934</v>
      </c>
      <c r="G135" s="231"/>
      <c r="H135" s="231" t="s">
        <v>968</v>
      </c>
      <c r="I135" s="231" t="s">
        <v>930</v>
      </c>
      <c r="J135" s="231">
        <v>50</v>
      </c>
      <c r="K135" s="279"/>
    </row>
    <row r="136" spans="2:11" s="1" customFormat="1" ht="15" customHeight="1">
      <c r="B136" s="276"/>
      <c r="C136" s="231" t="s">
        <v>955</v>
      </c>
      <c r="D136" s="231"/>
      <c r="E136" s="231"/>
      <c r="F136" s="254" t="s">
        <v>934</v>
      </c>
      <c r="G136" s="231"/>
      <c r="H136" s="231" t="s">
        <v>968</v>
      </c>
      <c r="I136" s="231" t="s">
        <v>930</v>
      </c>
      <c r="J136" s="231">
        <v>50</v>
      </c>
      <c r="K136" s="279"/>
    </row>
    <row r="137" spans="2:11" s="1" customFormat="1" ht="15" customHeight="1">
      <c r="B137" s="276"/>
      <c r="C137" s="231" t="s">
        <v>956</v>
      </c>
      <c r="D137" s="231"/>
      <c r="E137" s="231"/>
      <c r="F137" s="254" t="s">
        <v>934</v>
      </c>
      <c r="G137" s="231"/>
      <c r="H137" s="231" t="s">
        <v>981</v>
      </c>
      <c r="I137" s="231" t="s">
        <v>930</v>
      </c>
      <c r="J137" s="231">
        <v>255</v>
      </c>
      <c r="K137" s="279"/>
    </row>
    <row r="138" spans="2:11" s="1" customFormat="1" ht="15" customHeight="1">
      <c r="B138" s="276"/>
      <c r="C138" s="231" t="s">
        <v>958</v>
      </c>
      <c r="D138" s="231"/>
      <c r="E138" s="231"/>
      <c r="F138" s="254" t="s">
        <v>928</v>
      </c>
      <c r="G138" s="231"/>
      <c r="H138" s="231" t="s">
        <v>982</v>
      </c>
      <c r="I138" s="231" t="s">
        <v>960</v>
      </c>
      <c r="J138" s="231"/>
      <c r="K138" s="279"/>
    </row>
    <row r="139" spans="2:11" s="1" customFormat="1" ht="15" customHeight="1">
      <c r="B139" s="276"/>
      <c r="C139" s="231" t="s">
        <v>961</v>
      </c>
      <c r="D139" s="231"/>
      <c r="E139" s="231"/>
      <c r="F139" s="254" t="s">
        <v>928</v>
      </c>
      <c r="G139" s="231"/>
      <c r="H139" s="231" t="s">
        <v>983</v>
      </c>
      <c r="I139" s="231" t="s">
        <v>963</v>
      </c>
      <c r="J139" s="231"/>
      <c r="K139" s="279"/>
    </row>
    <row r="140" spans="2:11" s="1" customFormat="1" ht="15" customHeight="1">
      <c r="B140" s="276"/>
      <c r="C140" s="231" t="s">
        <v>964</v>
      </c>
      <c r="D140" s="231"/>
      <c r="E140" s="231"/>
      <c r="F140" s="254" t="s">
        <v>928</v>
      </c>
      <c r="G140" s="231"/>
      <c r="H140" s="231" t="s">
        <v>964</v>
      </c>
      <c r="I140" s="231" t="s">
        <v>963</v>
      </c>
      <c r="J140" s="231"/>
      <c r="K140" s="279"/>
    </row>
    <row r="141" spans="2:11" s="1" customFormat="1" ht="15" customHeight="1">
      <c r="B141" s="276"/>
      <c r="C141" s="231" t="s">
        <v>38</v>
      </c>
      <c r="D141" s="231"/>
      <c r="E141" s="231"/>
      <c r="F141" s="254" t="s">
        <v>928</v>
      </c>
      <c r="G141" s="231"/>
      <c r="H141" s="231" t="s">
        <v>984</v>
      </c>
      <c r="I141" s="231" t="s">
        <v>963</v>
      </c>
      <c r="J141" s="231"/>
      <c r="K141" s="279"/>
    </row>
    <row r="142" spans="2:11" s="1" customFormat="1" ht="15" customHeight="1">
      <c r="B142" s="276"/>
      <c r="C142" s="231" t="s">
        <v>985</v>
      </c>
      <c r="D142" s="231"/>
      <c r="E142" s="231"/>
      <c r="F142" s="254" t="s">
        <v>928</v>
      </c>
      <c r="G142" s="231"/>
      <c r="H142" s="231" t="s">
        <v>986</v>
      </c>
      <c r="I142" s="231" t="s">
        <v>963</v>
      </c>
      <c r="J142" s="231"/>
      <c r="K142" s="279"/>
    </row>
    <row r="143" spans="2:11" s="1" customFormat="1" ht="15" customHeight="1">
      <c r="B143" s="280"/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2:11" s="1" customFormat="1" ht="18.75" customHeight="1">
      <c r="B144" s="267"/>
      <c r="C144" s="267"/>
      <c r="D144" s="267"/>
      <c r="E144" s="267"/>
      <c r="F144" s="268"/>
      <c r="G144" s="267"/>
      <c r="H144" s="267"/>
      <c r="I144" s="267"/>
      <c r="J144" s="267"/>
      <c r="K144" s="267"/>
    </row>
    <row r="145" spans="2:11" s="1" customFormat="1" ht="18.75" customHeight="1"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2:11" s="1" customFormat="1" ht="7.5" customHeight="1">
      <c r="B146" s="240"/>
      <c r="C146" s="241"/>
      <c r="D146" s="241"/>
      <c r="E146" s="241"/>
      <c r="F146" s="241"/>
      <c r="G146" s="241"/>
      <c r="H146" s="241"/>
      <c r="I146" s="241"/>
      <c r="J146" s="241"/>
      <c r="K146" s="242"/>
    </row>
    <row r="147" spans="2:11" s="1" customFormat="1" ht="45" customHeight="1">
      <c r="B147" s="243"/>
      <c r="C147" s="244" t="s">
        <v>987</v>
      </c>
      <c r="D147" s="244"/>
      <c r="E147" s="244"/>
      <c r="F147" s="244"/>
      <c r="G147" s="244"/>
      <c r="H147" s="244"/>
      <c r="I147" s="244"/>
      <c r="J147" s="244"/>
      <c r="K147" s="245"/>
    </row>
    <row r="148" spans="2:11" s="1" customFormat="1" ht="17.25" customHeight="1">
      <c r="B148" s="243"/>
      <c r="C148" s="246" t="s">
        <v>922</v>
      </c>
      <c r="D148" s="246"/>
      <c r="E148" s="246"/>
      <c r="F148" s="246" t="s">
        <v>923</v>
      </c>
      <c r="G148" s="247"/>
      <c r="H148" s="246" t="s">
        <v>54</v>
      </c>
      <c r="I148" s="246" t="s">
        <v>57</v>
      </c>
      <c r="J148" s="246" t="s">
        <v>924</v>
      </c>
      <c r="K148" s="245"/>
    </row>
    <row r="149" spans="2:11" s="1" customFormat="1" ht="17.25" customHeight="1">
      <c r="B149" s="243"/>
      <c r="C149" s="248" t="s">
        <v>925</v>
      </c>
      <c r="D149" s="248"/>
      <c r="E149" s="248"/>
      <c r="F149" s="249" t="s">
        <v>926</v>
      </c>
      <c r="G149" s="250"/>
      <c r="H149" s="248"/>
      <c r="I149" s="248"/>
      <c r="J149" s="248" t="s">
        <v>927</v>
      </c>
      <c r="K149" s="245"/>
    </row>
    <row r="150" spans="2:11" s="1" customFormat="1" ht="5.25" customHeight="1">
      <c r="B150" s="256"/>
      <c r="C150" s="251"/>
      <c r="D150" s="251"/>
      <c r="E150" s="251"/>
      <c r="F150" s="251"/>
      <c r="G150" s="252"/>
      <c r="H150" s="251"/>
      <c r="I150" s="251"/>
      <c r="J150" s="251"/>
      <c r="K150" s="279"/>
    </row>
    <row r="151" spans="2:11" s="1" customFormat="1" ht="15" customHeight="1">
      <c r="B151" s="256"/>
      <c r="C151" s="283" t="s">
        <v>931</v>
      </c>
      <c r="D151" s="231"/>
      <c r="E151" s="231"/>
      <c r="F151" s="284" t="s">
        <v>928</v>
      </c>
      <c r="G151" s="231"/>
      <c r="H151" s="283" t="s">
        <v>968</v>
      </c>
      <c r="I151" s="283" t="s">
        <v>930</v>
      </c>
      <c r="J151" s="283">
        <v>120</v>
      </c>
      <c r="K151" s="279"/>
    </row>
    <row r="152" spans="2:11" s="1" customFormat="1" ht="15" customHeight="1">
      <c r="B152" s="256"/>
      <c r="C152" s="283" t="s">
        <v>977</v>
      </c>
      <c r="D152" s="231"/>
      <c r="E152" s="231"/>
      <c r="F152" s="284" t="s">
        <v>928</v>
      </c>
      <c r="G152" s="231"/>
      <c r="H152" s="283" t="s">
        <v>988</v>
      </c>
      <c r="I152" s="283" t="s">
        <v>930</v>
      </c>
      <c r="J152" s="283" t="s">
        <v>979</v>
      </c>
      <c r="K152" s="279"/>
    </row>
    <row r="153" spans="2:11" s="1" customFormat="1" ht="15" customHeight="1">
      <c r="B153" s="256"/>
      <c r="C153" s="283" t="s">
        <v>876</v>
      </c>
      <c r="D153" s="231"/>
      <c r="E153" s="231"/>
      <c r="F153" s="284" t="s">
        <v>928</v>
      </c>
      <c r="G153" s="231"/>
      <c r="H153" s="283" t="s">
        <v>989</v>
      </c>
      <c r="I153" s="283" t="s">
        <v>930</v>
      </c>
      <c r="J153" s="283" t="s">
        <v>979</v>
      </c>
      <c r="K153" s="279"/>
    </row>
    <row r="154" spans="2:11" s="1" customFormat="1" ht="15" customHeight="1">
      <c r="B154" s="256"/>
      <c r="C154" s="283" t="s">
        <v>933</v>
      </c>
      <c r="D154" s="231"/>
      <c r="E154" s="231"/>
      <c r="F154" s="284" t="s">
        <v>934</v>
      </c>
      <c r="G154" s="231"/>
      <c r="H154" s="283" t="s">
        <v>968</v>
      </c>
      <c r="I154" s="283" t="s">
        <v>930</v>
      </c>
      <c r="J154" s="283">
        <v>50</v>
      </c>
      <c r="K154" s="279"/>
    </row>
    <row r="155" spans="2:11" s="1" customFormat="1" ht="15" customHeight="1">
      <c r="B155" s="256"/>
      <c r="C155" s="283" t="s">
        <v>936</v>
      </c>
      <c r="D155" s="231"/>
      <c r="E155" s="231"/>
      <c r="F155" s="284" t="s">
        <v>928</v>
      </c>
      <c r="G155" s="231"/>
      <c r="H155" s="283" t="s">
        <v>968</v>
      </c>
      <c r="I155" s="283" t="s">
        <v>938</v>
      </c>
      <c r="J155" s="283"/>
      <c r="K155" s="279"/>
    </row>
    <row r="156" spans="2:11" s="1" customFormat="1" ht="15" customHeight="1">
      <c r="B156" s="256"/>
      <c r="C156" s="283" t="s">
        <v>947</v>
      </c>
      <c r="D156" s="231"/>
      <c r="E156" s="231"/>
      <c r="F156" s="284" t="s">
        <v>934</v>
      </c>
      <c r="G156" s="231"/>
      <c r="H156" s="283" t="s">
        <v>968</v>
      </c>
      <c r="I156" s="283" t="s">
        <v>930</v>
      </c>
      <c r="J156" s="283">
        <v>50</v>
      </c>
      <c r="K156" s="279"/>
    </row>
    <row r="157" spans="2:11" s="1" customFormat="1" ht="15" customHeight="1">
      <c r="B157" s="256"/>
      <c r="C157" s="283" t="s">
        <v>955</v>
      </c>
      <c r="D157" s="231"/>
      <c r="E157" s="231"/>
      <c r="F157" s="284" t="s">
        <v>934</v>
      </c>
      <c r="G157" s="231"/>
      <c r="H157" s="283" t="s">
        <v>968</v>
      </c>
      <c r="I157" s="283" t="s">
        <v>930</v>
      </c>
      <c r="J157" s="283">
        <v>50</v>
      </c>
      <c r="K157" s="279"/>
    </row>
    <row r="158" spans="2:11" s="1" customFormat="1" ht="15" customHeight="1">
      <c r="B158" s="256"/>
      <c r="C158" s="283" t="s">
        <v>953</v>
      </c>
      <c r="D158" s="231"/>
      <c r="E158" s="231"/>
      <c r="F158" s="284" t="s">
        <v>934</v>
      </c>
      <c r="G158" s="231"/>
      <c r="H158" s="283" t="s">
        <v>968</v>
      </c>
      <c r="I158" s="283" t="s">
        <v>930</v>
      </c>
      <c r="J158" s="283">
        <v>50</v>
      </c>
      <c r="K158" s="279"/>
    </row>
    <row r="159" spans="2:11" s="1" customFormat="1" ht="15" customHeight="1">
      <c r="B159" s="256"/>
      <c r="C159" s="283" t="s">
        <v>93</v>
      </c>
      <c r="D159" s="231"/>
      <c r="E159" s="231"/>
      <c r="F159" s="284" t="s">
        <v>928</v>
      </c>
      <c r="G159" s="231"/>
      <c r="H159" s="283" t="s">
        <v>990</v>
      </c>
      <c r="I159" s="283" t="s">
        <v>930</v>
      </c>
      <c r="J159" s="283" t="s">
        <v>991</v>
      </c>
      <c r="K159" s="279"/>
    </row>
    <row r="160" spans="2:11" s="1" customFormat="1" ht="15" customHeight="1">
      <c r="B160" s="256"/>
      <c r="C160" s="283" t="s">
        <v>992</v>
      </c>
      <c r="D160" s="231"/>
      <c r="E160" s="231"/>
      <c r="F160" s="284" t="s">
        <v>928</v>
      </c>
      <c r="G160" s="231"/>
      <c r="H160" s="283" t="s">
        <v>993</v>
      </c>
      <c r="I160" s="283" t="s">
        <v>963</v>
      </c>
      <c r="J160" s="283"/>
      <c r="K160" s="279"/>
    </row>
    <row r="161" spans="2:11" s="1" customFormat="1" ht="15" customHeight="1">
      <c r="B161" s="285"/>
      <c r="C161" s="265"/>
      <c r="D161" s="265"/>
      <c r="E161" s="265"/>
      <c r="F161" s="265"/>
      <c r="G161" s="265"/>
      <c r="H161" s="265"/>
      <c r="I161" s="265"/>
      <c r="J161" s="265"/>
      <c r="K161" s="286"/>
    </row>
    <row r="162" spans="2:11" s="1" customFormat="1" ht="18.75" customHeight="1">
      <c r="B162" s="267"/>
      <c r="C162" s="277"/>
      <c r="D162" s="277"/>
      <c r="E162" s="277"/>
      <c r="F162" s="287"/>
      <c r="G162" s="277"/>
      <c r="H162" s="277"/>
      <c r="I162" s="277"/>
      <c r="J162" s="277"/>
      <c r="K162" s="267"/>
    </row>
    <row r="163" spans="2:11" s="1" customFormat="1" ht="18.75" customHeight="1"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222" t="s">
        <v>994</v>
      </c>
      <c r="D165" s="222"/>
      <c r="E165" s="222"/>
      <c r="F165" s="222"/>
      <c r="G165" s="222"/>
      <c r="H165" s="222"/>
      <c r="I165" s="222"/>
      <c r="J165" s="222"/>
      <c r="K165" s="223"/>
    </row>
    <row r="166" spans="2:11" s="1" customFormat="1" ht="17.25" customHeight="1">
      <c r="B166" s="221"/>
      <c r="C166" s="246" t="s">
        <v>922</v>
      </c>
      <c r="D166" s="246"/>
      <c r="E166" s="246"/>
      <c r="F166" s="246" t="s">
        <v>923</v>
      </c>
      <c r="G166" s="288"/>
      <c r="H166" s="289" t="s">
        <v>54</v>
      </c>
      <c r="I166" s="289" t="s">
        <v>57</v>
      </c>
      <c r="J166" s="246" t="s">
        <v>924</v>
      </c>
      <c r="K166" s="223"/>
    </row>
    <row r="167" spans="2:11" s="1" customFormat="1" ht="17.25" customHeight="1">
      <c r="B167" s="224"/>
      <c r="C167" s="248" t="s">
        <v>925</v>
      </c>
      <c r="D167" s="248"/>
      <c r="E167" s="248"/>
      <c r="F167" s="249" t="s">
        <v>926</v>
      </c>
      <c r="G167" s="290"/>
      <c r="H167" s="291"/>
      <c r="I167" s="291"/>
      <c r="J167" s="248" t="s">
        <v>927</v>
      </c>
      <c r="K167" s="226"/>
    </row>
    <row r="168" spans="2:11" s="1" customFormat="1" ht="5.25" customHeight="1">
      <c r="B168" s="256"/>
      <c r="C168" s="251"/>
      <c r="D168" s="251"/>
      <c r="E168" s="251"/>
      <c r="F168" s="251"/>
      <c r="G168" s="252"/>
      <c r="H168" s="251"/>
      <c r="I168" s="251"/>
      <c r="J168" s="251"/>
      <c r="K168" s="279"/>
    </row>
    <row r="169" spans="2:11" s="1" customFormat="1" ht="15" customHeight="1">
      <c r="B169" s="256"/>
      <c r="C169" s="231" t="s">
        <v>931</v>
      </c>
      <c r="D169" s="231"/>
      <c r="E169" s="231"/>
      <c r="F169" s="254" t="s">
        <v>928</v>
      </c>
      <c r="G169" s="231"/>
      <c r="H169" s="231" t="s">
        <v>968</v>
      </c>
      <c r="I169" s="231" t="s">
        <v>930</v>
      </c>
      <c r="J169" s="231">
        <v>120</v>
      </c>
      <c r="K169" s="279"/>
    </row>
    <row r="170" spans="2:11" s="1" customFormat="1" ht="15" customHeight="1">
      <c r="B170" s="256"/>
      <c r="C170" s="231" t="s">
        <v>977</v>
      </c>
      <c r="D170" s="231"/>
      <c r="E170" s="231"/>
      <c r="F170" s="254" t="s">
        <v>928</v>
      </c>
      <c r="G170" s="231"/>
      <c r="H170" s="231" t="s">
        <v>978</v>
      </c>
      <c r="I170" s="231" t="s">
        <v>930</v>
      </c>
      <c r="J170" s="231" t="s">
        <v>979</v>
      </c>
      <c r="K170" s="279"/>
    </row>
    <row r="171" spans="2:11" s="1" customFormat="1" ht="15" customHeight="1">
      <c r="B171" s="256"/>
      <c r="C171" s="231" t="s">
        <v>876</v>
      </c>
      <c r="D171" s="231"/>
      <c r="E171" s="231"/>
      <c r="F171" s="254" t="s">
        <v>928</v>
      </c>
      <c r="G171" s="231"/>
      <c r="H171" s="231" t="s">
        <v>995</v>
      </c>
      <c r="I171" s="231" t="s">
        <v>930</v>
      </c>
      <c r="J171" s="231" t="s">
        <v>979</v>
      </c>
      <c r="K171" s="279"/>
    </row>
    <row r="172" spans="2:11" s="1" customFormat="1" ht="15" customHeight="1">
      <c r="B172" s="256"/>
      <c r="C172" s="231" t="s">
        <v>933</v>
      </c>
      <c r="D172" s="231"/>
      <c r="E172" s="231"/>
      <c r="F172" s="254" t="s">
        <v>934</v>
      </c>
      <c r="G172" s="231"/>
      <c r="H172" s="231" t="s">
        <v>995</v>
      </c>
      <c r="I172" s="231" t="s">
        <v>930</v>
      </c>
      <c r="J172" s="231">
        <v>50</v>
      </c>
      <c r="K172" s="279"/>
    </row>
    <row r="173" spans="2:11" s="1" customFormat="1" ht="15" customHeight="1">
      <c r="B173" s="256"/>
      <c r="C173" s="231" t="s">
        <v>936</v>
      </c>
      <c r="D173" s="231"/>
      <c r="E173" s="231"/>
      <c r="F173" s="254" t="s">
        <v>928</v>
      </c>
      <c r="G173" s="231"/>
      <c r="H173" s="231" t="s">
        <v>995</v>
      </c>
      <c r="I173" s="231" t="s">
        <v>938</v>
      </c>
      <c r="J173" s="231"/>
      <c r="K173" s="279"/>
    </row>
    <row r="174" spans="2:11" s="1" customFormat="1" ht="15" customHeight="1">
      <c r="B174" s="256"/>
      <c r="C174" s="231" t="s">
        <v>947</v>
      </c>
      <c r="D174" s="231"/>
      <c r="E174" s="231"/>
      <c r="F174" s="254" t="s">
        <v>934</v>
      </c>
      <c r="G174" s="231"/>
      <c r="H174" s="231" t="s">
        <v>995</v>
      </c>
      <c r="I174" s="231" t="s">
        <v>930</v>
      </c>
      <c r="J174" s="231">
        <v>50</v>
      </c>
      <c r="K174" s="279"/>
    </row>
    <row r="175" spans="2:11" s="1" customFormat="1" ht="15" customHeight="1">
      <c r="B175" s="256"/>
      <c r="C175" s="231" t="s">
        <v>955</v>
      </c>
      <c r="D175" s="231"/>
      <c r="E175" s="231"/>
      <c r="F175" s="254" t="s">
        <v>934</v>
      </c>
      <c r="G175" s="231"/>
      <c r="H175" s="231" t="s">
        <v>995</v>
      </c>
      <c r="I175" s="231" t="s">
        <v>930</v>
      </c>
      <c r="J175" s="231">
        <v>50</v>
      </c>
      <c r="K175" s="279"/>
    </row>
    <row r="176" spans="2:11" s="1" customFormat="1" ht="15" customHeight="1">
      <c r="B176" s="256"/>
      <c r="C176" s="231" t="s">
        <v>953</v>
      </c>
      <c r="D176" s="231"/>
      <c r="E176" s="231"/>
      <c r="F176" s="254" t="s">
        <v>934</v>
      </c>
      <c r="G176" s="231"/>
      <c r="H176" s="231" t="s">
        <v>995</v>
      </c>
      <c r="I176" s="231" t="s">
        <v>930</v>
      </c>
      <c r="J176" s="231">
        <v>50</v>
      </c>
      <c r="K176" s="279"/>
    </row>
    <row r="177" spans="2:11" s="1" customFormat="1" ht="15" customHeight="1">
      <c r="B177" s="256"/>
      <c r="C177" s="231" t="s">
        <v>114</v>
      </c>
      <c r="D177" s="231"/>
      <c r="E177" s="231"/>
      <c r="F177" s="254" t="s">
        <v>928</v>
      </c>
      <c r="G177" s="231"/>
      <c r="H177" s="231" t="s">
        <v>996</v>
      </c>
      <c r="I177" s="231" t="s">
        <v>997</v>
      </c>
      <c r="J177" s="231"/>
      <c r="K177" s="279"/>
    </row>
    <row r="178" spans="2:11" s="1" customFormat="1" ht="15" customHeight="1">
      <c r="B178" s="256"/>
      <c r="C178" s="231" t="s">
        <v>57</v>
      </c>
      <c r="D178" s="231"/>
      <c r="E178" s="231"/>
      <c r="F178" s="254" t="s">
        <v>928</v>
      </c>
      <c r="G178" s="231"/>
      <c r="H178" s="231" t="s">
        <v>998</v>
      </c>
      <c r="I178" s="231" t="s">
        <v>999</v>
      </c>
      <c r="J178" s="231">
        <v>1</v>
      </c>
      <c r="K178" s="279"/>
    </row>
    <row r="179" spans="2:11" s="1" customFormat="1" ht="15" customHeight="1">
      <c r="B179" s="256"/>
      <c r="C179" s="231" t="s">
        <v>53</v>
      </c>
      <c r="D179" s="231"/>
      <c r="E179" s="231"/>
      <c r="F179" s="254" t="s">
        <v>928</v>
      </c>
      <c r="G179" s="231"/>
      <c r="H179" s="231" t="s">
        <v>1000</v>
      </c>
      <c r="I179" s="231" t="s">
        <v>930</v>
      </c>
      <c r="J179" s="231">
        <v>20</v>
      </c>
      <c r="K179" s="279"/>
    </row>
    <row r="180" spans="2:11" s="1" customFormat="1" ht="15" customHeight="1">
      <c r="B180" s="256"/>
      <c r="C180" s="231" t="s">
        <v>54</v>
      </c>
      <c r="D180" s="231"/>
      <c r="E180" s="231"/>
      <c r="F180" s="254" t="s">
        <v>928</v>
      </c>
      <c r="G180" s="231"/>
      <c r="H180" s="231" t="s">
        <v>1001</v>
      </c>
      <c r="I180" s="231" t="s">
        <v>930</v>
      </c>
      <c r="J180" s="231">
        <v>255</v>
      </c>
      <c r="K180" s="279"/>
    </row>
    <row r="181" spans="2:11" s="1" customFormat="1" ht="15" customHeight="1">
      <c r="B181" s="256"/>
      <c r="C181" s="231" t="s">
        <v>115</v>
      </c>
      <c r="D181" s="231"/>
      <c r="E181" s="231"/>
      <c r="F181" s="254" t="s">
        <v>928</v>
      </c>
      <c r="G181" s="231"/>
      <c r="H181" s="231" t="s">
        <v>892</v>
      </c>
      <c r="I181" s="231" t="s">
        <v>930</v>
      </c>
      <c r="J181" s="231">
        <v>10</v>
      </c>
      <c r="K181" s="279"/>
    </row>
    <row r="182" spans="2:11" s="1" customFormat="1" ht="15" customHeight="1">
      <c r="B182" s="256"/>
      <c r="C182" s="231" t="s">
        <v>116</v>
      </c>
      <c r="D182" s="231"/>
      <c r="E182" s="231"/>
      <c r="F182" s="254" t="s">
        <v>928</v>
      </c>
      <c r="G182" s="231"/>
      <c r="H182" s="231" t="s">
        <v>1002</v>
      </c>
      <c r="I182" s="231" t="s">
        <v>963</v>
      </c>
      <c r="J182" s="231"/>
      <c r="K182" s="279"/>
    </row>
    <row r="183" spans="2:11" s="1" customFormat="1" ht="15" customHeight="1">
      <c r="B183" s="256"/>
      <c r="C183" s="231" t="s">
        <v>1003</v>
      </c>
      <c r="D183" s="231"/>
      <c r="E183" s="231"/>
      <c r="F183" s="254" t="s">
        <v>928</v>
      </c>
      <c r="G183" s="231"/>
      <c r="H183" s="231" t="s">
        <v>1004</v>
      </c>
      <c r="I183" s="231" t="s">
        <v>963</v>
      </c>
      <c r="J183" s="231"/>
      <c r="K183" s="279"/>
    </row>
    <row r="184" spans="2:11" s="1" customFormat="1" ht="15" customHeight="1">
      <c r="B184" s="256"/>
      <c r="C184" s="231" t="s">
        <v>992</v>
      </c>
      <c r="D184" s="231"/>
      <c r="E184" s="231"/>
      <c r="F184" s="254" t="s">
        <v>928</v>
      </c>
      <c r="G184" s="231"/>
      <c r="H184" s="231" t="s">
        <v>1005</v>
      </c>
      <c r="I184" s="231" t="s">
        <v>963</v>
      </c>
      <c r="J184" s="231"/>
      <c r="K184" s="279"/>
    </row>
    <row r="185" spans="2:11" s="1" customFormat="1" ht="15" customHeight="1">
      <c r="B185" s="256"/>
      <c r="C185" s="231" t="s">
        <v>118</v>
      </c>
      <c r="D185" s="231"/>
      <c r="E185" s="231"/>
      <c r="F185" s="254" t="s">
        <v>934</v>
      </c>
      <c r="G185" s="231"/>
      <c r="H185" s="231" t="s">
        <v>1006</v>
      </c>
      <c r="I185" s="231" t="s">
        <v>930</v>
      </c>
      <c r="J185" s="231">
        <v>50</v>
      </c>
      <c r="K185" s="279"/>
    </row>
    <row r="186" spans="2:11" s="1" customFormat="1" ht="15" customHeight="1">
      <c r="B186" s="256"/>
      <c r="C186" s="231" t="s">
        <v>1007</v>
      </c>
      <c r="D186" s="231"/>
      <c r="E186" s="231"/>
      <c r="F186" s="254" t="s">
        <v>934</v>
      </c>
      <c r="G186" s="231"/>
      <c r="H186" s="231" t="s">
        <v>1008</v>
      </c>
      <c r="I186" s="231" t="s">
        <v>1009</v>
      </c>
      <c r="J186" s="231"/>
      <c r="K186" s="279"/>
    </row>
    <row r="187" spans="2:11" s="1" customFormat="1" ht="15" customHeight="1">
      <c r="B187" s="256"/>
      <c r="C187" s="231" t="s">
        <v>1010</v>
      </c>
      <c r="D187" s="231"/>
      <c r="E187" s="231"/>
      <c r="F187" s="254" t="s">
        <v>934</v>
      </c>
      <c r="G187" s="231"/>
      <c r="H187" s="231" t="s">
        <v>1011</v>
      </c>
      <c r="I187" s="231" t="s">
        <v>1009</v>
      </c>
      <c r="J187" s="231"/>
      <c r="K187" s="279"/>
    </row>
    <row r="188" spans="2:11" s="1" customFormat="1" ht="15" customHeight="1">
      <c r="B188" s="256"/>
      <c r="C188" s="231" t="s">
        <v>1012</v>
      </c>
      <c r="D188" s="231"/>
      <c r="E188" s="231"/>
      <c r="F188" s="254" t="s">
        <v>934</v>
      </c>
      <c r="G188" s="231"/>
      <c r="H188" s="231" t="s">
        <v>1013</v>
      </c>
      <c r="I188" s="231" t="s">
        <v>1009</v>
      </c>
      <c r="J188" s="231"/>
      <c r="K188" s="279"/>
    </row>
    <row r="189" spans="2:11" s="1" customFormat="1" ht="15" customHeight="1">
      <c r="B189" s="256"/>
      <c r="C189" s="292" t="s">
        <v>1014</v>
      </c>
      <c r="D189" s="231"/>
      <c r="E189" s="231"/>
      <c r="F189" s="254" t="s">
        <v>934</v>
      </c>
      <c r="G189" s="231"/>
      <c r="H189" s="231" t="s">
        <v>1015</v>
      </c>
      <c r="I189" s="231" t="s">
        <v>1016</v>
      </c>
      <c r="J189" s="293" t="s">
        <v>1017</v>
      </c>
      <c r="K189" s="279"/>
    </row>
    <row r="190" spans="2:11" s="1" customFormat="1" ht="15" customHeight="1">
      <c r="B190" s="256"/>
      <c r="C190" s="292" t="s">
        <v>42</v>
      </c>
      <c r="D190" s="231"/>
      <c r="E190" s="231"/>
      <c r="F190" s="254" t="s">
        <v>928</v>
      </c>
      <c r="G190" s="231"/>
      <c r="H190" s="228" t="s">
        <v>1018</v>
      </c>
      <c r="I190" s="231" t="s">
        <v>1019</v>
      </c>
      <c r="J190" s="231"/>
      <c r="K190" s="279"/>
    </row>
    <row r="191" spans="2:11" s="1" customFormat="1" ht="15" customHeight="1">
      <c r="B191" s="256"/>
      <c r="C191" s="292" t="s">
        <v>1020</v>
      </c>
      <c r="D191" s="231"/>
      <c r="E191" s="231"/>
      <c r="F191" s="254" t="s">
        <v>928</v>
      </c>
      <c r="G191" s="231"/>
      <c r="H191" s="231" t="s">
        <v>1021</v>
      </c>
      <c r="I191" s="231" t="s">
        <v>963</v>
      </c>
      <c r="J191" s="231"/>
      <c r="K191" s="279"/>
    </row>
    <row r="192" spans="2:11" s="1" customFormat="1" ht="15" customHeight="1">
      <c r="B192" s="256"/>
      <c r="C192" s="292" t="s">
        <v>1022</v>
      </c>
      <c r="D192" s="231"/>
      <c r="E192" s="231"/>
      <c r="F192" s="254" t="s">
        <v>928</v>
      </c>
      <c r="G192" s="231"/>
      <c r="H192" s="231" t="s">
        <v>1023</v>
      </c>
      <c r="I192" s="231" t="s">
        <v>963</v>
      </c>
      <c r="J192" s="231"/>
      <c r="K192" s="279"/>
    </row>
    <row r="193" spans="2:11" s="1" customFormat="1" ht="15" customHeight="1">
      <c r="B193" s="256"/>
      <c r="C193" s="292" t="s">
        <v>1024</v>
      </c>
      <c r="D193" s="231"/>
      <c r="E193" s="231"/>
      <c r="F193" s="254" t="s">
        <v>934</v>
      </c>
      <c r="G193" s="231"/>
      <c r="H193" s="231" t="s">
        <v>1025</v>
      </c>
      <c r="I193" s="231" t="s">
        <v>963</v>
      </c>
      <c r="J193" s="231"/>
      <c r="K193" s="279"/>
    </row>
    <row r="194" spans="2:11" s="1" customFormat="1" ht="15" customHeight="1">
      <c r="B194" s="285"/>
      <c r="C194" s="294"/>
      <c r="D194" s="265"/>
      <c r="E194" s="265"/>
      <c r="F194" s="265"/>
      <c r="G194" s="265"/>
      <c r="H194" s="265"/>
      <c r="I194" s="265"/>
      <c r="J194" s="265"/>
      <c r="K194" s="286"/>
    </row>
    <row r="195" spans="2:11" s="1" customFormat="1" ht="18.75" customHeight="1">
      <c r="B195" s="267"/>
      <c r="C195" s="277"/>
      <c r="D195" s="277"/>
      <c r="E195" s="277"/>
      <c r="F195" s="287"/>
      <c r="G195" s="277"/>
      <c r="H195" s="277"/>
      <c r="I195" s="277"/>
      <c r="J195" s="277"/>
      <c r="K195" s="267"/>
    </row>
    <row r="196" spans="2:11" s="1" customFormat="1" ht="18.75" customHeight="1">
      <c r="B196" s="267"/>
      <c r="C196" s="277"/>
      <c r="D196" s="277"/>
      <c r="E196" s="277"/>
      <c r="F196" s="287"/>
      <c r="G196" s="277"/>
      <c r="H196" s="277"/>
      <c r="I196" s="277"/>
      <c r="J196" s="277"/>
      <c r="K196" s="267"/>
    </row>
    <row r="197" spans="2:11" s="1" customFormat="1" ht="18.75" customHeight="1"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2:11" s="1" customFormat="1" ht="13.5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s="1" customFormat="1" ht="21">
      <c r="B199" s="221"/>
      <c r="C199" s="222" t="s">
        <v>1026</v>
      </c>
      <c r="D199" s="222"/>
      <c r="E199" s="222"/>
      <c r="F199" s="222"/>
      <c r="G199" s="222"/>
      <c r="H199" s="222"/>
      <c r="I199" s="222"/>
      <c r="J199" s="222"/>
      <c r="K199" s="223"/>
    </row>
    <row r="200" spans="2:11" s="1" customFormat="1" ht="25.5" customHeight="1">
      <c r="B200" s="221"/>
      <c r="C200" s="295" t="s">
        <v>1027</v>
      </c>
      <c r="D200" s="295"/>
      <c r="E200" s="295"/>
      <c r="F200" s="295" t="s">
        <v>1028</v>
      </c>
      <c r="G200" s="296"/>
      <c r="H200" s="295" t="s">
        <v>1029</v>
      </c>
      <c r="I200" s="295"/>
      <c r="J200" s="295"/>
      <c r="K200" s="223"/>
    </row>
    <row r="201" spans="2:11" s="1" customFormat="1" ht="5.25" customHeight="1">
      <c r="B201" s="256"/>
      <c r="C201" s="251"/>
      <c r="D201" s="251"/>
      <c r="E201" s="251"/>
      <c r="F201" s="251"/>
      <c r="G201" s="277"/>
      <c r="H201" s="251"/>
      <c r="I201" s="251"/>
      <c r="J201" s="251"/>
      <c r="K201" s="279"/>
    </row>
    <row r="202" spans="2:11" s="1" customFormat="1" ht="15" customHeight="1">
      <c r="B202" s="256"/>
      <c r="C202" s="231" t="s">
        <v>1019</v>
      </c>
      <c r="D202" s="231"/>
      <c r="E202" s="231"/>
      <c r="F202" s="254" t="s">
        <v>43</v>
      </c>
      <c r="G202" s="231"/>
      <c r="H202" s="231" t="s">
        <v>1030</v>
      </c>
      <c r="I202" s="231"/>
      <c r="J202" s="231"/>
      <c r="K202" s="279"/>
    </row>
    <row r="203" spans="2:11" s="1" customFormat="1" ht="15" customHeight="1">
      <c r="B203" s="256"/>
      <c r="C203" s="231"/>
      <c r="D203" s="231"/>
      <c r="E203" s="231"/>
      <c r="F203" s="254" t="s">
        <v>44</v>
      </c>
      <c r="G203" s="231"/>
      <c r="H203" s="231" t="s">
        <v>1031</v>
      </c>
      <c r="I203" s="231"/>
      <c r="J203" s="231"/>
      <c r="K203" s="279"/>
    </row>
    <row r="204" spans="2:11" s="1" customFormat="1" ht="15" customHeight="1">
      <c r="B204" s="256"/>
      <c r="C204" s="231"/>
      <c r="D204" s="231"/>
      <c r="E204" s="231"/>
      <c r="F204" s="254" t="s">
        <v>47</v>
      </c>
      <c r="G204" s="231"/>
      <c r="H204" s="231" t="s">
        <v>1032</v>
      </c>
      <c r="I204" s="231"/>
      <c r="J204" s="231"/>
      <c r="K204" s="279"/>
    </row>
    <row r="205" spans="2:11" s="1" customFormat="1" ht="15" customHeight="1">
      <c r="B205" s="256"/>
      <c r="C205" s="231"/>
      <c r="D205" s="231"/>
      <c r="E205" s="231"/>
      <c r="F205" s="254" t="s">
        <v>45</v>
      </c>
      <c r="G205" s="231"/>
      <c r="H205" s="231" t="s">
        <v>1033</v>
      </c>
      <c r="I205" s="231"/>
      <c r="J205" s="231"/>
      <c r="K205" s="279"/>
    </row>
    <row r="206" spans="2:11" s="1" customFormat="1" ht="15" customHeight="1">
      <c r="B206" s="256"/>
      <c r="C206" s="231"/>
      <c r="D206" s="231"/>
      <c r="E206" s="231"/>
      <c r="F206" s="254" t="s">
        <v>46</v>
      </c>
      <c r="G206" s="231"/>
      <c r="H206" s="231" t="s">
        <v>1034</v>
      </c>
      <c r="I206" s="231"/>
      <c r="J206" s="231"/>
      <c r="K206" s="279"/>
    </row>
    <row r="207" spans="2:11" s="1" customFormat="1" ht="15" customHeight="1">
      <c r="B207" s="256"/>
      <c r="C207" s="231"/>
      <c r="D207" s="231"/>
      <c r="E207" s="231"/>
      <c r="F207" s="254"/>
      <c r="G207" s="231"/>
      <c r="H207" s="231"/>
      <c r="I207" s="231"/>
      <c r="J207" s="231"/>
      <c r="K207" s="279"/>
    </row>
    <row r="208" spans="2:11" s="1" customFormat="1" ht="15" customHeight="1">
      <c r="B208" s="256"/>
      <c r="C208" s="231" t="s">
        <v>975</v>
      </c>
      <c r="D208" s="231"/>
      <c r="E208" s="231"/>
      <c r="F208" s="254" t="s">
        <v>79</v>
      </c>
      <c r="G208" s="231"/>
      <c r="H208" s="231" t="s">
        <v>1035</v>
      </c>
      <c r="I208" s="231"/>
      <c r="J208" s="231"/>
      <c r="K208" s="279"/>
    </row>
    <row r="209" spans="2:11" s="1" customFormat="1" ht="15" customHeight="1">
      <c r="B209" s="256"/>
      <c r="C209" s="231"/>
      <c r="D209" s="231"/>
      <c r="E209" s="231"/>
      <c r="F209" s="254" t="s">
        <v>870</v>
      </c>
      <c r="G209" s="231"/>
      <c r="H209" s="231" t="s">
        <v>871</v>
      </c>
      <c r="I209" s="231"/>
      <c r="J209" s="231"/>
      <c r="K209" s="279"/>
    </row>
    <row r="210" spans="2:11" s="1" customFormat="1" ht="15" customHeight="1">
      <c r="B210" s="256"/>
      <c r="C210" s="231"/>
      <c r="D210" s="231"/>
      <c r="E210" s="231"/>
      <c r="F210" s="254" t="s">
        <v>868</v>
      </c>
      <c r="G210" s="231"/>
      <c r="H210" s="231" t="s">
        <v>1036</v>
      </c>
      <c r="I210" s="231"/>
      <c r="J210" s="231"/>
      <c r="K210" s="279"/>
    </row>
    <row r="211" spans="2:11" s="1" customFormat="1" ht="15" customHeight="1">
      <c r="B211" s="297"/>
      <c r="C211" s="231"/>
      <c r="D211" s="231"/>
      <c r="E211" s="231"/>
      <c r="F211" s="254" t="s">
        <v>872</v>
      </c>
      <c r="G211" s="292"/>
      <c r="H211" s="283" t="s">
        <v>873</v>
      </c>
      <c r="I211" s="283"/>
      <c r="J211" s="283"/>
      <c r="K211" s="298"/>
    </row>
    <row r="212" spans="2:11" s="1" customFormat="1" ht="15" customHeight="1">
      <c r="B212" s="297"/>
      <c r="C212" s="231"/>
      <c r="D212" s="231"/>
      <c r="E212" s="231"/>
      <c r="F212" s="254" t="s">
        <v>874</v>
      </c>
      <c r="G212" s="292"/>
      <c r="H212" s="283" t="s">
        <v>621</v>
      </c>
      <c r="I212" s="283"/>
      <c r="J212" s="283"/>
      <c r="K212" s="298"/>
    </row>
    <row r="213" spans="2:11" s="1" customFormat="1" ht="15" customHeight="1">
      <c r="B213" s="297"/>
      <c r="C213" s="231"/>
      <c r="D213" s="231"/>
      <c r="E213" s="231"/>
      <c r="F213" s="254"/>
      <c r="G213" s="292"/>
      <c r="H213" s="283"/>
      <c r="I213" s="283"/>
      <c r="J213" s="283"/>
      <c r="K213" s="298"/>
    </row>
    <row r="214" spans="2:11" s="1" customFormat="1" ht="15" customHeight="1">
      <c r="B214" s="297"/>
      <c r="C214" s="231" t="s">
        <v>999</v>
      </c>
      <c r="D214" s="231"/>
      <c r="E214" s="231"/>
      <c r="F214" s="254">
        <v>1</v>
      </c>
      <c r="G214" s="292"/>
      <c r="H214" s="283" t="s">
        <v>1037</v>
      </c>
      <c r="I214" s="283"/>
      <c r="J214" s="283"/>
      <c r="K214" s="298"/>
    </row>
    <row r="215" spans="2:11" s="1" customFormat="1" ht="15" customHeight="1">
      <c r="B215" s="297"/>
      <c r="C215" s="231"/>
      <c r="D215" s="231"/>
      <c r="E215" s="231"/>
      <c r="F215" s="254">
        <v>2</v>
      </c>
      <c r="G215" s="292"/>
      <c r="H215" s="283" t="s">
        <v>1038</v>
      </c>
      <c r="I215" s="283"/>
      <c r="J215" s="283"/>
      <c r="K215" s="298"/>
    </row>
    <row r="216" spans="2:11" s="1" customFormat="1" ht="15" customHeight="1">
      <c r="B216" s="297"/>
      <c r="C216" s="231"/>
      <c r="D216" s="231"/>
      <c r="E216" s="231"/>
      <c r="F216" s="254">
        <v>3</v>
      </c>
      <c r="G216" s="292"/>
      <c r="H216" s="283" t="s">
        <v>1039</v>
      </c>
      <c r="I216" s="283"/>
      <c r="J216" s="283"/>
      <c r="K216" s="298"/>
    </row>
    <row r="217" spans="2:11" s="1" customFormat="1" ht="15" customHeight="1">
      <c r="B217" s="297"/>
      <c r="C217" s="231"/>
      <c r="D217" s="231"/>
      <c r="E217" s="231"/>
      <c r="F217" s="254">
        <v>4</v>
      </c>
      <c r="G217" s="292"/>
      <c r="H217" s="283" t="s">
        <v>1040</v>
      </c>
      <c r="I217" s="283"/>
      <c r="J217" s="283"/>
      <c r="K217" s="298"/>
    </row>
    <row r="218" spans="2:11" s="1" customFormat="1" ht="12.75" customHeight="1">
      <c r="B218" s="299"/>
      <c r="C218" s="300"/>
      <c r="D218" s="300"/>
      <c r="E218" s="300"/>
      <c r="F218" s="300"/>
      <c r="G218" s="300"/>
      <c r="H218" s="300"/>
      <c r="I218" s="300"/>
      <c r="J218" s="300"/>
      <c r="K218" s="30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Macek</dc:creator>
  <cp:keywords/>
  <dc:description/>
  <cp:lastModifiedBy>Petr Macek</cp:lastModifiedBy>
  <dcterms:created xsi:type="dcterms:W3CDTF">2022-02-24T08:58:22Z</dcterms:created>
  <dcterms:modified xsi:type="dcterms:W3CDTF">2022-02-24T08:58:25Z</dcterms:modified>
  <cp:category/>
  <cp:version/>
  <cp:contentType/>
  <cp:contentStatus/>
</cp:coreProperties>
</file>